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\\172.16.5.55\fileserver\GPG\Estratégia\2021-2023_Confea\PIC_Projetos Estratégicos 2021-2023\12 Gestão Orçamentária\(pc 03909 2021) Resolução Gestão Orçamentária\PPA + Orçamento Programa (PL-0996 2022)\"/>
    </mc:Choice>
  </mc:AlternateContent>
  <xr:revisionPtr revIDLastSave="0" documentId="8_{44823B58-16EB-4987-BF1C-41605FEF0597}" xr6:coauthVersionLast="47" xr6:coauthVersionMax="47" xr10:uidLastSave="{00000000-0000-0000-0000-000000000000}"/>
  <bookViews>
    <workbookView xWindow="-28920" yWindow="-15" windowWidth="29040" windowHeight="15840" tabRatio="827" xr2:uid="{00000000-000D-0000-FFFF-FFFF00000000}"/>
  </bookViews>
  <sheets>
    <sheet name="AnexoIII,PROPOSTA,EstimatCreas" sheetId="179" r:id="rId1"/>
    <sheet name="AnexoIV,PROPOSTA,QuotaParte" sheetId="178" r:id="rId2"/>
    <sheet name="AnexoV,PROPOSTA,RecAnalit" sheetId="137" r:id="rId3"/>
    <sheet name="AnexoVI,PROPOSTA,DespAnalit" sheetId="164" r:id="rId4"/>
    <sheet name="AnexoVII,PROPOSTA,RecDespSint" sheetId="166" r:id="rId5"/>
    <sheet name="AnexoVIII,REFORMUL,RecAnalit" sheetId="176" r:id="rId6"/>
    <sheet name="AnexoIX,REFORMUL,DespAnalit" sheetId="174" r:id="rId7"/>
    <sheet name="AnexoX,REFORMUL,RecDespSint" sheetId="177" r:id="rId8"/>
    <sheet name="AnexoXI,REFORMUL,ExcArrecadação" sheetId="170" r:id="rId9"/>
  </sheets>
  <definedNames>
    <definedName name="aaa" localSheetId="6">#REF!</definedName>
    <definedName name="aaa" localSheetId="3">#REF!</definedName>
    <definedName name="aaa" localSheetId="4">#REF!</definedName>
    <definedName name="aaa" localSheetId="7">#REF!</definedName>
    <definedName name="aaa">#REF!</definedName>
    <definedName name="_xlnm.Print_Area" localSheetId="1">'AnexoIV,PROPOSTA,QuotaParte'!$A$1:$F$118</definedName>
    <definedName name="_xlnm.Print_Area" localSheetId="2">'AnexoV,PROPOSTA,RecAnalit'!$A$1:$G$181</definedName>
    <definedName name="_xlnm.Print_Area" localSheetId="4">'AnexoVII,PROPOSTA,RecDespSint'!$A$1:$F$63</definedName>
    <definedName name="_xlnm.Print_Area" localSheetId="5">'AnexoVIII,REFORMUL,RecAnalit'!$A$1:$H$181</definedName>
    <definedName name="_xlnm.Print_Area" localSheetId="7">'AnexoX,REFORMUL,RecDespSint'!$A$1:$I$65</definedName>
    <definedName name="_xlnm.Print_Area" localSheetId="8">'AnexoXI,REFORMUL,ExcArrecadação'!$A$5:$I$19</definedName>
    <definedName name="BBB" localSheetId="6">#REF!</definedName>
    <definedName name="BBB" localSheetId="3">#REF!</definedName>
    <definedName name="BBB" localSheetId="4">#REF!</definedName>
    <definedName name="BBB" localSheetId="7">#REF!</definedName>
    <definedName name="BBB">#REF!</definedName>
    <definedName name="CPAT" localSheetId="6">#REF!</definedName>
    <definedName name="CPAT" localSheetId="3">#REF!</definedName>
    <definedName name="CPAT" localSheetId="4">#REF!</definedName>
    <definedName name="CPAT" localSheetId="7">#REF!</definedName>
    <definedName name="CPAT">#REF!</definedName>
    <definedName name="DIÁRIAS" localSheetId="6">#REF!</definedName>
    <definedName name="DIÁRIAS" localSheetId="3">#REF!</definedName>
    <definedName name="DIÁRIAS" localSheetId="4">#REF!</definedName>
    <definedName name="DIÁRIAS" localSheetId="7">#REF!</definedName>
    <definedName name="DIÁRIAS">#REF!</definedName>
    <definedName name="Excel_BuiltIn_Print_Area_1_1" localSheetId="6">#REF!</definedName>
    <definedName name="Excel_BuiltIn_Print_Area_1_1" localSheetId="3">#REF!</definedName>
    <definedName name="Excel_BuiltIn_Print_Area_1_1" localSheetId="4">#REF!</definedName>
    <definedName name="Excel_BuiltIn_Print_Area_1_1" localSheetId="7">#REF!</definedName>
    <definedName name="Excel_BuiltIn_Print_Area_1_1">#REF!</definedName>
    <definedName name="Excel_BuiltIn_Print_Area_10" localSheetId="0">#REF!</definedName>
    <definedName name="Excel_BuiltIn_Print_Area_10" localSheetId="6">#REF!</definedName>
    <definedName name="Excel_BuiltIn_Print_Area_10" localSheetId="3">#REF!</definedName>
    <definedName name="Excel_BuiltIn_Print_Area_10" localSheetId="4">#REF!</definedName>
    <definedName name="Excel_BuiltIn_Print_Area_10" localSheetId="7">#REF!</definedName>
    <definedName name="Excel_BuiltIn_Print_Area_10">#REF!</definedName>
    <definedName name="Excel_BuiltIn_Print_Area_2_1" localSheetId="1">'AnexoIV,PROPOSTA,QuotaParte'!$A$2:$F$115</definedName>
    <definedName name="Excel_BuiltIn_Print_Area_2_1" localSheetId="5">'AnexoVIII,REFORMUL,RecAnalit'!$A$2:$H$178</definedName>
    <definedName name="Excel_BuiltIn_Print_Area_2_1">'AnexoV,PROPOSTA,RecAnalit'!$A$2:$G$178</definedName>
    <definedName name="Excel_BuiltIn_Print_Area_6_1" localSheetId="0">#REF!</definedName>
    <definedName name="Excel_BuiltIn_Print_Area_6_1" localSheetId="6">#REF!</definedName>
    <definedName name="Excel_BuiltIn_Print_Area_6_1" localSheetId="4">'AnexoVII,PROPOSTA,RecDespSint'!$A$5:$F$64</definedName>
    <definedName name="Excel_BuiltIn_Print_Area_6_1" localSheetId="7">'AnexoX,REFORMUL,RecDespSint'!$A$5:$I$66</definedName>
    <definedName name="Excel_BuiltIn_Print_Area_6_1">#REF!</definedName>
    <definedName name="Excel_BuiltIn_Print_Area_7" localSheetId="0">#REF!</definedName>
    <definedName name="Excel_BuiltIn_Print_Area_7" localSheetId="6">#REF!</definedName>
    <definedName name="Excel_BuiltIn_Print_Area_7" localSheetId="3">#REF!</definedName>
    <definedName name="Excel_BuiltIn_Print_Area_7" localSheetId="4">#REF!</definedName>
    <definedName name="Excel_BuiltIn_Print_Area_7" localSheetId="7">#REF!</definedName>
    <definedName name="Excel_BuiltIn_Print_Area_7">#REF!</definedName>
    <definedName name="Excel_BuiltIn_Print_Titles_10" localSheetId="0">#REF!</definedName>
    <definedName name="Excel_BuiltIn_Print_Titles_10" localSheetId="6">#REF!</definedName>
    <definedName name="Excel_BuiltIn_Print_Titles_10" localSheetId="3">#REF!</definedName>
    <definedName name="Excel_BuiltIn_Print_Titles_10" localSheetId="4">#REF!</definedName>
    <definedName name="Excel_BuiltIn_Print_Titles_10" localSheetId="7">#REF!</definedName>
    <definedName name="Excel_BuiltIn_Print_Titles_10">#REF!</definedName>
    <definedName name="Excel_BuiltIn_Print_Titles_4_1" localSheetId="0">#REF!</definedName>
    <definedName name="Excel_BuiltIn_Print_Titles_4_1" localSheetId="6">'AnexoIX,REFORMUL,DespAnalit'!$AH$5:$NB$5</definedName>
    <definedName name="Excel_BuiltIn_Print_Titles_4_1" localSheetId="3">'AnexoVI,PROPOSTA,DespAnalit'!$N$5:$IV$5</definedName>
    <definedName name="Excel_BuiltIn_Print_Titles_4_1">#REF!</definedName>
    <definedName name="Reformulação">#REF!</definedName>
    <definedName name="SEILA" localSheetId="6">#REF!</definedName>
    <definedName name="SEILA" localSheetId="3">#REF!</definedName>
    <definedName name="SEILA" localSheetId="4">#REF!</definedName>
    <definedName name="SEILA" localSheetId="7">#REF!</definedName>
    <definedName name="SEILA">#REF!</definedName>
    <definedName name="seila1" localSheetId="6">#REF!</definedName>
    <definedName name="seila1" localSheetId="3">#REF!</definedName>
    <definedName name="seila1" localSheetId="4">#REF!</definedName>
    <definedName name="seila1" localSheetId="7">#REF!</definedName>
    <definedName name="seila1">#REF!</definedName>
    <definedName name="SEIONDE" localSheetId="6">#REF!</definedName>
    <definedName name="SEIONDE" localSheetId="3">#REF!</definedName>
    <definedName name="SEIONDE" localSheetId="4">#REF!</definedName>
    <definedName name="SEIONDE" localSheetId="7">#REF!</definedName>
    <definedName name="SEIONDE">#REF!</definedName>
    <definedName name="sintetica">#REF!</definedName>
    <definedName name="SISCONTNET" localSheetId="6">#REF!</definedName>
    <definedName name="SISCONTNET" localSheetId="3">#REF!</definedName>
    <definedName name="SISCONTNET" localSheetId="4">#REF!</definedName>
    <definedName name="SISCONTNET" localSheetId="7">#REF!</definedName>
    <definedName name="SISCONTNET">#REF!</definedName>
    <definedName name="_xlnm.Print_Titles" localSheetId="1">'AnexoIV,PROPOSTA,QuotaParte'!$1:$6</definedName>
    <definedName name="_xlnm.Print_Titles" localSheetId="6">'AnexoIX,REFORMUL,DespAnalit'!$1:$5</definedName>
    <definedName name="_xlnm.Print_Titles" localSheetId="2">'AnexoV,PROPOSTA,RecAnalit'!$1:$5</definedName>
    <definedName name="_xlnm.Print_Titles" localSheetId="3">'AnexoVI,PROPOSTA,DespAnalit'!$1:$5</definedName>
    <definedName name="_xlnm.Print_Titles" localSheetId="5">'AnexoVIII,REFORMUL,RecAnalit'!$1:$5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70" l="1"/>
  <c r="J19" i="170"/>
  <c r="J18" i="170"/>
  <c r="J17" i="170"/>
  <c r="J16" i="170"/>
  <c r="J15" i="170"/>
  <c r="J14" i="170"/>
  <c r="J13" i="170"/>
  <c r="J12" i="170"/>
  <c r="J11" i="170"/>
  <c r="J10" i="170"/>
  <c r="J9" i="170"/>
  <c r="J8" i="170"/>
  <c r="J7" i="170"/>
  <c r="G19" i="170"/>
  <c r="G18" i="170"/>
  <c r="G17" i="170"/>
  <c r="G16" i="170"/>
  <c r="G15" i="170"/>
  <c r="G14" i="170"/>
  <c r="G13" i="170"/>
  <c r="G12" i="170"/>
  <c r="G11" i="170"/>
  <c r="G10" i="170"/>
  <c r="G9" i="170"/>
  <c r="G8" i="170"/>
  <c r="G7" i="170"/>
  <c r="E19" i="170"/>
  <c r="E18" i="170"/>
  <c r="E17" i="170"/>
  <c r="E16" i="170"/>
  <c r="E15" i="170"/>
  <c r="E14" i="170"/>
  <c r="E13" i="170"/>
  <c r="E12" i="170"/>
  <c r="E11" i="170"/>
  <c r="E10" i="170"/>
  <c r="E9" i="170"/>
  <c r="E8" i="170"/>
  <c r="E7" i="170"/>
  <c r="C19" i="170"/>
  <c r="C18" i="170"/>
  <c r="C17" i="170"/>
  <c r="C16" i="170"/>
  <c r="C15" i="170"/>
  <c r="C14" i="170"/>
  <c r="C13" i="170"/>
  <c r="C12" i="170"/>
  <c r="C11" i="170"/>
  <c r="C10" i="170"/>
  <c r="C9" i="170"/>
  <c r="C8" i="170"/>
  <c r="C7" i="170"/>
  <c r="B19" i="170"/>
  <c r="D19" i="170"/>
  <c r="F19" i="170"/>
  <c r="H19" i="170"/>
  <c r="I6" i="176"/>
  <c r="H171" i="176"/>
  <c r="H170" i="176"/>
  <c r="H169" i="176"/>
  <c r="H168" i="176"/>
  <c r="H167" i="176"/>
  <c r="H166" i="176"/>
  <c r="H165" i="176"/>
  <c r="H164" i="176"/>
  <c r="H163" i="176"/>
  <c r="H162" i="176"/>
  <c r="H161" i="176"/>
  <c r="H160" i="176"/>
  <c r="H159" i="176"/>
  <c r="H158" i="176"/>
  <c r="H157" i="176"/>
  <c r="H156" i="176"/>
  <c r="H155" i="176"/>
  <c r="H154" i="176"/>
  <c r="H153" i="176"/>
  <c r="H152" i="176"/>
  <c r="H151" i="176"/>
  <c r="H150" i="176"/>
  <c r="H149" i="176"/>
  <c r="H148" i="176"/>
  <c r="H147" i="176"/>
  <c r="H146" i="176"/>
  <c r="H145" i="176"/>
  <c r="H144" i="176"/>
  <c r="H143" i="176"/>
  <c r="H142" i="176"/>
  <c r="H141" i="176"/>
  <c r="H140" i="176"/>
  <c r="H139" i="176"/>
  <c r="H138" i="176"/>
  <c r="H137" i="176"/>
  <c r="H136" i="176"/>
  <c r="H135" i="176"/>
  <c r="H134" i="176"/>
  <c r="H133" i="176"/>
  <c r="H132" i="176"/>
  <c r="H131" i="176"/>
  <c r="H130" i="176"/>
  <c r="H129" i="176"/>
  <c r="H128" i="176"/>
  <c r="H127" i="176"/>
  <c r="H126" i="176"/>
  <c r="H125" i="176"/>
  <c r="H124" i="176"/>
  <c r="H123" i="176"/>
  <c r="H122" i="176"/>
  <c r="H121" i="176"/>
  <c r="H120" i="176"/>
  <c r="H119" i="176"/>
  <c r="H118" i="176"/>
  <c r="H117" i="176"/>
  <c r="H116" i="176"/>
  <c r="H115" i="176"/>
  <c r="H114" i="176"/>
  <c r="H113" i="176"/>
  <c r="H112" i="176"/>
  <c r="H111" i="176"/>
  <c r="H110" i="176"/>
  <c r="H109" i="176"/>
  <c r="H108" i="176"/>
  <c r="H107" i="176"/>
  <c r="H106" i="176"/>
  <c r="H105" i="176"/>
  <c r="H104" i="176"/>
  <c r="H103" i="176"/>
  <c r="H102" i="176"/>
  <c r="H101" i="176"/>
  <c r="H100" i="176"/>
  <c r="H99" i="176"/>
  <c r="H98" i="176"/>
  <c r="H97" i="176"/>
  <c r="H96" i="176"/>
  <c r="H95" i="176"/>
  <c r="H94" i="176"/>
  <c r="H93" i="176"/>
  <c r="H92" i="176"/>
  <c r="H91" i="176"/>
  <c r="H90" i="176"/>
  <c r="H89" i="176"/>
  <c r="H88" i="176"/>
  <c r="H87" i="176"/>
  <c r="H86" i="176"/>
  <c r="H85" i="176"/>
  <c r="H84" i="176"/>
  <c r="H83" i="176"/>
  <c r="H82" i="176"/>
  <c r="H81" i="176"/>
  <c r="H80" i="176"/>
  <c r="H79" i="176"/>
  <c r="H78" i="176"/>
  <c r="H77" i="176"/>
  <c r="H76" i="176"/>
  <c r="H75" i="176"/>
  <c r="H74" i="176"/>
  <c r="H73" i="176"/>
  <c r="H72" i="176"/>
  <c r="H71" i="176"/>
  <c r="H70" i="176"/>
  <c r="H69" i="176"/>
  <c r="H68" i="176"/>
  <c r="H67" i="176"/>
  <c r="H66" i="176"/>
  <c r="H65" i="176"/>
  <c r="H64" i="176"/>
  <c r="H63" i="176"/>
  <c r="H62" i="176"/>
  <c r="H61" i="176"/>
  <c r="H60" i="176"/>
  <c r="H59" i="176"/>
  <c r="H58" i="176"/>
  <c r="H57" i="176"/>
  <c r="H56" i="176"/>
  <c r="H55" i="176"/>
  <c r="H54" i="176"/>
  <c r="H53" i="176"/>
  <c r="H52" i="176"/>
  <c r="H51" i="176"/>
  <c r="H50" i="176"/>
  <c r="H49" i="176"/>
  <c r="H48" i="176"/>
  <c r="H47" i="176"/>
  <c r="H46" i="176"/>
  <c r="H45" i="176"/>
  <c r="H44" i="176"/>
  <c r="H43" i="176"/>
  <c r="H42" i="176"/>
  <c r="H41" i="176"/>
  <c r="H40" i="176"/>
  <c r="H39" i="176"/>
  <c r="H38" i="176"/>
  <c r="H37" i="176"/>
  <c r="H36" i="176"/>
  <c r="H35" i="176"/>
  <c r="H34" i="176"/>
  <c r="H33" i="176"/>
  <c r="H32" i="176"/>
  <c r="H31" i="176"/>
  <c r="H30" i="176"/>
  <c r="H29" i="176"/>
  <c r="H28" i="176"/>
  <c r="H27" i="176"/>
  <c r="H26" i="176"/>
  <c r="H25" i="176"/>
  <c r="H24" i="176"/>
  <c r="H23" i="176"/>
  <c r="H22" i="176"/>
  <c r="H21" i="176"/>
  <c r="H20" i="176"/>
  <c r="H19" i="176"/>
  <c r="H18" i="176"/>
  <c r="H17" i="176"/>
  <c r="H16" i="176"/>
  <c r="H15" i="176"/>
  <c r="H14" i="176"/>
  <c r="H13" i="176"/>
  <c r="H12" i="176"/>
  <c r="H11" i="176"/>
  <c r="H10" i="176"/>
  <c r="H9" i="176"/>
  <c r="H8" i="176"/>
  <c r="H7" i="176"/>
  <c r="H6" i="176"/>
  <c r="G10" i="176"/>
  <c r="G9" i="176" s="1"/>
  <c r="G8" i="176" s="1"/>
  <c r="G15" i="176"/>
  <c r="G14" i="176" s="1"/>
  <c r="G13" i="176" s="1"/>
  <c r="G18" i="176"/>
  <c r="G21" i="176"/>
  <c r="G22" i="176"/>
  <c r="G31" i="176"/>
  <c r="G40" i="176"/>
  <c r="G68" i="176"/>
  <c r="G69" i="176"/>
  <c r="G71" i="176"/>
  <c r="G72" i="176"/>
  <c r="G75" i="176"/>
  <c r="G77" i="176"/>
  <c r="G80" i="176"/>
  <c r="G83" i="176"/>
  <c r="G98" i="176"/>
  <c r="G101" i="176"/>
  <c r="G97" i="176" s="1"/>
  <c r="G104" i="176"/>
  <c r="G108" i="176"/>
  <c r="G111" i="176"/>
  <c r="G114" i="176"/>
  <c r="G107" i="176" s="1"/>
  <c r="G117" i="176"/>
  <c r="G122" i="176"/>
  <c r="G127" i="176"/>
  <c r="G128" i="176"/>
  <c r="G131" i="176"/>
  <c r="G134" i="176"/>
  <c r="G137" i="176"/>
  <c r="G141" i="176"/>
  <c r="G145" i="176"/>
  <c r="G144" i="176" s="1"/>
  <c r="G139" i="176" s="1"/>
  <c r="G155" i="176"/>
  <c r="G159" i="176"/>
  <c r="G162" i="176"/>
  <c r="G164" i="176"/>
  <c r="G167" i="176"/>
  <c r="G168" i="176"/>
  <c r="J45" i="164"/>
  <c r="J53" i="164"/>
  <c r="J61" i="164"/>
  <c r="J101" i="164"/>
  <c r="J109" i="164"/>
  <c r="J117" i="164"/>
  <c r="J125" i="164"/>
  <c r="J141" i="164"/>
  <c r="J149" i="164"/>
  <c r="J157" i="164"/>
  <c r="J165" i="164"/>
  <c r="J173" i="164"/>
  <c r="J181" i="164"/>
  <c r="J197" i="164"/>
  <c r="J205" i="164"/>
  <c r="J213" i="164"/>
  <c r="J220" i="164"/>
  <c r="J229" i="164"/>
  <c r="J237" i="164"/>
  <c r="J253" i="164"/>
  <c r="J261" i="164"/>
  <c r="H172" i="176"/>
  <c r="H171" i="137"/>
  <c r="H170" i="137"/>
  <c r="H169" i="137"/>
  <c r="H168" i="137"/>
  <c r="H167" i="137"/>
  <c r="H166" i="137"/>
  <c r="H165" i="137"/>
  <c r="H164" i="137"/>
  <c r="H163" i="137"/>
  <c r="H162" i="137"/>
  <c r="H161" i="137"/>
  <c r="H160" i="137"/>
  <c r="H159" i="137"/>
  <c r="H158" i="137"/>
  <c r="H157" i="137"/>
  <c r="H156" i="137"/>
  <c r="H155" i="137"/>
  <c r="H154" i="137"/>
  <c r="H153" i="137"/>
  <c r="H152" i="137"/>
  <c r="H151" i="137"/>
  <c r="H150" i="137"/>
  <c r="H149" i="137"/>
  <c r="H148" i="137"/>
  <c r="H147" i="137"/>
  <c r="H146" i="137"/>
  <c r="H145" i="137"/>
  <c r="H144" i="137"/>
  <c r="H143" i="137"/>
  <c r="H142" i="137"/>
  <c r="H141" i="137"/>
  <c r="H140" i="137"/>
  <c r="H139" i="137"/>
  <c r="H138" i="137"/>
  <c r="H137" i="137"/>
  <c r="H136" i="137"/>
  <c r="H135" i="137"/>
  <c r="H134" i="137"/>
  <c r="H133" i="137"/>
  <c r="H132" i="137"/>
  <c r="H131" i="137"/>
  <c r="H130" i="137"/>
  <c r="H129" i="137"/>
  <c r="H128" i="137"/>
  <c r="H127" i="137"/>
  <c r="H126" i="137"/>
  <c r="H125" i="137"/>
  <c r="H124" i="137"/>
  <c r="H123" i="137"/>
  <c r="H122" i="137"/>
  <c r="H121" i="137"/>
  <c r="H120" i="137"/>
  <c r="H119" i="137"/>
  <c r="H118" i="137"/>
  <c r="H117" i="137"/>
  <c r="H116" i="137"/>
  <c r="H115" i="137"/>
  <c r="H114" i="137"/>
  <c r="H113" i="137"/>
  <c r="H112" i="137"/>
  <c r="H111" i="137"/>
  <c r="H110" i="137"/>
  <c r="H109" i="137"/>
  <c r="H108" i="137"/>
  <c r="H107" i="137"/>
  <c r="H106" i="137"/>
  <c r="H105" i="137"/>
  <c r="H104" i="137"/>
  <c r="H103" i="137"/>
  <c r="H102" i="137"/>
  <c r="H101" i="137"/>
  <c r="H100" i="137"/>
  <c r="H99" i="137"/>
  <c r="H98" i="137"/>
  <c r="H97" i="137"/>
  <c r="H96" i="137"/>
  <c r="H95" i="137"/>
  <c r="H94" i="137"/>
  <c r="H93" i="137"/>
  <c r="H92" i="137"/>
  <c r="H91" i="137"/>
  <c r="H90" i="137"/>
  <c r="H89" i="137"/>
  <c r="H88" i="137"/>
  <c r="H87" i="137"/>
  <c r="H86" i="137"/>
  <c r="H85" i="137"/>
  <c r="H84" i="137"/>
  <c r="H83" i="137"/>
  <c r="H82" i="137"/>
  <c r="H81" i="137"/>
  <c r="H80" i="137"/>
  <c r="H79" i="137"/>
  <c r="H78" i="137"/>
  <c r="H77" i="137"/>
  <c r="H76" i="137"/>
  <c r="H75" i="137"/>
  <c r="H74" i="137"/>
  <c r="H73" i="137"/>
  <c r="H72" i="137"/>
  <c r="H71" i="137"/>
  <c r="H70" i="137"/>
  <c r="H69" i="137"/>
  <c r="H68" i="137"/>
  <c r="H67" i="137"/>
  <c r="H66" i="137"/>
  <c r="H65" i="137"/>
  <c r="H64" i="137"/>
  <c r="H63" i="137"/>
  <c r="H62" i="137"/>
  <c r="H61" i="137"/>
  <c r="H60" i="137"/>
  <c r="H59" i="137"/>
  <c r="H58" i="137"/>
  <c r="H57" i="137"/>
  <c r="H56" i="137"/>
  <c r="H55" i="137"/>
  <c r="H54" i="137"/>
  <c r="H53" i="137"/>
  <c r="H52" i="137"/>
  <c r="H51" i="137"/>
  <c r="H50" i="137"/>
  <c r="H49" i="137"/>
  <c r="H48" i="137"/>
  <c r="H47" i="137"/>
  <c r="H46" i="137"/>
  <c r="H45" i="137"/>
  <c r="H44" i="137"/>
  <c r="H43" i="137"/>
  <c r="H42" i="137"/>
  <c r="H41" i="137"/>
  <c r="H40" i="137"/>
  <c r="H39" i="137"/>
  <c r="H38" i="137"/>
  <c r="H37" i="137"/>
  <c r="H36" i="137"/>
  <c r="H35" i="137"/>
  <c r="H34" i="137"/>
  <c r="H33" i="137"/>
  <c r="H32" i="137"/>
  <c r="H31" i="137"/>
  <c r="H30" i="137"/>
  <c r="H29" i="137"/>
  <c r="H28" i="137"/>
  <c r="H27" i="137"/>
  <c r="H26" i="137"/>
  <c r="H25" i="137"/>
  <c r="H24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H11" i="137"/>
  <c r="H10" i="137"/>
  <c r="H9" i="137"/>
  <c r="H8" i="137"/>
  <c r="H7" i="137"/>
  <c r="H6" i="137"/>
  <c r="F7" i="137"/>
  <c r="D7" i="137"/>
  <c r="C7" i="137"/>
  <c r="F109" i="178"/>
  <c r="F106" i="178"/>
  <c r="F103" i="178"/>
  <c r="F100" i="178"/>
  <c r="F94" i="178"/>
  <c r="F89" i="178"/>
  <c r="F86" i="178"/>
  <c r="F83" i="178"/>
  <c r="F80" i="178"/>
  <c r="F76" i="178"/>
  <c r="F73" i="178"/>
  <c r="F70" i="178"/>
  <c r="F55" i="178"/>
  <c r="F52" i="178"/>
  <c r="F49" i="178"/>
  <c r="F47" i="178"/>
  <c r="F44" i="178"/>
  <c r="F41" i="178"/>
  <c r="F40" i="178" s="1"/>
  <c r="F31" i="178"/>
  <c r="F22" i="178"/>
  <c r="F18" i="178"/>
  <c r="F15" i="178"/>
  <c r="F10" i="178"/>
  <c r="F9" i="178" s="1"/>
  <c r="F8" i="178" s="1"/>
  <c r="E109" i="178"/>
  <c r="E106" i="178"/>
  <c r="E103" i="178"/>
  <c r="E100" i="178"/>
  <c r="E94" i="178"/>
  <c r="E89" i="178"/>
  <c r="E86" i="178"/>
  <c r="E83" i="178"/>
  <c r="E80" i="178"/>
  <c r="E76" i="178"/>
  <c r="E73" i="178"/>
  <c r="E70" i="178"/>
  <c r="E55" i="178"/>
  <c r="E52" i="178"/>
  <c r="E49" i="178"/>
  <c r="E47" i="178"/>
  <c r="E44" i="178"/>
  <c r="E41" i="178"/>
  <c r="E40" i="178" s="1"/>
  <c r="E31" i="178"/>
  <c r="E22" i="178"/>
  <c r="E18" i="178"/>
  <c r="E15" i="178"/>
  <c r="E10" i="178"/>
  <c r="E9" i="178" s="1"/>
  <c r="E8" i="178" s="1"/>
  <c r="D109" i="178"/>
  <c r="C109" i="178"/>
  <c r="D106" i="178"/>
  <c r="C106" i="178"/>
  <c r="D103" i="178"/>
  <c r="C103" i="178"/>
  <c r="D100" i="178"/>
  <c r="D99" i="178" s="1"/>
  <c r="C100" i="178"/>
  <c r="D94" i="178"/>
  <c r="C94" i="178"/>
  <c r="D89" i="178"/>
  <c r="C89" i="178"/>
  <c r="D86" i="178"/>
  <c r="C86" i="178"/>
  <c r="D83" i="178"/>
  <c r="C83" i="178"/>
  <c r="D80" i="178"/>
  <c r="C80" i="178"/>
  <c r="D76" i="178"/>
  <c r="C76" i="178"/>
  <c r="D73" i="178"/>
  <c r="C73" i="178"/>
  <c r="D70" i="178"/>
  <c r="C70" i="178"/>
  <c r="D55" i="178"/>
  <c r="C55" i="178"/>
  <c r="D52" i="178"/>
  <c r="C52" i="178"/>
  <c r="D49" i="178"/>
  <c r="C49" i="178"/>
  <c r="D47" i="178"/>
  <c r="C47" i="178"/>
  <c r="D44" i="178"/>
  <c r="C44" i="178"/>
  <c r="D41" i="178"/>
  <c r="D40" i="178" s="1"/>
  <c r="C41" i="178"/>
  <c r="C40" i="178" s="1"/>
  <c r="D31" i="178"/>
  <c r="C31" i="178"/>
  <c r="D22" i="178"/>
  <c r="C22" i="178"/>
  <c r="D18" i="178"/>
  <c r="C18" i="178"/>
  <c r="D15" i="178"/>
  <c r="C15" i="178"/>
  <c r="D10" i="178"/>
  <c r="D9" i="178" s="1"/>
  <c r="D8" i="178" s="1"/>
  <c r="C10" i="178"/>
  <c r="C9" i="178" s="1"/>
  <c r="C8" i="178" s="1"/>
  <c r="J53" i="177"/>
  <c r="J51" i="177"/>
  <c r="J50" i="177"/>
  <c r="J49" i="177"/>
  <c r="J48" i="177"/>
  <c r="J47" i="177"/>
  <c r="J46" i="177"/>
  <c r="J45" i="177"/>
  <c r="J43" i="177"/>
  <c r="J42" i="177"/>
  <c r="J41" i="177"/>
  <c r="J40" i="177"/>
  <c r="J39" i="177"/>
  <c r="J36" i="177"/>
  <c r="J35" i="177"/>
  <c r="J34" i="177"/>
  <c r="J33" i="177"/>
  <c r="J32" i="177"/>
  <c r="J31" i="177"/>
  <c r="J30" i="177"/>
  <c r="J29" i="177"/>
  <c r="J27" i="177"/>
  <c r="J26" i="177"/>
  <c r="J25" i="177"/>
  <c r="J24" i="177"/>
  <c r="J23" i="177"/>
  <c r="J22" i="177"/>
  <c r="J21" i="177"/>
  <c r="J20" i="177"/>
  <c r="J19" i="177"/>
  <c r="J18" i="177"/>
  <c r="J17" i="177"/>
  <c r="J16" i="177"/>
  <c r="J15" i="177"/>
  <c r="J14" i="177"/>
  <c r="J13" i="177"/>
  <c r="J11" i="177"/>
  <c r="J9" i="177"/>
  <c r="E10" i="177"/>
  <c r="E13" i="177"/>
  <c r="E14" i="177"/>
  <c r="E16" i="177"/>
  <c r="E17" i="177"/>
  <c r="E18" i="177"/>
  <c r="E20" i="177"/>
  <c r="E22" i="177"/>
  <c r="E23" i="177"/>
  <c r="E24" i="177"/>
  <c r="E25" i="177"/>
  <c r="E26" i="177"/>
  <c r="E28" i="177"/>
  <c r="E29" i="177"/>
  <c r="E30" i="177"/>
  <c r="E32" i="177"/>
  <c r="E33" i="177"/>
  <c r="E34" i="177"/>
  <c r="E35" i="177"/>
  <c r="E36" i="177"/>
  <c r="E38" i="177"/>
  <c r="E39" i="177"/>
  <c r="E40" i="177"/>
  <c r="E41" i="177"/>
  <c r="E44" i="177"/>
  <c r="E46" i="177"/>
  <c r="E47" i="177"/>
  <c r="E48" i="177"/>
  <c r="E49" i="177"/>
  <c r="E50" i="177"/>
  <c r="E51" i="177"/>
  <c r="E52" i="177"/>
  <c r="E53" i="177"/>
  <c r="H52" i="177"/>
  <c r="H49" i="177"/>
  <c r="H44" i="177"/>
  <c r="H38" i="177"/>
  <c r="H28" i="177"/>
  <c r="H25" i="177"/>
  <c r="H15" i="177"/>
  <c r="H12" i="177" s="1"/>
  <c r="H10" i="177" s="1"/>
  <c r="H9" i="177" s="1"/>
  <c r="H8" i="177" s="1"/>
  <c r="D45" i="177"/>
  <c r="D43" i="177"/>
  <c r="D37" i="177"/>
  <c r="D31" i="177"/>
  <c r="D27" i="177" s="1"/>
  <c r="D21" i="177"/>
  <c r="D19" i="177"/>
  <c r="D15" i="177"/>
  <c r="D12" i="177"/>
  <c r="D9" i="177"/>
  <c r="D8" i="177" s="1"/>
  <c r="A64" i="177"/>
  <c r="A63" i="177"/>
  <c r="C61" i="177"/>
  <c r="A61" i="177"/>
  <c r="C60" i="177"/>
  <c r="A60" i="177"/>
  <c r="A58" i="177"/>
  <c r="A56" i="177"/>
  <c r="I52" i="177"/>
  <c r="J52" i="177" s="1"/>
  <c r="I49" i="177"/>
  <c r="C45" i="177"/>
  <c r="I44" i="177"/>
  <c r="J44" i="177" s="1"/>
  <c r="C43" i="177"/>
  <c r="I38" i="177"/>
  <c r="J38" i="177" s="1"/>
  <c r="C37" i="177"/>
  <c r="C31" i="177"/>
  <c r="C27" i="177" s="1"/>
  <c r="I28" i="177"/>
  <c r="J28" i="177" s="1"/>
  <c r="I25" i="177"/>
  <c r="C21" i="177"/>
  <c r="C19" i="177"/>
  <c r="I15" i="177"/>
  <c r="I12" i="177" s="1"/>
  <c r="I10" i="177" s="1"/>
  <c r="I9" i="177" s="1"/>
  <c r="I8" i="177" s="1"/>
  <c r="J8" i="177" s="1"/>
  <c r="C15" i="177"/>
  <c r="C12" i="177"/>
  <c r="C9" i="177"/>
  <c r="C8" i="177" s="1"/>
  <c r="T274" i="164"/>
  <c r="T271" i="164"/>
  <c r="T269" i="164"/>
  <c r="T268" i="164"/>
  <c r="T267" i="164"/>
  <c r="T264" i="164"/>
  <c r="T262" i="164"/>
  <c r="T261" i="164"/>
  <c r="T260" i="164"/>
  <c r="T258" i="164"/>
  <c r="T257" i="164"/>
  <c r="T256" i="164"/>
  <c r="T255" i="164"/>
  <c r="T254" i="164"/>
  <c r="T253" i="164"/>
  <c r="T252" i="164"/>
  <c r="T251" i="164"/>
  <c r="T250" i="164"/>
  <c r="T248" i="164"/>
  <c r="T245" i="164"/>
  <c r="T243" i="164"/>
  <c r="T242" i="164"/>
  <c r="T241" i="164"/>
  <c r="T239" i="164"/>
  <c r="T238" i="164"/>
  <c r="T237" i="164"/>
  <c r="T236" i="164"/>
  <c r="T235" i="164"/>
  <c r="T234" i="164"/>
  <c r="T233" i="164"/>
  <c r="T232" i="164"/>
  <c r="T231" i="164"/>
  <c r="T229" i="164"/>
  <c r="T227" i="164"/>
  <c r="T226" i="164"/>
  <c r="T222" i="164"/>
  <c r="T220" i="164"/>
  <c r="T219" i="164"/>
  <c r="T218" i="164"/>
  <c r="T217" i="164"/>
  <c r="T214" i="164"/>
  <c r="T213" i="164"/>
  <c r="T211" i="164"/>
  <c r="T210" i="164"/>
  <c r="T209" i="164"/>
  <c r="T208" i="164"/>
  <c r="T207" i="164"/>
  <c r="T206" i="164"/>
  <c r="T205" i="164"/>
  <c r="T204" i="164"/>
  <c r="T203" i="164"/>
  <c r="T202" i="164"/>
  <c r="T201" i="164"/>
  <c r="T200" i="164"/>
  <c r="T199" i="164"/>
  <c r="T198" i="164"/>
  <c r="T197" i="164"/>
  <c r="T195" i="164"/>
  <c r="T193" i="164"/>
  <c r="T192" i="164"/>
  <c r="T191" i="164"/>
  <c r="T188" i="164"/>
  <c r="T187" i="164"/>
  <c r="T186" i="164"/>
  <c r="T185" i="164"/>
  <c r="T184" i="164"/>
  <c r="T183" i="164"/>
  <c r="T182" i="164"/>
  <c r="T181" i="164"/>
  <c r="T180" i="164"/>
  <c r="T179" i="164"/>
  <c r="T178" i="164"/>
  <c r="T177" i="164"/>
  <c r="T176" i="164"/>
  <c r="T175" i="164"/>
  <c r="T174" i="164"/>
  <c r="T173" i="164"/>
  <c r="T172" i="164"/>
  <c r="T171" i="164"/>
  <c r="T170" i="164"/>
  <c r="T169" i="164"/>
  <c r="T168" i="164"/>
  <c r="T167" i="164"/>
  <c r="T166" i="164"/>
  <c r="T165" i="164"/>
  <c r="T164" i="164"/>
  <c r="T163" i="164"/>
  <c r="T162" i="164"/>
  <c r="T161" i="164"/>
  <c r="T160" i="164"/>
  <c r="T159" i="164"/>
  <c r="T158" i="164"/>
  <c r="T157" i="164"/>
  <c r="T156" i="164"/>
  <c r="T155" i="164"/>
  <c r="T154" i="164"/>
  <c r="T153" i="164"/>
  <c r="T152" i="164"/>
  <c r="T151" i="164"/>
  <c r="T150" i="164"/>
  <c r="T149" i="164"/>
  <c r="T148" i="164"/>
  <c r="T147" i="164"/>
  <c r="T146" i="164"/>
  <c r="T145" i="164"/>
  <c r="T144" i="164"/>
  <c r="T143" i="164"/>
  <c r="T142" i="164"/>
  <c r="T141" i="164"/>
  <c r="T139" i="164"/>
  <c r="T138" i="164"/>
  <c r="T137" i="164"/>
  <c r="T136" i="164"/>
  <c r="T135" i="164"/>
  <c r="T134" i="164"/>
  <c r="T133" i="164"/>
  <c r="T131" i="164"/>
  <c r="T130" i="164"/>
  <c r="T129" i="164"/>
  <c r="T127" i="164"/>
  <c r="T126" i="164"/>
  <c r="T125" i="164"/>
  <c r="T123" i="164"/>
  <c r="T122" i="164"/>
  <c r="T121" i="164"/>
  <c r="T119" i="164"/>
  <c r="T118" i="164"/>
  <c r="T117" i="164"/>
  <c r="T116" i="164"/>
  <c r="T115" i="164"/>
  <c r="T114" i="164"/>
  <c r="T113" i="164"/>
  <c r="T112" i="164"/>
  <c r="T111" i="164"/>
  <c r="T110" i="164"/>
  <c r="T109" i="164"/>
  <c r="T108" i="164"/>
  <c r="T107" i="164"/>
  <c r="T106" i="164"/>
  <c r="T105" i="164"/>
  <c r="T104" i="164"/>
  <c r="T103" i="164"/>
  <c r="T102" i="164"/>
  <c r="T101" i="164"/>
  <c r="T100" i="164"/>
  <c r="T99" i="164"/>
  <c r="T98" i="164"/>
  <c r="T97" i="164"/>
  <c r="T96" i="164"/>
  <c r="T94" i="164"/>
  <c r="T92" i="164"/>
  <c r="T91" i="164"/>
  <c r="T89" i="164"/>
  <c r="T88" i="164"/>
  <c r="T87" i="164"/>
  <c r="T86" i="164"/>
  <c r="T85" i="164"/>
  <c r="T84" i="164"/>
  <c r="T83" i="164"/>
  <c r="T82" i="164"/>
  <c r="T81" i="164"/>
  <c r="T80" i="164"/>
  <c r="T79" i="164"/>
  <c r="T78" i="164"/>
  <c r="T77" i="164"/>
  <c r="T76" i="164"/>
  <c r="T75" i="164"/>
  <c r="T74" i="164"/>
  <c r="T73" i="164"/>
  <c r="T72" i="164"/>
  <c r="T71" i="164"/>
  <c r="T70" i="164"/>
  <c r="T67" i="164"/>
  <c r="T66" i="164"/>
  <c r="T65" i="164"/>
  <c r="T64" i="164"/>
  <c r="T63" i="164"/>
  <c r="T61" i="164"/>
  <c r="T60" i="164"/>
  <c r="T59" i="164"/>
  <c r="T58" i="164"/>
  <c r="T57" i="164"/>
  <c r="T54" i="164"/>
  <c r="T53" i="164"/>
  <c r="T52" i="164"/>
  <c r="T51" i="164"/>
  <c r="T50" i="164"/>
  <c r="T49" i="164"/>
  <c r="T48" i="164"/>
  <c r="T47" i="164"/>
  <c r="T45" i="164"/>
  <c r="T43" i="164"/>
  <c r="T41" i="164"/>
  <c r="T39" i="164"/>
  <c r="T38" i="164"/>
  <c r="T36" i="164"/>
  <c r="T34" i="164"/>
  <c r="T32" i="164"/>
  <c r="T30" i="164"/>
  <c r="T27" i="164"/>
  <c r="T26" i="164"/>
  <c r="T25" i="164"/>
  <c r="T24" i="164"/>
  <c r="T23" i="164"/>
  <c r="T21" i="164"/>
  <c r="T20" i="164"/>
  <c r="T19" i="164"/>
  <c r="T18" i="164"/>
  <c r="T17" i="164"/>
  <c r="T16" i="164"/>
  <c r="T15" i="164"/>
  <c r="T14" i="164"/>
  <c r="T13" i="164"/>
  <c r="T12" i="164"/>
  <c r="T11" i="164"/>
  <c r="T10" i="164"/>
  <c r="P274" i="164"/>
  <c r="H274" i="164" s="1"/>
  <c r="J274" i="164" s="1"/>
  <c r="P271" i="164"/>
  <c r="P269" i="164"/>
  <c r="H269" i="164" s="1"/>
  <c r="J269" i="164" s="1"/>
  <c r="P268" i="164"/>
  <c r="P267" i="164"/>
  <c r="P264" i="164"/>
  <c r="P262" i="164"/>
  <c r="H262" i="164" s="1"/>
  <c r="P261" i="164"/>
  <c r="H261" i="164" s="1"/>
  <c r="P260" i="164"/>
  <c r="P258" i="164"/>
  <c r="P257" i="164"/>
  <c r="P256" i="164"/>
  <c r="P255" i="164"/>
  <c r="P254" i="164"/>
  <c r="H254" i="164" s="1"/>
  <c r="P253" i="164"/>
  <c r="H253" i="164" s="1"/>
  <c r="P252" i="164"/>
  <c r="P251" i="164"/>
  <c r="P250" i="164"/>
  <c r="H250" i="164" s="1"/>
  <c r="J250" i="164" s="1"/>
  <c r="P248" i="164"/>
  <c r="P245" i="164"/>
  <c r="H245" i="164" s="1"/>
  <c r="J245" i="164" s="1"/>
  <c r="P243" i="164"/>
  <c r="P242" i="164"/>
  <c r="P241" i="164"/>
  <c r="P239" i="164"/>
  <c r="P238" i="164"/>
  <c r="H238" i="164" s="1"/>
  <c r="P237" i="164"/>
  <c r="H237" i="164" s="1"/>
  <c r="P236" i="164"/>
  <c r="P235" i="164"/>
  <c r="P234" i="164"/>
  <c r="H234" i="164" s="1"/>
  <c r="J234" i="164" s="1"/>
  <c r="P233" i="164"/>
  <c r="P232" i="164"/>
  <c r="P231" i="164"/>
  <c r="P229" i="164"/>
  <c r="H229" i="164" s="1"/>
  <c r="P227" i="164"/>
  <c r="P226" i="164"/>
  <c r="P222" i="164"/>
  <c r="H222" i="164" s="1"/>
  <c r="J222" i="164" s="1"/>
  <c r="P220" i="164"/>
  <c r="P219" i="164"/>
  <c r="P218" i="164"/>
  <c r="P217" i="164"/>
  <c r="P214" i="164"/>
  <c r="H214" i="164" s="1"/>
  <c r="P213" i="164"/>
  <c r="H213" i="164" s="1"/>
  <c r="P211" i="164"/>
  <c r="P210" i="164"/>
  <c r="P209" i="164"/>
  <c r="P208" i="164"/>
  <c r="P207" i="164"/>
  <c r="P206" i="164"/>
  <c r="H206" i="164" s="1"/>
  <c r="J206" i="164" s="1"/>
  <c r="P205" i="164"/>
  <c r="H205" i="164" s="1"/>
  <c r="P204" i="164"/>
  <c r="P203" i="164"/>
  <c r="P202" i="164"/>
  <c r="H202" i="164" s="1"/>
  <c r="J202" i="164" s="1"/>
  <c r="P201" i="164"/>
  <c r="P200" i="164"/>
  <c r="P199" i="164"/>
  <c r="P198" i="164"/>
  <c r="H198" i="164" s="1"/>
  <c r="P197" i="164"/>
  <c r="H197" i="164" s="1"/>
  <c r="P195" i="164"/>
  <c r="P193" i="164"/>
  <c r="P192" i="164"/>
  <c r="P191" i="164"/>
  <c r="P188" i="164"/>
  <c r="P187" i="164"/>
  <c r="P186" i="164"/>
  <c r="P185" i="164"/>
  <c r="P184" i="164"/>
  <c r="P183" i="164"/>
  <c r="P182" i="164"/>
  <c r="H182" i="164" s="1"/>
  <c r="K182" i="164" s="1"/>
  <c r="P181" i="164"/>
  <c r="H181" i="164" s="1"/>
  <c r="P180" i="164"/>
  <c r="P179" i="164"/>
  <c r="P178" i="164"/>
  <c r="H178" i="164" s="1"/>
  <c r="J178" i="164" s="1"/>
  <c r="P177" i="164"/>
  <c r="P176" i="164"/>
  <c r="P175" i="164"/>
  <c r="P174" i="164"/>
  <c r="H174" i="164" s="1"/>
  <c r="K174" i="164" s="1"/>
  <c r="P173" i="164"/>
  <c r="H173" i="164" s="1"/>
  <c r="P172" i="164"/>
  <c r="P171" i="164"/>
  <c r="P170" i="164"/>
  <c r="H170" i="164" s="1"/>
  <c r="J170" i="164" s="1"/>
  <c r="P169" i="164"/>
  <c r="P168" i="164"/>
  <c r="P167" i="164"/>
  <c r="P166" i="164"/>
  <c r="H166" i="164" s="1"/>
  <c r="K166" i="164" s="1"/>
  <c r="P165" i="164"/>
  <c r="H165" i="164" s="1"/>
  <c r="P164" i="164"/>
  <c r="P163" i="164"/>
  <c r="P162" i="164"/>
  <c r="P161" i="164"/>
  <c r="P160" i="164"/>
  <c r="P159" i="164"/>
  <c r="H159" i="164" s="1"/>
  <c r="J159" i="164" s="1"/>
  <c r="P158" i="164"/>
  <c r="H158" i="164" s="1"/>
  <c r="K158" i="164" s="1"/>
  <c r="P157" i="164"/>
  <c r="H157" i="164" s="1"/>
  <c r="P156" i="164"/>
  <c r="P155" i="164"/>
  <c r="P154" i="164"/>
  <c r="H154" i="164" s="1"/>
  <c r="J154" i="164" s="1"/>
  <c r="P153" i="164"/>
  <c r="P152" i="164"/>
  <c r="P151" i="164"/>
  <c r="P150" i="164"/>
  <c r="H150" i="164" s="1"/>
  <c r="K150" i="164" s="1"/>
  <c r="P149" i="164"/>
  <c r="H149" i="164" s="1"/>
  <c r="P148" i="164"/>
  <c r="P147" i="164"/>
  <c r="P146" i="164"/>
  <c r="P145" i="164"/>
  <c r="P144" i="164"/>
  <c r="P143" i="164"/>
  <c r="P142" i="164"/>
  <c r="H142" i="164" s="1"/>
  <c r="K142" i="164" s="1"/>
  <c r="P141" i="164"/>
  <c r="H141" i="164" s="1"/>
  <c r="P139" i="164"/>
  <c r="P138" i="164"/>
  <c r="P137" i="164"/>
  <c r="P136" i="164"/>
  <c r="P135" i="164"/>
  <c r="P134" i="164"/>
  <c r="H134" i="164" s="1"/>
  <c r="K134" i="164" s="1"/>
  <c r="P133" i="164"/>
  <c r="H133" i="164" s="1"/>
  <c r="J133" i="164" s="1"/>
  <c r="P131" i="164"/>
  <c r="P130" i="164"/>
  <c r="P129" i="164"/>
  <c r="P127" i="164"/>
  <c r="P126" i="164"/>
  <c r="H126" i="164" s="1"/>
  <c r="P125" i="164"/>
  <c r="H125" i="164" s="1"/>
  <c r="P123" i="164"/>
  <c r="P122" i="164"/>
  <c r="H122" i="164" s="1"/>
  <c r="P121" i="164"/>
  <c r="P119" i="164"/>
  <c r="P118" i="164"/>
  <c r="H118" i="164" s="1"/>
  <c r="P117" i="164"/>
  <c r="H117" i="164" s="1"/>
  <c r="P116" i="164"/>
  <c r="P115" i="164"/>
  <c r="P114" i="164"/>
  <c r="H114" i="164" s="1"/>
  <c r="J114" i="164" s="1"/>
  <c r="P113" i="164"/>
  <c r="P112" i="164"/>
  <c r="P111" i="164"/>
  <c r="P110" i="164"/>
  <c r="H110" i="164" s="1"/>
  <c r="P109" i="164"/>
  <c r="H109" i="164" s="1"/>
  <c r="P108" i="164"/>
  <c r="P107" i="164"/>
  <c r="P106" i="164"/>
  <c r="H106" i="164" s="1"/>
  <c r="J106" i="164" s="1"/>
  <c r="P105" i="164"/>
  <c r="P104" i="164"/>
  <c r="P103" i="164"/>
  <c r="P102" i="164"/>
  <c r="H102" i="164" s="1"/>
  <c r="P101" i="164"/>
  <c r="H101" i="164" s="1"/>
  <c r="P100" i="164"/>
  <c r="P99" i="164"/>
  <c r="P98" i="164"/>
  <c r="P97" i="164"/>
  <c r="P96" i="164"/>
  <c r="P94" i="164"/>
  <c r="H94" i="164" s="1"/>
  <c r="P92" i="164"/>
  <c r="P91" i="164"/>
  <c r="P89" i="164"/>
  <c r="P88" i="164"/>
  <c r="P87" i="164"/>
  <c r="H87" i="164" s="1"/>
  <c r="J87" i="164" s="1"/>
  <c r="P86" i="164"/>
  <c r="H86" i="164" s="1"/>
  <c r="K86" i="164" s="1"/>
  <c r="P85" i="164"/>
  <c r="H85" i="164" s="1"/>
  <c r="J85" i="164" s="1"/>
  <c r="P84" i="164"/>
  <c r="P83" i="164"/>
  <c r="P82" i="164"/>
  <c r="P81" i="164"/>
  <c r="P80" i="164"/>
  <c r="P79" i="164"/>
  <c r="P78" i="164"/>
  <c r="H78" i="164" s="1"/>
  <c r="K78" i="164" s="1"/>
  <c r="P77" i="164"/>
  <c r="H77" i="164" s="1"/>
  <c r="J77" i="164" s="1"/>
  <c r="P76" i="164"/>
  <c r="P75" i="164"/>
  <c r="P74" i="164"/>
  <c r="H74" i="164" s="1"/>
  <c r="J74" i="164" s="1"/>
  <c r="P73" i="164"/>
  <c r="P72" i="164"/>
  <c r="P71" i="164"/>
  <c r="P70" i="164"/>
  <c r="H70" i="164" s="1"/>
  <c r="K70" i="164" s="1"/>
  <c r="P67" i="164"/>
  <c r="P66" i="164"/>
  <c r="H66" i="164" s="1"/>
  <c r="J66" i="164" s="1"/>
  <c r="P65" i="164"/>
  <c r="P64" i="164"/>
  <c r="P63" i="164"/>
  <c r="P61" i="164"/>
  <c r="H61" i="164" s="1"/>
  <c r="P60" i="164"/>
  <c r="P59" i="164"/>
  <c r="P58" i="164"/>
  <c r="P57" i="164"/>
  <c r="P54" i="164"/>
  <c r="H54" i="164" s="1"/>
  <c r="P53" i="164"/>
  <c r="H53" i="164" s="1"/>
  <c r="P52" i="164"/>
  <c r="P51" i="164"/>
  <c r="P50" i="164"/>
  <c r="H50" i="164" s="1"/>
  <c r="J50" i="164" s="1"/>
  <c r="P49" i="164"/>
  <c r="P48" i="164"/>
  <c r="P47" i="164"/>
  <c r="P45" i="164"/>
  <c r="H45" i="164" s="1"/>
  <c r="P43" i="164"/>
  <c r="P41" i="164"/>
  <c r="P39" i="164"/>
  <c r="P38" i="164"/>
  <c r="H38" i="164" s="1"/>
  <c r="K38" i="164" s="1"/>
  <c r="P36" i="164"/>
  <c r="P34" i="164"/>
  <c r="H34" i="164" s="1"/>
  <c r="J34" i="164" s="1"/>
  <c r="P32" i="164"/>
  <c r="P30" i="164"/>
  <c r="H30" i="164" s="1"/>
  <c r="P27" i="164"/>
  <c r="P26" i="164"/>
  <c r="P25" i="164"/>
  <c r="P24" i="164"/>
  <c r="P23" i="164"/>
  <c r="P21" i="164"/>
  <c r="H21" i="164" s="1"/>
  <c r="J21" i="164" s="1"/>
  <c r="P20" i="164"/>
  <c r="P19" i="164"/>
  <c r="P18" i="164"/>
  <c r="P17" i="164"/>
  <c r="P16" i="164"/>
  <c r="P15" i="164"/>
  <c r="P14" i="164"/>
  <c r="H14" i="164" s="1"/>
  <c r="K14" i="164" s="1"/>
  <c r="P13" i="164"/>
  <c r="H13" i="164" s="1"/>
  <c r="J13" i="164" s="1"/>
  <c r="P12" i="164"/>
  <c r="P11" i="164"/>
  <c r="H11" i="164" s="1"/>
  <c r="J11" i="164" s="1"/>
  <c r="P10" i="164"/>
  <c r="H10" i="164" s="1"/>
  <c r="J10" i="164" s="1"/>
  <c r="G268" i="164"/>
  <c r="G260" i="164"/>
  <c r="G188" i="164"/>
  <c r="G172" i="164"/>
  <c r="G164" i="164"/>
  <c r="G156" i="164"/>
  <c r="G108" i="164"/>
  <c r="G104" i="164"/>
  <c r="G67" i="164"/>
  <c r="G60" i="164"/>
  <c r="G20" i="164"/>
  <c r="G12" i="164"/>
  <c r="E274" i="164"/>
  <c r="G274" i="164" s="1"/>
  <c r="E271" i="164"/>
  <c r="G271" i="164" s="1"/>
  <c r="E269" i="164"/>
  <c r="G269" i="164" s="1"/>
  <c r="E268" i="164"/>
  <c r="E267" i="164"/>
  <c r="G267" i="164" s="1"/>
  <c r="E264" i="164"/>
  <c r="G264" i="164" s="1"/>
  <c r="E262" i="164"/>
  <c r="G262" i="164" s="1"/>
  <c r="E261" i="164"/>
  <c r="G261" i="164" s="1"/>
  <c r="E260" i="164"/>
  <c r="E258" i="164"/>
  <c r="G258" i="164" s="1"/>
  <c r="E257" i="164"/>
  <c r="G257" i="164" s="1"/>
  <c r="E256" i="164"/>
  <c r="G256" i="164" s="1"/>
  <c r="E255" i="164"/>
  <c r="G255" i="164" s="1"/>
  <c r="E254" i="164"/>
  <c r="G254" i="164" s="1"/>
  <c r="E253" i="164"/>
  <c r="G253" i="164" s="1"/>
  <c r="E252" i="164"/>
  <c r="G252" i="164" s="1"/>
  <c r="E251" i="164"/>
  <c r="G251" i="164" s="1"/>
  <c r="E250" i="164"/>
  <c r="G250" i="164" s="1"/>
  <c r="E248" i="164"/>
  <c r="G248" i="164" s="1"/>
  <c r="E245" i="164"/>
  <c r="G245" i="164" s="1"/>
  <c r="E243" i="164"/>
  <c r="G243" i="164" s="1"/>
  <c r="E242" i="164"/>
  <c r="G242" i="164" s="1"/>
  <c r="E241" i="164"/>
  <c r="G241" i="164" s="1"/>
  <c r="E239" i="164"/>
  <c r="G239" i="164" s="1"/>
  <c r="E238" i="164"/>
  <c r="G238" i="164" s="1"/>
  <c r="E237" i="164"/>
  <c r="G237" i="164" s="1"/>
  <c r="E236" i="164"/>
  <c r="G236" i="164" s="1"/>
  <c r="E235" i="164"/>
  <c r="G235" i="164" s="1"/>
  <c r="E234" i="164"/>
  <c r="G234" i="164" s="1"/>
  <c r="E233" i="164"/>
  <c r="G233" i="164" s="1"/>
  <c r="E232" i="164"/>
  <c r="G232" i="164" s="1"/>
  <c r="E231" i="164"/>
  <c r="G231" i="164" s="1"/>
  <c r="E229" i="164"/>
  <c r="G229" i="164" s="1"/>
  <c r="E227" i="164"/>
  <c r="G227" i="164" s="1"/>
  <c r="E226" i="164"/>
  <c r="G226" i="164" s="1"/>
  <c r="E222" i="164"/>
  <c r="G222" i="164" s="1"/>
  <c r="E220" i="164"/>
  <c r="G220" i="164" s="1"/>
  <c r="E219" i="164"/>
  <c r="G219" i="164" s="1"/>
  <c r="E218" i="164"/>
  <c r="G218" i="164" s="1"/>
  <c r="E217" i="164"/>
  <c r="G217" i="164" s="1"/>
  <c r="E214" i="164"/>
  <c r="G214" i="164" s="1"/>
  <c r="E213" i="164"/>
  <c r="G213" i="164" s="1"/>
  <c r="E211" i="164"/>
  <c r="G211" i="164" s="1"/>
  <c r="E210" i="164"/>
  <c r="G210" i="164" s="1"/>
  <c r="E209" i="164"/>
  <c r="G209" i="164" s="1"/>
  <c r="E208" i="164"/>
  <c r="G208" i="164" s="1"/>
  <c r="E207" i="164"/>
  <c r="G207" i="164" s="1"/>
  <c r="E206" i="164"/>
  <c r="G206" i="164" s="1"/>
  <c r="E205" i="164"/>
  <c r="G205" i="164" s="1"/>
  <c r="E204" i="164"/>
  <c r="G204" i="164" s="1"/>
  <c r="E203" i="164"/>
  <c r="G203" i="164" s="1"/>
  <c r="E202" i="164"/>
  <c r="G202" i="164" s="1"/>
  <c r="E201" i="164"/>
  <c r="G201" i="164" s="1"/>
  <c r="E200" i="164"/>
  <c r="G200" i="164" s="1"/>
  <c r="E199" i="164"/>
  <c r="G199" i="164" s="1"/>
  <c r="E198" i="164"/>
  <c r="G198" i="164" s="1"/>
  <c r="E197" i="164"/>
  <c r="G197" i="164" s="1"/>
  <c r="E195" i="164"/>
  <c r="G195" i="164" s="1"/>
  <c r="E193" i="164"/>
  <c r="G193" i="164" s="1"/>
  <c r="E192" i="164"/>
  <c r="G192" i="164" s="1"/>
  <c r="E191" i="164"/>
  <c r="G191" i="164" s="1"/>
  <c r="E188" i="164"/>
  <c r="E187" i="164"/>
  <c r="G187" i="164" s="1"/>
  <c r="E186" i="164"/>
  <c r="G186" i="164" s="1"/>
  <c r="E185" i="164"/>
  <c r="G185" i="164" s="1"/>
  <c r="E184" i="164"/>
  <c r="G184" i="164" s="1"/>
  <c r="E183" i="164"/>
  <c r="G183" i="164" s="1"/>
  <c r="E182" i="164"/>
  <c r="G182" i="164" s="1"/>
  <c r="E181" i="164"/>
  <c r="G181" i="164" s="1"/>
  <c r="E180" i="164"/>
  <c r="G180" i="164" s="1"/>
  <c r="E179" i="164"/>
  <c r="G179" i="164" s="1"/>
  <c r="E178" i="164"/>
  <c r="G178" i="164" s="1"/>
  <c r="E177" i="164"/>
  <c r="G177" i="164" s="1"/>
  <c r="E176" i="164"/>
  <c r="G176" i="164" s="1"/>
  <c r="E175" i="164"/>
  <c r="G175" i="164" s="1"/>
  <c r="E174" i="164"/>
  <c r="G174" i="164" s="1"/>
  <c r="E173" i="164"/>
  <c r="G173" i="164" s="1"/>
  <c r="E172" i="164"/>
  <c r="E171" i="164"/>
  <c r="G171" i="164" s="1"/>
  <c r="E170" i="164"/>
  <c r="G170" i="164" s="1"/>
  <c r="E169" i="164"/>
  <c r="G169" i="164" s="1"/>
  <c r="E168" i="164"/>
  <c r="G168" i="164" s="1"/>
  <c r="E167" i="164"/>
  <c r="G167" i="164" s="1"/>
  <c r="E166" i="164"/>
  <c r="G166" i="164" s="1"/>
  <c r="E165" i="164"/>
  <c r="G165" i="164" s="1"/>
  <c r="E164" i="164"/>
  <c r="E163" i="164"/>
  <c r="G163" i="164" s="1"/>
  <c r="E162" i="164"/>
  <c r="G162" i="164" s="1"/>
  <c r="E161" i="164"/>
  <c r="G161" i="164" s="1"/>
  <c r="E160" i="164"/>
  <c r="G160" i="164" s="1"/>
  <c r="E159" i="164"/>
  <c r="G159" i="164" s="1"/>
  <c r="E158" i="164"/>
  <c r="G158" i="164" s="1"/>
  <c r="E157" i="164"/>
  <c r="G157" i="164" s="1"/>
  <c r="E156" i="164"/>
  <c r="E155" i="164"/>
  <c r="G155" i="164" s="1"/>
  <c r="E154" i="164"/>
  <c r="G154" i="164" s="1"/>
  <c r="E153" i="164"/>
  <c r="G153" i="164" s="1"/>
  <c r="E152" i="164"/>
  <c r="G152" i="164" s="1"/>
  <c r="E151" i="164"/>
  <c r="G151" i="164" s="1"/>
  <c r="E150" i="164"/>
  <c r="G150" i="164" s="1"/>
  <c r="E149" i="164"/>
  <c r="G149" i="164" s="1"/>
  <c r="E148" i="164"/>
  <c r="G148" i="164" s="1"/>
  <c r="E147" i="164"/>
  <c r="G147" i="164" s="1"/>
  <c r="E146" i="164"/>
  <c r="G146" i="164" s="1"/>
  <c r="E145" i="164"/>
  <c r="G145" i="164" s="1"/>
  <c r="E144" i="164"/>
  <c r="G144" i="164" s="1"/>
  <c r="E143" i="164"/>
  <c r="G143" i="164" s="1"/>
  <c r="E142" i="164"/>
  <c r="G142" i="164" s="1"/>
  <c r="E141" i="164"/>
  <c r="G141" i="164" s="1"/>
  <c r="E139" i="164"/>
  <c r="G139" i="164" s="1"/>
  <c r="E138" i="164"/>
  <c r="G138" i="164" s="1"/>
  <c r="E137" i="164"/>
  <c r="G137" i="164" s="1"/>
  <c r="E136" i="164"/>
  <c r="G136" i="164" s="1"/>
  <c r="E135" i="164"/>
  <c r="G135" i="164" s="1"/>
  <c r="E134" i="164"/>
  <c r="G134" i="164" s="1"/>
  <c r="E133" i="164"/>
  <c r="G133" i="164" s="1"/>
  <c r="E131" i="164"/>
  <c r="G131" i="164" s="1"/>
  <c r="E130" i="164"/>
  <c r="G130" i="164" s="1"/>
  <c r="E129" i="164"/>
  <c r="G129" i="164" s="1"/>
  <c r="E127" i="164"/>
  <c r="G127" i="164" s="1"/>
  <c r="E126" i="164"/>
  <c r="G126" i="164" s="1"/>
  <c r="E125" i="164"/>
  <c r="G125" i="164" s="1"/>
  <c r="E123" i="164"/>
  <c r="G123" i="164" s="1"/>
  <c r="E122" i="164"/>
  <c r="G122" i="164" s="1"/>
  <c r="E121" i="164"/>
  <c r="G121" i="164" s="1"/>
  <c r="E119" i="164"/>
  <c r="G119" i="164" s="1"/>
  <c r="E118" i="164"/>
  <c r="G118" i="164" s="1"/>
  <c r="E117" i="164"/>
  <c r="G117" i="164" s="1"/>
  <c r="E116" i="164"/>
  <c r="G116" i="164" s="1"/>
  <c r="E115" i="164"/>
  <c r="G115" i="164" s="1"/>
  <c r="E114" i="164"/>
  <c r="G114" i="164" s="1"/>
  <c r="E113" i="164"/>
  <c r="G113" i="164" s="1"/>
  <c r="E112" i="164"/>
  <c r="G112" i="164" s="1"/>
  <c r="E111" i="164"/>
  <c r="G111" i="164" s="1"/>
  <c r="E110" i="164"/>
  <c r="G110" i="164" s="1"/>
  <c r="E109" i="164"/>
  <c r="G109" i="164" s="1"/>
  <c r="E108" i="164"/>
  <c r="E107" i="164"/>
  <c r="G107" i="164" s="1"/>
  <c r="E106" i="164"/>
  <c r="G106" i="164" s="1"/>
  <c r="E105" i="164"/>
  <c r="G105" i="164" s="1"/>
  <c r="E104" i="164"/>
  <c r="E103" i="164"/>
  <c r="G103" i="164" s="1"/>
  <c r="E102" i="164"/>
  <c r="G102" i="164" s="1"/>
  <c r="E101" i="164"/>
  <c r="G101" i="164" s="1"/>
  <c r="E100" i="164"/>
  <c r="G100" i="164" s="1"/>
  <c r="E99" i="164"/>
  <c r="G99" i="164" s="1"/>
  <c r="E98" i="164"/>
  <c r="G98" i="164" s="1"/>
  <c r="E97" i="164"/>
  <c r="G97" i="164" s="1"/>
  <c r="E96" i="164"/>
  <c r="G96" i="164" s="1"/>
  <c r="E94" i="164"/>
  <c r="G94" i="164" s="1"/>
  <c r="E92" i="164"/>
  <c r="G92" i="164" s="1"/>
  <c r="E91" i="164"/>
  <c r="G91" i="164" s="1"/>
  <c r="E89" i="164"/>
  <c r="G89" i="164" s="1"/>
  <c r="E88" i="164"/>
  <c r="G88" i="164" s="1"/>
  <c r="E87" i="164"/>
  <c r="G87" i="164" s="1"/>
  <c r="E86" i="164"/>
  <c r="G86" i="164" s="1"/>
  <c r="E85" i="164"/>
  <c r="G85" i="164" s="1"/>
  <c r="E84" i="164"/>
  <c r="G84" i="164" s="1"/>
  <c r="E83" i="164"/>
  <c r="G83" i="164" s="1"/>
  <c r="E82" i="164"/>
  <c r="G82" i="164" s="1"/>
  <c r="E81" i="164"/>
  <c r="G81" i="164" s="1"/>
  <c r="E80" i="164"/>
  <c r="G80" i="164" s="1"/>
  <c r="E79" i="164"/>
  <c r="G79" i="164" s="1"/>
  <c r="E78" i="164"/>
  <c r="G78" i="164" s="1"/>
  <c r="E77" i="164"/>
  <c r="G77" i="164" s="1"/>
  <c r="E76" i="164"/>
  <c r="G76" i="164" s="1"/>
  <c r="E75" i="164"/>
  <c r="G75" i="164" s="1"/>
  <c r="E74" i="164"/>
  <c r="G74" i="164" s="1"/>
  <c r="E73" i="164"/>
  <c r="G73" i="164" s="1"/>
  <c r="E72" i="164"/>
  <c r="G72" i="164" s="1"/>
  <c r="E71" i="164"/>
  <c r="G71" i="164" s="1"/>
  <c r="E70" i="164"/>
  <c r="G70" i="164" s="1"/>
  <c r="E67" i="164"/>
  <c r="E66" i="164"/>
  <c r="G66" i="164" s="1"/>
  <c r="E65" i="164"/>
  <c r="G65" i="164" s="1"/>
  <c r="E64" i="164"/>
  <c r="G64" i="164" s="1"/>
  <c r="E63" i="164"/>
  <c r="G63" i="164" s="1"/>
  <c r="E61" i="164"/>
  <c r="G61" i="164" s="1"/>
  <c r="E60" i="164"/>
  <c r="E59" i="164"/>
  <c r="G59" i="164" s="1"/>
  <c r="E58" i="164"/>
  <c r="G58" i="164" s="1"/>
  <c r="E57" i="164"/>
  <c r="G57" i="164" s="1"/>
  <c r="E54" i="164"/>
  <c r="G54" i="164" s="1"/>
  <c r="E53" i="164"/>
  <c r="G53" i="164" s="1"/>
  <c r="E52" i="164"/>
  <c r="G52" i="164" s="1"/>
  <c r="E51" i="164"/>
  <c r="G51" i="164" s="1"/>
  <c r="E50" i="164"/>
  <c r="G50" i="164" s="1"/>
  <c r="E49" i="164"/>
  <c r="G49" i="164" s="1"/>
  <c r="E48" i="164"/>
  <c r="G48" i="164" s="1"/>
  <c r="E47" i="164"/>
  <c r="G47" i="164" s="1"/>
  <c r="E45" i="164"/>
  <c r="G45" i="164" s="1"/>
  <c r="E43" i="164"/>
  <c r="G43" i="164" s="1"/>
  <c r="E41" i="164"/>
  <c r="G41" i="164" s="1"/>
  <c r="E39" i="164"/>
  <c r="G39" i="164" s="1"/>
  <c r="E38" i="164"/>
  <c r="G38" i="164" s="1"/>
  <c r="E36" i="164"/>
  <c r="G36" i="164" s="1"/>
  <c r="E34" i="164"/>
  <c r="G34" i="164" s="1"/>
  <c r="E32" i="164"/>
  <c r="G32" i="164" s="1"/>
  <c r="E30" i="164"/>
  <c r="G30" i="164" s="1"/>
  <c r="E27" i="164"/>
  <c r="G27" i="164" s="1"/>
  <c r="E26" i="164"/>
  <c r="G26" i="164" s="1"/>
  <c r="E25" i="164"/>
  <c r="G25" i="164" s="1"/>
  <c r="E24" i="164"/>
  <c r="G24" i="164" s="1"/>
  <c r="E23" i="164"/>
  <c r="G23" i="164" s="1"/>
  <c r="E21" i="164"/>
  <c r="G21" i="164" s="1"/>
  <c r="E20" i="164"/>
  <c r="E19" i="164"/>
  <c r="G19" i="164" s="1"/>
  <c r="E18" i="164"/>
  <c r="G18" i="164" s="1"/>
  <c r="E17" i="164"/>
  <c r="G17" i="164" s="1"/>
  <c r="E16" i="164"/>
  <c r="G16" i="164" s="1"/>
  <c r="E15" i="164"/>
  <c r="G15" i="164" s="1"/>
  <c r="E14" i="164"/>
  <c r="G14" i="164" s="1"/>
  <c r="E13" i="164"/>
  <c r="G13" i="164" s="1"/>
  <c r="E12" i="164"/>
  <c r="E11" i="164"/>
  <c r="G11" i="164" s="1"/>
  <c r="E10" i="164"/>
  <c r="G10" i="164" s="1"/>
  <c r="D273" i="164"/>
  <c r="D272" i="164" s="1"/>
  <c r="D270" i="164"/>
  <c r="D266" i="164"/>
  <c r="D263" i="164"/>
  <c r="D259" i="164"/>
  <c r="D249" i="164"/>
  <c r="D247" i="164"/>
  <c r="D244" i="164"/>
  <c r="D240" i="164"/>
  <c r="D230" i="164"/>
  <c r="D228" i="164"/>
  <c r="D225" i="164"/>
  <c r="D221" i="164"/>
  <c r="D216" i="164"/>
  <c r="D215" i="164" s="1"/>
  <c r="D212" i="164"/>
  <c r="D196" i="164"/>
  <c r="D194" i="164"/>
  <c r="D190" i="164"/>
  <c r="D140" i="164"/>
  <c r="D132" i="164"/>
  <c r="D128" i="164"/>
  <c r="D124" i="164"/>
  <c r="D120" i="164"/>
  <c r="D95" i="164"/>
  <c r="D93" i="164"/>
  <c r="D90" i="164"/>
  <c r="D69" i="164"/>
  <c r="D62" i="164"/>
  <c r="D56" i="164"/>
  <c r="D46" i="164"/>
  <c r="D44" i="164"/>
  <c r="D42" i="164"/>
  <c r="D40" i="164"/>
  <c r="D37" i="164"/>
  <c r="D35" i="164"/>
  <c r="D33" i="164"/>
  <c r="D31" i="164"/>
  <c r="D29" i="164"/>
  <c r="D22" i="164"/>
  <c r="D9" i="164"/>
  <c r="H258" i="164"/>
  <c r="J258" i="164" s="1"/>
  <c r="H242" i="164"/>
  <c r="K242" i="164" s="1"/>
  <c r="H232" i="164"/>
  <c r="J232" i="164" s="1"/>
  <c r="H231" i="164"/>
  <c r="J231" i="164" s="1"/>
  <c r="H220" i="164"/>
  <c r="H218" i="164"/>
  <c r="H210" i="164"/>
  <c r="J210" i="164" s="1"/>
  <c r="H186" i="164"/>
  <c r="K186" i="164" s="1"/>
  <c r="H162" i="164"/>
  <c r="J162" i="164" s="1"/>
  <c r="H146" i="164"/>
  <c r="J146" i="164" s="1"/>
  <c r="H138" i="164"/>
  <c r="J138" i="164" s="1"/>
  <c r="H130" i="164"/>
  <c r="K130" i="164" s="1"/>
  <c r="H98" i="164"/>
  <c r="J98" i="164" s="1"/>
  <c r="H82" i="164"/>
  <c r="K82" i="164" s="1"/>
  <c r="H58" i="164"/>
  <c r="K58" i="164" s="1"/>
  <c r="H26" i="164"/>
  <c r="J26" i="164" s="1"/>
  <c r="H18" i="164"/>
  <c r="J18" i="164" s="1"/>
  <c r="X273" i="164"/>
  <c r="X272" i="164" s="1"/>
  <c r="X270" i="164"/>
  <c r="X266" i="164"/>
  <c r="X263" i="164"/>
  <c r="X259" i="164"/>
  <c r="X249" i="164"/>
  <c r="X247" i="164"/>
  <c r="X244" i="164"/>
  <c r="X240" i="164"/>
  <c r="X230" i="164"/>
  <c r="X228" i="164"/>
  <c r="X225" i="164"/>
  <c r="X221" i="164"/>
  <c r="X216" i="164"/>
  <c r="X215" i="164" s="1"/>
  <c r="X212" i="164"/>
  <c r="X196" i="164"/>
  <c r="X194" i="164"/>
  <c r="X190" i="164"/>
  <c r="X140" i="164"/>
  <c r="X132" i="164"/>
  <c r="X128" i="164"/>
  <c r="X124" i="164"/>
  <c r="X120" i="164"/>
  <c r="X95" i="164"/>
  <c r="X93" i="164"/>
  <c r="X90" i="164"/>
  <c r="X69" i="164"/>
  <c r="X62" i="164"/>
  <c r="X56" i="164"/>
  <c r="X46" i="164"/>
  <c r="X44" i="164"/>
  <c r="X42" i="164"/>
  <c r="X40" i="164"/>
  <c r="X37" i="164"/>
  <c r="X35" i="164"/>
  <c r="X33" i="164"/>
  <c r="X31" i="164"/>
  <c r="X29" i="164"/>
  <c r="X22" i="164"/>
  <c r="X9" i="164"/>
  <c r="U9" i="164"/>
  <c r="U22" i="164"/>
  <c r="U29" i="164"/>
  <c r="U31" i="164"/>
  <c r="U33" i="164"/>
  <c r="U35" i="164"/>
  <c r="U37" i="164"/>
  <c r="U40" i="164"/>
  <c r="U42" i="164"/>
  <c r="U44" i="164"/>
  <c r="U46" i="164"/>
  <c r="U56" i="164"/>
  <c r="U62" i="164"/>
  <c r="U69" i="164"/>
  <c r="U90" i="164"/>
  <c r="U93" i="164"/>
  <c r="U95" i="164"/>
  <c r="U120" i="164"/>
  <c r="U124" i="164"/>
  <c r="U128" i="164"/>
  <c r="U132" i="164"/>
  <c r="U140" i="164"/>
  <c r="U190" i="164"/>
  <c r="U194" i="164"/>
  <c r="U196" i="164"/>
  <c r="U212" i="164"/>
  <c r="U216" i="164"/>
  <c r="U215" i="164" s="1"/>
  <c r="U221" i="164"/>
  <c r="U225" i="164"/>
  <c r="U228" i="164"/>
  <c r="U230" i="164"/>
  <c r="U240" i="164"/>
  <c r="U244" i="164"/>
  <c r="U247" i="164"/>
  <c r="U249" i="164"/>
  <c r="U259" i="164"/>
  <c r="U263" i="164"/>
  <c r="U266" i="164"/>
  <c r="U270" i="164"/>
  <c r="U273" i="164"/>
  <c r="U272" i="164" s="1"/>
  <c r="E170" i="176"/>
  <c r="E169" i="176"/>
  <c r="F168" i="176"/>
  <c r="F167" i="176" s="1"/>
  <c r="D168" i="176"/>
  <c r="D167" i="176" s="1"/>
  <c r="C168" i="176"/>
  <c r="C167" i="176" s="1"/>
  <c r="E166" i="176"/>
  <c r="E165" i="176"/>
  <c r="F164" i="176"/>
  <c r="D164" i="176"/>
  <c r="C164" i="176"/>
  <c r="E163" i="176"/>
  <c r="F162" i="176"/>
  <c r="D162" i="176"/>
  <c r="C162" i="176"/>
  <c r="E161" i="176"/>
  <c r="E160" i="176"/>
  <c r="F159" i="176"/>
  <c r="D159" i="176"/>
  <c r="C159" i="176"/>
  <c r="E158" i="176"/>
  <c r="E157" i="176"/>
  <c r="E156" i="176"/>
  <c r="F155" i="176"/>
  <c r="D155" i="176"/>
  <c r="C155" i="176"/>
  <c r="E154" i="176"/>
  <c r="E153" i="176"/>
  <c r="E152" i="176"/>
  <c r="E151" i="176"/>
  <c r="E150" i="176"/>
  <c r="E149" i="176"/>
  <c r="E148" i="176"/>
  <c r="E147" i="176"/>
  <c r="E146" i="176"/>
  <c r="F145" i="176"/>
  <c r="F144" i="176" s="1"/>
  <c r="D145" i="176"/>
  <c r="C145" i="176"/>
  <c r="E143" i="176"/>
  <c r="E142" i="176"/>
  <c r="F141" i="176"/>
  <c r="D141" i="176"/>
  <c r="C141" i="176"/>
  <c r="E138" i="176"/>
  <c r="F137" i="176"/>
  <c r="D137" i="176"/>
  <c r="C137" i="176"/>
  <c r="E136" i="176"/>
  <c r="E135" i="176"/>
  <c r="F134" i="176"/>
  <c r="D134" i="176"/>
  <c r="C134" i="176"/>
  <c r="E133" i="176"/>
  <c r="E132" i="176"/>
  <c r="F131" i="176"/>
  <c r="D131" i="176"/>
  <c r="C131" i="176"/>
  <c r="E130" i="176"/>
  <c r="E129" i="176"/>
  <c r="F128" i="176"/>
  <c r="D128" i="176"/>
  <c r="C128" i="176"/>
  <c r="E126" i="176"/>
  <c r="E125" i="176"/>
  <c r="E124" i="176"/>
  <c r="E123" i="176"/>
  <c r="F122" i="176"/>
  <c r="D122" i="176"/>
  <c r="C122" i="176"/>
  <c r="E121" i="176"/>
  <c r="E120" i="176"/>
  <c r="E119" i="176"/>
  <c r="E118" i="176"/>
  <c r="F117" i="176"/>
  <c r="D117" i="176"/>
  <c r="C117" i="176"/>
  <c r="E116" i="176"/>
  <c r="E115" i="176"/>
  <c r="F114" i="176"/>
  <c r="D114" i="176"/>
  <c r="C114" i="176"/>
  <c r="E113" i="176"/>
  <c r="E112" i="176"/>
  <c r="F111" i="176"/>
  <c r="D111" i="176"/>
  <c r="E111" i="176" s="1"/>
  <c r="C111" i="176"/>
  <c r="E110" i="176"/>
  <c r="E109" i="176"/>
  <c r="F108" i="176"/>
  <c r="D108" i="176"/>
  <c r="C108" i="176"/>
  <c r="E106" i="176"/>
  <c r="E105" i="176"/>
  <c r="F104" i="176"/>
  <c r="D104" i="176"/>
  <c r="C104" i="176"/>
  <c r="E103" i="176"/>
  <c r="E102" i="176"/>
  <c r="F101" i="176"/>
  <c r="D101" i="176"/>
  <c r="C101" i="176"/>
  <c r="E100" i="176"/>
  <c r="E99" i="176"/>
  <c r="F98" i="176"/>
  <c r="D98" i="176"/>
  <c r="C98" i="176"/>
  <c r="E96" i="176"/>
  <c r="E95" i="176"/>
  <c r="E94" i="176"/>
  <c r="E93" i="176"/>
  <c r="E92" i="176"/>
  <c r="E91" i="176"/>
  <c r="E90" i="176"/>
  <c r="E89" i="176"/>
  <c r="E88" i="176"/>
  <c r="E87" i="176"/>
  <c r="E86" i="176"/>
  <c r="E85" i="176"/>
  <c r="E84" i="176"/>
  <c r="F83" i="176"/>
  <c r="D83" i="176"/>
  <c r="C83" i="176"/>
  <c r="E82" i="176"/>
  <c r="E81" i="176"/>
  <c r="F80" i="176"/>
  <c r="D80" i="176"/>
  <c r="C80" i="176"/>
  <c r="E80" i="176" s="1"/>
  <c r="E79" i="176"/>
  <c r="E78" i="176"/>
  <c r="F77" i="176"/>
  <c r="D77" i="176"/>
  <c r="C77" i="176"/>
  <c r="E76" i="176"/>
  <c r="F75" i="176"/>
  <c r="D75" i="176"/>
  <c r="C75" i="176"/>
  <c r="E74" i="176"/>
  <c r="E73" i="176"/>
  <c r="F72" i="176"/>
  <c r="D72" i="176"/>
  <c r="C72" i="176"/>
  <c r="F69" i="176"/>
  <c r="F68" i="176" s="1"/>
  <c r="D69" i="176"/>
  <c r="D68" i="176" s="1"/>
  <c r="C69" i="176"/>
  <c r="C68" i="176" s="1"/>
  <c r="E67" i="176"/>
  <c r="E66" i="176"/>
  <c r="E65" i="176"/>
  <c r="E64" i="176"/>
  <c r="E63" i="176"/>
  <c r="E62" i="176"/>
  <c r="E61" i="176"/>
  <c r="E60" i="176"/>
  <c r="E59" i="176"/>
  <c r="E58" i="176"/>
  <c r="E57" i="176"/>
  <c r="E56" i="176"/>
  <c r="E55" i="176"/>
  <c r="E54" i="176"/>
  <c r="E53" i="176"/>
  <c r="E52" i="176"/>
  <c r="E51" i="176"/>
  <c r="E50" i="176"/>
  <c r="E49" i="176"/>
  <c r="E48" i="176"/>
  <c r="E47" i="176"/>
  <c r="E46" i="176"/>
  <c r="E45" i="176"/>
  <c r="E44" i="176"/>
  <c r="E43" i="176"/>
  <c r="E42" i="176"/>
  <c r="E41" i="176"/>
  <c r="F40" i="176"/>
  <c r="D40" i="176"/>
  <c r="C40" i="176"/>
  <c r="E39" i="176"/>
  <c r="E38" i="176"/>
  <c r="E37" i="176"/>
  <c r="E36" i="176"/>
  <c r="E35" i="176"/>
  <c r="E34" i="176"/>
  <c r="E33" i="176"/>
  <c r="E32" i="176"/>
  <c r="F31" i="176"/>
  <c r="D31" i="176"/>
  <c r="E31" i="176" s="1"/>
  <c r="C31" i="176"/>
  <c r="E30" i="176"/>
  <c r="E29" i="176"/>
  <c r="E28" i="176"/>
  <c r="E27" i="176"/>
  <c r="E26" i="176"/>
  <c r="E25" i="176"/>
  <c r="E24" i="176"/>
  <c r="E23" i="176"/>
  <c r="F22" i="176"/>
  <c r="D22" i="176"/>
  <c r="C22" i="176"/>
  <c r="E20" i="176"/>
  <c r="E19" i="176"/>
  <c r="F18" i="176"/>
  <c r="D18" i="176"/>
  <c r="C18" i="176"/>
  <c r="E17" i="176"/>
  <c r="E16" i="176"/>
  <c r="F15" i="176"/>
  <c r="D15" i="176"/>
  <c r="C15" i="176"/>
  <c r="C14" i="176" s="1"/>
  <c r="E12" i="176"/>
  <c r="E11" i="176"/>
  <c r="F10" i="176"/>
  <c r="F9" i="176" s="1"/>
  <c r="D10" i="176"/>
  <c r="D9" i="176" s="1"/>
  <c r="D8" i="176" s="1"/>
  <c r="C10" i="176"/>
  <c r="C9" i="176"/>
  <c r="C8" i="176" s="1"/>
  <c r="L274" i="174"/>
  <c r="L273" i="174"/>
  <c r="L272" i="174"/>
  <c r="L271" i="174"/>
  <c r="M271" i="174" s="1"/>
  <c r="L270" i="174"/>
  <c r="L269" i="174"/>
  <c r="L268" i="174"/>
  <c r="L267" i="174"/>
  <c r="M267" i="174" s="1"/>
  <c r="L266" i="174"/>
  <c r="L265" i="174"/>
  <c r="L264" i="174"/>
  <c r="L263" i="174"/>
  <c r="M263" i="174" s="1"/>
  <c r="L262" i="174"/>
  <c r="L261" i="174"/>
  <c r="L260" i="174"/>
  <c r="L259" i="174"/>
  <c r="L258" i="174"/>
  <c r="L257" i="174"/>
  <c r="L256" i="174"/>
  <c r="L255" i="174"/>
  <c r="M255" i="174" s="1"/>
  <c r="L254" i="174"/>
  <c r="L253" i="174"/>
  <c r="L252" i="174"/>
  <c r="L251" i="174"/>
  <c r="M251" i="174" s="1"/>
  <c r="L250" i="174"/>
  <c r="L249" i="174"/>
  <c r="L248" i="174"/>
  <c r="L247" i="174"/>
  <c r="M247" i="174" s="1"/>
  <c r="L246" i="174"/>
  <c r="L245" i="174"/>
  <c r="L244" i="174"/>
  <c r="L243" i="174"/>
  <c r="L242" i="174"/>
  <c r="L241" i="174"/>
  <c r="L240" i="174"/>
  <c r="L239" i="174"/>
  <c r="M239" i="174" s="1"/>
  <c r="L238" i="174"/>
  <c r="L237" i="174"/>
  <c r="L236" i="174"/>
  <c r="L235" i="174"/>
  <c r="M235" i="174" s="1"/>
  <c r="L234" i="174"/>
  <c r="L233" i="174"/>
  <c r="L232" i="174"/>
  <c r="L231" i="174"/>
  <c r="M231" i="174" s="1"/>
  <c r="L230" i="174"/>
  <c r="L229" i="174"/>
  <c r="L228" i="174"/>
  <c r="L227" i="174"/>
  <c r="L226" i="174"/>
  <c r="L225" i="174"/>
  <c r="L224" i="174"/>
  <c r="L223" i="174"/>
  <c r="M223" i="174" s="1"/>
  <c r="L222" i="174"/>
  <c r="L221" i="174"/>
  <c r="L220" i="174"/>
  <c r="L219" i="174"/>
  <c r="M219" i="174" s="1"/>
  <c r="L218" i="174"/>
  <c r="L217" i="174"/>
  <c r="L216" i="174"/>
  <c r="L215" i="174"/>
  <c r="M215" i="174" s="1"/>
  <c r="L214" i="174"/>
  <c r="L213" i="174"/>
  <c r="L212" i="174"/>
  <c r="L211" i="174"/>
  <c r="L210" i="174"/>
  <c r="L209" i="174"/>
  <c r="L208" i="174"/>
  <c r="L207" i="174"/>
  <c r="M207" i="174" s="1"/>
  <c r="L206" i="174"/>
  <c r="L205" i="174"/>
  <c r="L204" i="174"/>
  <c r="L203" i="174"/>
  <c r="M203" i="174" s="1"/>
  <c r="L202" i="174"/>
  <c r="L201" i="174"/>
  <c r="L200" i="174"/>
  <c r="L199" i="174"/>
  <c r="M199" i="174" s="1"/>
  <c r="L198" i="174"/>
  <c r="L197" i="174"/>
  <c r="L196" i="174"/>
  <c r="L195" i="174"/>
  <c r="L194" i="174"/>
  <c r="L193" i="174"/>
  <c r="L192" i="174"/>
  <c r="L191" i="174"/>
  <c r="M191" i="174" s="1"/>
  <c r="L190" i="174"/>
  <c r="L189" i="174"/>
  <c r="L188" i="174"/>
  <c r="L187" i="174"/>
  <c r="M187" i="174" s="1"/>
  <c r="L186" i="174"/>
  <c r="L185" i="174"/>
  <c r="L184" i="174"/>
  <c r="L183" i="174"/>
  <c r="M183" i="174" s="1"/>
  <c r="L182" i="174"/>
  <c r="L181" i="174"/>
  <c r="L180" i="174"/>
  <c r="L179" i="174"/>
  <c r="L178" i="174"/>
  <c r="L177" i="174"/>
  <c r="L176" i="174"/>
  <c r="L175" i="174"/>
  <c r="L174" i="174"/>
  <c r="L173" i="174"/>
  <c r="L172" i="174"/>
  <c r="L171" i="174"/>
  <c r="L170" i="174"/>
  <c r="L169" i="174"/>
  <c r="L168" i="174"/>
  <c r="L167" i="174"/>
  <c r="L166" i="174"/>
  <c r="L165" i="174"/>
  <c r="L164" i="174"/>
  <c r="L163" i="174"/>
  <c r="L162" i="174"/>
  <c r="L161" i="174"/>
  <c r="L160" i="174"/>
  <c r="L159" i="174"/>
  <c r="L158" i="174"/>
  <c r="L157" i="174"/>
  <c r="L156" i="174"/>
  <c r="L155" i="174"/>
  <c r="M155" i="174" s="1"/>
  <c r="L154" i="174"/>
  <c r="L153" i="174"/>
  <c r="L152" i="174"/>
  <c r="L151" i="174"/>
  <c r="L150" i="174"/>
  <c r="L149" i="174"/>
  <c r="L148" i="174"/>
  <c r="L147" i="174"/>
  <c r="L146" i="174"/>
  <c r="L145" i="174"/>
  <c r="L144" i="174"/>
  <c r="L143" i="174"/>
  <c r="L142" i="174"/>
  <c r="L141" i="174"/>
  <c r="L140" i="174"/>
  <c r="L139" i="174"/>
  <c r="L138" i="174"/>
  <c r="L137" i="174"/>
  <c r="L136" i="174"/>
  <c r="L135" i="174"/>
  <c r="L134" i="174"/>
  <c r="L133" i="174"/>
  <c r="L132" i="174"/>
  <c r="L131" i="174"/>
  <c r="L130" i="174"/>
  <c r="L129" i="174"/>
  <c r="L128" i="174"/>
  <c r="L127" i="174"/>
  <c r="L126" i="174"/>
  <c r="L125" i="174"/>
  <c r="L124" i="174"/>
  <c r="L123" i="174"/>
  <c r="L122" i="174"/>
  <c r="L121" i="174"/>
  <c r="L120" i="174"/>
  <c r="L119" i="174"/>
  <c r="L118" i="174"/>
  <c r="L117" i="174"/>
  <c r="L116" i="174"/>
  <c r="L115" i="174"/>
  <c r="L114" i="174"/>
  <c r="L113" i="174"/>
  <c r="L112" i="174"/>
  <c r="L111" i="174"/>
  <c r="L110" i="174"/>
  <c r="L109" i="174"/>
  <c r="L108" i="174"/>
  <c r="L107" i="174"/>
  <c r="L106" i="174"/>
  <c r="L105" i="174"/>
  <c r="L104" i="174"/>
  <c r="L103" i="174"/>
  <c r="L102" i="174"/>
  <c r="L101" i="174"/>
  <c r="L100" i="174"/>
  <c r="L99" i="174"/>
  <c r="L98" i="174"/>
  <c r="L97" i="174"/>
  <c r="L96" i="174"/>
  <c r="L95" i="174"/>
  <c r="L94" i="174"/>
  <c r="L93" i="174"/>
  <c r="L92" i="174"/>
  <c r="L91" i="174"/>
  <c r="L90" i="174"/>
  <c r="L89" i="174"/>
  <c r="L88" i="174"/>
  <c r="L87" i="174"/>
  <c r="L86" i="174"/>
  <c r="L85" i="174"/>
  <c r="L84" i="174"/>
  <c r="L83" i="174"/>
  <c r="L82" i="174"/>
  <c r="L81" i="174"/>
  <c r="L80" i="174"/>
  <c r="L79" i="174"/>
  <c r="L78" i="174"/>
  <c r="L77" i="174"/>
  <c r="L76" i="174"/>
  <c r="L75" i="174"/>
  <c r="L74" i="174"/>
  <c r="L73" i="174"/>
  <c r="L72" i="174"/>
  <c r="L71" i="174"/>
  <c r="L70" i="174"/>
  <c r="L69" i="174"/>
  <c r="L68" i="174"/>
  <c r="L67" i="174"/>
  <c r="L66" i="174"/>
  <c r="L65" i="174"/>
  <c r="L64" i="174"/>
  <c r="L63" i="174"/>
  <c r="L62" i="174"/>
  <c r="L61" i="174"/>
  <c r="L60" i="174"/>
  <c r="L59" i="174"/>
  <c r="L58" i="174"/>
  <c r="L57" i="174"/>
  <c r="L56" i="174"/>
  <c r="L55" i="174"/>
  <c r="L54" i="174"/>
  <c r="L53" i="174"/>
  <c r="L52" i="174"/>
  <c r="L51" i="174"/>
  <c r="L50" i="174"/>
  <c r="L49" i="174"/>
  <c r="L48" i="174"/>
  <c r="L47" i="174"/>
  <c r="L46" i="174"/>
  <c r="L45" i="174"/>
  <c r="L44" i="174"/>
  <c r="L43" i="174"/>
  <c r="L42" i="174"/>
  <c r="L41" i="174"/>
  <c r="L40" i="174"/>
  <c r="L39" i="174"/>
  <c r="L38" i="174"/>
  <c r="L37" i="174"/>
  <c r="L36" i="174"/>
  <c r="L35" i="174"/>
  <c r="L34" i="174"/>
  <c r="L33" i="174"/>
  <c r="L32" i="174"/>
  <c r="L31" i="174"/>
  <c r="L30" i="174"/>
  <c r="L29" i="174"/>
  <c r="L28" i="174"/>
  <c r="L27" i="174"/>
  <c r="L26" i="174"/>
  <c r="L25" i="174"/>
  <c r="L24" i="174"/>
  <c r="L23" i="174"/>
  <c r="L22" i="174"/>
  <c r="L21" i="174"/>
  <c r="L20" i="174"/>
  <c r="L19" i="174"/>
  <c r="L18" i="174"/>
  <c r="L17" i="174"/>
  <c r="L16" i="174"/>
  <c r="L15" i="174"/>
  <c r="L14" i="174"/>
  <c r="L13" i="174"/>
  <c r="L12" i="174"/>
  <c r="L11" i="174"/>
  <c r="L9" i="174"/>
  <c r="L8" i="174"/>
  <c r="L7" i="174"/>
  <c r="L6" i="174"/>
  <c r="L10" i="174"/>
  <c r="H22" i="174"/>
  <c r="J274" i="174"/>
  <c r="J273" i="174"/>
  <c r="J272" i="174"/>
  <c r="J271" i="174"/>
  <c r="K271" i="174" s="1"/>
  <c r="J270" i="174"/>
  <c r="J269" i="174"/>
  <c r="J268" i="174"/>
  <c r="J267" i="174"/>
  <c r="K267" i="174" s="1"/>
  <c r="J266" i="174"/>
  <c r="J265" i="174"/>
  <c r="J264" i="174"/>
  <c r="J263" i="174"/>
  <c r="K263" i="174" s="1"/>
  <c r="J262" i="174"/>
  <c r="J261" i="174"/>
  <c r="J260" i="174"/>
  <c r="J259" i="174"/>
  <c r="K259" i="174" s="1"/>
  <c r="J258" i="174"/>
  <c r="J257" i="174"/>
  <c r="J256" i="174"/>
  <c r="J255" i="174"/>
  <c r="K255" i="174" s="1"/>
  <c r="J254" i="174"/>
  <c r="J253" i="174"/>
  <c r="J252" i="174"/>
  <c r="J251" i="174"/>
  <c r="K251" i="174" s="1"/>
  <c r="J250" i="174"/>
  <c r="J249" i="174"/>
  <c r="J248" i="174"/>
  <c r="J247" i="174"/>
  <c r="K247" i="174" s="1"/>
  <c r="J246" i="174"/>
  <c r="J245" i="174"/>
  <c r="J244" i="174"/>
  <c r="J243" i="174"/>
  <c r="K243" i="174" s="1"/>
  <c r="J242" i="174"/>
  <c r="J241" i="174"/>
  <c r="J240" i="174"/>
  <c r="J239" i="174"/>
  <c r="K239" i="174" s="1"/>
  <c r="J238" i="174"/>
  <c r="J237" i="174"/>
  <c r="J236" i="174"/>
  <c r="J235" i="174"/>
  <c r="K235" i="174" s="1"/>
  <c r="J234" i="174"/>
  <c r="J233" i="174"/>
  <c r="J232" i="174"/>
  <c r="J231" i="174"/>
  <c r="K231" i="174" s="1"/>
  <c r="J230" i="174"/>
  <c r="J229" i="174"/>
  <c r="J228" i="174"/>
  <c r="J227" i="174"/>
  <c r="K227" i="174" s="1"/>
  <c r="J226" i="174"/>
  <c r="J225" i="174"/>
  <c r="J224" i="174"/>
  <c r="J223" i="174"/>
  <c r="K223" i="174" s="1"/>
  <c r="J222" i="174"/>
  <c r="J221" i="174"/>
  <c r="J220" i="174"/>
  <c r="J219" i="174"/>
  <c r="K219" i="174" s="1"/>
  <c r="J218" i="174"/>
  <c r="J217" i="174"/>
  <c r="J216" i="174"/>
  <c r="J215" i="174"/>
  <c r="K215" i="174" s="1"/>
  <c r="J214" i="174"/>
  <c r="J213" i="174"/>
  <c r="J212" i="174"/>
  <c r="J211" i="174"/>
  <c r="K211" i="174" s="1"/>
  <c r="J210" i="174"/>
  <c r="J209" i="174"/>
  <c r="J208" i="174"/>
  <c r="J207" i="174"/>
  <c r="K207" i="174" s="1"/>
  <c r="J206" i="174"/>
  <c r="J205" i="174"/>
  <c r="J204" i="174"/>
  <c r="J203" i="174"/>
  <c r="K203" i="174" s="1"/>
  <c r="J202" i="174"/>
  <c r="J201" i="174"/>
  <c r="J200" i="174"/>
  <c r="J199" i="174"/>
  <c r="K199" i="174" s="1"/>
  <c r="J198" i="174"/>
  <c r="J197" i="174"/>
  <c r="J196" i="174"/>
  <c r="J195" i="174"/>
  <c r="K195" i="174" s="1"/>
  <c r="J194" i="174"/>
  <c r="J193" i="174"/>
  <c r="J192" i="174"/>
  <c r="J191" i="174"/>
  <c r="K191" i="174" s="1"/>
  <c r="J190" i="174"/>
  <c r="J189" i="174"/>
  <c r="J188" i="174"/>
  <c r="J187" i="174"/>
  <c r="K187" i="174" s="1"/>
  <c r="J186" i="174"/>
  <c r="J185" i="174"/>
  <c r="J184" i="174"/>
  <c r="J183" i="174"/>
  <c r="K183" i="174" s="1"/>
  <c r="J182" i="174"/>
  <c r="J181" i="174"/>
  <c r="J180" i="174"/>
  <c r="J179" i="174"/>
  <c r="K179" i="174" s="1"/>
  <c r="J178" i="174"/>
  <c r="J177" i="174"/>
  <c r="J176" i="174"/>
  <c r="J175" i="174"/>
  <c r="J174" i="174"/>
  <c r="J173" i="174"/>
  <c r="J172" i="174"/>
  <c r="J171" i="174"/>
  <c r="J170" i="174"/>
  <c r="J169" i="174"/>
  <c r="J168" i="174"/>
  <c r="J167" i="174"/>
  <c r="J166" i="174"/>
  <c r="J165" i="174"/>
  <c r="J164" i="174"/>
  <c r="J163" i="174"/>
  <c r="J162" i="174"/>
  <c r="J161" i="174"/>
  <c r="J160" i="174"/>
  <c r="J159" i="174"/>
  <c r="J158" i="174"/>
  <c r="J157" i="174"/>
  <c r="J156" i="174"/>
  <c r="J155" i="174"/>
  <c r="J154" i="174"/>
  <c r="J153" i="174"/>
  <c r="J152" i="174"/>
  <c r="J151" i="174"/>
  <c r="J150" i="174"/>
  <c r="J149" i="174"/>
  <c r="J148" i="174"/>
  <c r="J147" i="174"/>
  <c r="J146" i="174"/>
  <c r="J145" i="174"/>
  <c r="J144" i="174"/>
  <c r="J143" i="174"/>
  <c r="J142" i="174"/>
  <c r="J141" i="174"/>
  <c r="J140" i="174"/>
  <c r="J139" i="174"/>
  <c r="J138" i="174"/>
  <c r="J137" i="174"/>
  <c r="J136" i="174"/>
  <c r="J135" i="174"/>
  <c r="J134" i="174"/>
  <c r="J133" i="174"/>
  <c r="J132" i="174"/>
  <c r="J131" i="174"/>
  <c r="J130" i="174"/>
  <c r="J129" i="174"/>
  <c r="J128" i="174"/>
  <c r="J127" i="174"/>
  <c r="J126" i="174"/>
  <c r="J125" i="174"/>
  <c r="J124" i="174"/>
  <c r="J123" i="174"/>
  <c r="J122" i="174"/>
  <c r="J121" i="174"/>
  <c r="J120" i="174"/>
  <c r="J119" i="174"/>
  <c r="J118" i="174"/>
  <c r="J117" i="174"/>
  <c r="J116" i="174"/>
  <c r="J115" i="174"/>
  <c r="J114" i="174"/>
  <c r="J113" i="174"/>
  <c r="J112" i="174"/>
  <c r="J111" i="174"/>
  <c r="J110" i="174"/>
  <c r="J109" i="174"/>
  <c r="J108" i="174"/>
  <c r="J107" i="174"/>
  <c r="J106" i="174"/>
  <c r="J105" i="174"/>
  <c r="J104" i="174"/>
  <c r="J103" i="174"/>
  <c r="J102" i="174"/>
  <c r="J101" i="174"/>
  <c r="J100" i="174"/>
  <c r="J99" i="174"/>
  <c r="J98" i="174"/>
  <c r="J97" i="174"/>
  <c r="J96" i="174"/>
  <c r="J95" i="174"/>
  <c r="J94" i="174"/>
  <c r="J93" i="174"/>
  <c r="J92" i="174"/>
  <c r="J91" i="174"/>
  <c r="J90" i="174"/>
  <c r="J89" i="174"/>
  <c r="J88" i="174"/>
  <c r="J87" i="174"/>
  <c r="J86" i="174"/>
  <c r="J85" i="174"/>
  <c r="J84" i="174"/>
  <c r="J83" i="174"/>
  <c r="J82" i="174"/>
  <c r="J81" i="174"/>
  <c r="J80" i="174"/>
  <c r="J79" i="174"/>
  <c r="J78" i="174"/>
  <c r="J77" i="174"/>
  <c r="J76" i="174"/>
  <c r="J75" i="174"/>
  <c r="J74" i="174"/>
  <c r="J73" i="174"/>
  <c r="J72" i="174"/>
  <c r="J71" i="174"/>
  <c r="J70" i="174"/>
  <c r="J69" i="174"/>
  <c r="J68" i="174"/>
  <c r="J67" i="174"/>
  <c r="J66" i="174"/>
  <c r="J65" i="174"/>
  <c r="J64" i="174"/>
  <c r="J63" i="174"/>
  <c r="J62" i="174"/>
  <c r="J61" i="174"/>
  <c r="J60" i="174"/>
  <c r="J59" i="174"/>
  <c r="J58" i="174"/>
  <c r="J57" i="174"/>
  <c r="J56" i="174"/>
  <c r="J55" i="174"/>
  <c r="J54" i="174"/>
  <c r="J53" i="174"/>
  <c r="J52" i="174"/>
  <c r="J51" i="174"/>
  <c r="J50" i="174"/>
  <c r="J49" i="174"/>
  <c r="J48" i="174"/>
  <c r="J47" i="174"/>
  <c r="J46" i="174"/>
  <c r="J45" i="174"/>
  <c r="J44" i="174"/>
  <c r="J43" i="174"/>
  <c r="J42" i="174"/>
  <c r="J41" i="174"/>
  <c r="J40" i="174"/>
  <c r="J39" i="174"/>
  <c r="J38" i="174"/>
  <c r="J37" i="174"/>
  <c r="J36" i="174"/>
  <c r="J35" i="174"/>
  <c r="J34" i="174"/>
  <c r="J33" i="174"/>
  <c r="J32" i="174"/>
  <c r="J31" i="174"/>
  <c r="J30" i="174"/>
  <c r="J29" i="174"/>
  <c r="J28" i="174"/>
  <c r="J27" i="174"/>
  <c r="J26" i="174"/>
  <c r="J25" i="174"/>
  <c r="J24" i="174"/>
  <c r="J23" i="174"/>
  <c r="J22" i="174"/>
  <c r="J21" i="174"/>
  <c r="J20" i="174"/>
  <c r="J19" i="174"/>
  <c r="J18" i="174"/>
  <c r="J17" i="174"/>
  <c r="J16" i="174"/>
  <c r="J15" i="174"/>
  <c r="J14" i="174"/>
  <c r="J13" i="174"/>
  <c r="J12" i="174"/>
  <c r="J11" i="174"/>
  <c r="J9" i="174"/>
  <c r="J8" i="174"/>
  <c r="J7" i="174"/>
  <c r="J6" i="174"/>
  <c r="J10" i="174"/>
  <c r="H15" i="174"/>
  <c r="H274" i="174"/>
  <c r="H273" i="174"/>
  <c r="H272" i="174"/>
  <c r="H271" i="174"/>
  <c r="H270" i="174"/>
  <c r="H269" i="174"/>
  <c r="H268" i="174"/>
  <c r="H267" i="174"/>
  <c r="H266" i="174"/>
  <c r="H265" i="174"/>
  <c r="H264" i="174"/>
  <c r="H263" i="174"/>
  <c r="I263" i="174" s="1"/>
  <c r="H262" i="174"/>
  <c r="H261" i="174"/>
  <c r="H260" i="174"/>
  <c r="H259" i="174"/>
  <c r="I259" i="174" s="1"/>
  <c r="H258" i="174"/>
  <c r="H257" i="174"/>
  <c r="H256" i="174"/>
  <c r="H255" i="174"/>
  <c r="I255" i="174" s="1"/>
  <c r="H254" i="174"/>
  <c r="H253" i="174"/>
  <c r="H252" i="174"/>
  <c r="H251" i="174"/>
  <c r="I251" i="174" s="1"/>
  <c r="H250" i="174"/>
  <c r="H249" i="174"/>
  <c r="H248" i="174"/>
  <c r="H247" i="174"/>
  <c r="H246" i="174"/>
  <c r="H245" i="174"/>
  <c r="H244" i="174"/>
  <c r="H243" i="174"/>
  <c r="H242" i="174"/>
  <c r="H241" i="174"/>
  <c r="H240" i="174"/>
  <c r="H239" i="174"/>
  <c r="H238" i="174"/>
  <c r="H237" i="174"/>
  <c r="H236" i="174"/>
  <c r="H235" i="174"/>
  <c r="H234" i="174"/>
  <c r="H233" i="174"/>
  <c r="H232" i="174"/>
  <c r="H231" i="174"/>
  <c r="H230" i="174"/>
  <c r="H229" i="174"/>
  <c r="H228" i="174"/>
  <c r="H227" i="174"/>
  <c r="H226" i="174"/>
  <c r="H225" i="174"/>
  <c r="H224" i="174"/>
  <c r="H223" i="174"/>
  <c r="H222" i="174"/>
  <c r="H221" i="174"/>
  <c r="H220" i="174"/>
  <c r="H219" i="174"/>
  <c r="I219" i="174" s="1"/>
  <c r="H218" i="174"/>
  <c r="H217" i="174"/>
  <c r="H216" i="174"/>
  <c r="H215" i="174"/>
  <c r="H214" i="174"/>
  <c r="H213" i="174"/>
  <c r="H212" i="174"/>
  <c r="H211" i="174"/>
  <c r="H210" i="174"/>
  <c r="H209" i="174"/>
  <c r="H208" i="174"/>
  <c r="H207" i="174"/>
  <c r="H206" i="174"/>
  <c r="H205" i="174"/>
  <c r="H204" i="174"/>
  <c r="H203" i="174"/>
  <c r="H202" i="174"/>
  <c r="H201" i="174"/>
  <c r="H200" i="174"/>
  <c r="H199" i="174"/>
  <c r="H198" i="174"/>
  <c r="H197" i="174"/>
  <c r="H196" i="174"/>
  <c r="H195" i="174"/>
  <c r="H194" i="174"/>
  <c r="H193" i="174"/>
  <c r="H192" i="174"/>
  <c r="H191" i="174"/>
  <c r="H190" i="174"/>
  <c r="H189" i="174"/>
  <c r="H188" i="174"/>
  <c r="H187" i="174"/>
  <c r="H186" i="174"/>
  <c r="H185" i="174"/>
  <c r="H184" i="174"/>
  <c r="H183" i="174"/>
  <c r="H182" i="174"/>
  <c r="H181" i="174"/>
  <c r="H180" i="174"/>
  <c r="H179" i="174"/>
  <c r="H178" i="174"/>
  <c r="H177" i="174"/>
  <c r="H176" i="174"/>
  <c r="H175" i="174"/>
  <c r="H174" i="174"/>
  <c r="H173" i="174"/>
  <c r="H172" i="174"/>
  <c r="H171" i="174"/>
  <c r="H170" i="174"/>
  <c r="H169" i="174"/>
  <c r="H168" i="174"/>
  <c r="H167" i="174"/>
  <c r="H166" i="174"/>
  <c r="H165" i="174"/>
  <c r="H164" i="174"/>
  <c r="H163" i="174"/>
  <c r="H162" i="174"/>
  <c r="H161" i="174"/>
  <c r="H160" i="174"/>
  <c r="H159" i="174"/>
  <c r="H158" i="174"/>
  <c r="H157" i="174"/>
  <c r="H156" i="174"/>
  <c r="H155" i="174"/>
  <c r="H154" i="174"/>
  <c r="H153" i="174"/>
  <c r="H152" i="174"/>
  <c r="H151" i="174"/>
  <c r="H150" i="174"/>
  <c r="H149" i="174"/>
  <c r="H148" i="174"/>
  <c r="H147" i="174"/>
  <c r="H146" i="174"/>
  <c r="H145" i="174"/>
  <c r="H144" i="174"/>
  <c r="H143" i="174"/>
  <c r="H142" i="174"/>
  <c r="H141" i="174"/>
  <c r="H140" i="174"/>
  <c r="H139" i="174"/>
  <c r="H138" i="174"/>
  <c r="H137" i="174"/>
  <c r="H136" i="174"/>
  <c r="H135" i="174"/>
  <c r="H134" i="174"/>
  <c r="H133" i="174"/>
  <c r="H132" i="174"/>
  <c r="H131" i="174"/>
  <c r="H130" i="174"/>
  <c r="H129" i="174"/>
  <c r="H128" i="174"/>
  <c r="H127" i="174"/>
  <c r="H126" i="174"/>
  <c r="H125" i="174"/>
  <c r="H124" i="174"/>
  <c r="H123" i="174"/>
  <c r="H122" i="174"/>
  <c r="H121" i="174"/>
  <c r="H120" i="174"/>
  <c r="H119" i="174"/>
  <c r="H118" i="174"/>
  <c r="H117" i="174"/>
  <c r="H116" i="174"/>
  <c r="H115" i="174"/>
  <c r="H114" i="174"/>
  <c r="H113" i="174"/>
  <c r="H112" i="174"/>
  <c r="H111" i="174"/>
  <c r="H110" i="174"/>
  <c r="H109" i="174"/>
  <c r="H108" i="174"/>
  <c r="H107" i="174"/>
  <c r="H106" i="174"/>
  <c r="H105" i="174"/>
  <c r="H104" i="174"/>
  <c r="H103" i="174"/>
  <c r="H102" i="174"/>
  <c r="H101" i="174"/>
  <c r="H100" i="174"/>
  <c r="H99" i="174"/>
  <c r="H98" i="174"/>
  <c r="H97" i="174"/>
  <c r="H96" i="174"/>
  <c r="H95" i="174"/>
  <c r="H94" i="174"/>
  <c r="H93" i="174"/>
  <c r="H92" i="174"/>
  <c r="H91" i="174"/>
  <c r="H90" i="174"/>
  <c r="H89" i="174"/>
  <c r="H88" i="174"/>
  <c r="H87" i="174"/>
  <c r="H86" i="174"/>
  <c r="H85" i="174"/>
  <c r="H84" i="174"/>
  <c r="H83" i="174"/>
  <c r="H82" i="174"/>
  <c r="H81" i="174"/>
  <c r="H80" i="174"/>
  <c r="H79" i="174"/>
  <c r="H78" i="174"/>
  <c r="H77" i="174"/>
  <c r="H76" i="174"/>
  <c r="H75" i="174"/>
  <c r="H74" i="174"/>
  <c r="H73" i="174"/>
  <c r="H72" i="174"/>
  <c r="H71" i="174"/>
  <c r="H70" i="174"/>
  <c r="H69" i="174"/>
  <c r="H68" i="174"/>
  <c r="H67" i="174"/>
  <c r="H66" i="174"/>
  <c r="H65" i="174"/>
  <c r="H64" i="174"/>
  <c r="H63" i="174"/>
  <c r="H62" i="174"/>
  <c r="H61" i="174"/>
  <c r="H60" i="174"/>
  <c r="H59" i="174"/>
  <c r="H58" i="174"/>
  <c r="H57" i="174"/>
  <c r="H56" i="174"/>
  <c r="H55" i="174"/>
  <c r="H54" i="174"/>
  <c r="H53" i="174"/>
  <c r="H52" i="174"/>
  <c r="H51" i="174"/>
  <c r="H50" i="174"/>
  <c r="H49" i="174"/>
  <c r="H48" i="174"/>
  <c r="H47" i="174"/>
  <c r="H46" i="174"/>
  <c r="H45" i="174"/>
  <c r="H44" i="174"/>
  <c r="H43" i="174"/>
  <c r="H42" i="174"/>
  <c r="H41" i="174"/>
  <c r="H40" i="174"/>
  <c r="H39" i="174"/>
  <c r="H38" i="174"/>
  <c r="H37" i="174"/>
  <c r="H36" i="174"/>
  <c r="H35" i="174"/>
  <c r="H34" i="174"/>
  <c r="H33" i="174"/>
  <c r="H32" i="174"/>
  <c r="H31" i="174"/>
  <c r="H30" i="174"/>
  <c r="H29" i="174"/>
  <c r="H28" i="174"/>
  <c r="H27" i="174"/>
  <c r="H26" i="174"/>
  <c r="H25" i="174"/>
  <c r="H24" i="174"/>
  <c r="H23" i="174"/>
  <c r="H21" i="174"/>
  <c r="H20" i="174"/>
  <c r="H19" i="174"/>
  <c r="H18" i="174"/>
  <c r="H17" i="174"/>
  <c r="H16" i="174"/>
  <c r="H14" i="174"/>
  <c r="H13" i="174"/>
  <c r="H12" i="174"/>
  <c r="H11" i="174"/>
  <c r="H9" i="174"/>
  <c r="H8" i="174"/>
  <c r="H7" i="174"/>
  <c r="H6" i="174"/>
  <c r="H10" i="174"/>
  <c r="F274" i="174"/>
  <c r="E274" i="174"/>
  <c r="D274" i="174"/>
  <c r="C274" i="174"/>
  <c r="F273" i="174"/>
  <c r="E273" i="174"/>
  <c r="D273" i="174"/>
  <c r="C273" i="174"/>
  <c r="F272" i="174"/>
  <c r="E272" i="174"/>
  <c r="D272" i="174"/>
  <c r="C272" i="174"/>
  <c r="F271" i="174"/>
  <c r="E271" i="174"/>
  <c r="D271" i="174"/>
  <c r="C271" i="174"/>
  <c r="F270" i="174"/>
  <c r="E270" i="174"/>
  <c r="D270" i="174"/>
  <c r="C270" i="174"/>
  <c r="F269" i="174"/>
  <c r="E269" i="174"/>
  <c r="D269" i="174"/>
  <c r="C269" i="174"/>
  <c r="F268" i="174"/>
  <c r="E268" i="174"/>
  <c r="D268" i="174"/>
  <c r="C268" i="174"/>
  <c r="F267" i="174"/>
  <c r="E267" i="174"/>
  <c r="D267" i="174"/>
  <c r="C267" i="174"/>
  <c r="F266" i="174"/>
  <c r="E266" i="174"/>
  <c r="D266" i="174"/>
  <c r="C266" i="174"/>
  <c r="F265" i="174"/>
  <c r="E265" i="174"/>
  <c r="D265" i="174"/>
  <c r="C265" i="174"/>
  <c r="F264" i="174"/>
  <c r="E264" i="174"/>
  <c r="D264" i="174"/>
  <c r="C264" i="174"/>
  <c r="F263" i="174"/>
  <c r="E263" i="174"/>
  <c r="D263" i="174"/>
  <c r="C263" i="174"/>
  <c r="F262" i="174"/>
  <c r="E262" i="174"/>
  <c r="D262" i="174"/>
  <c r="C262" i="174"/>
  <c r="F261" i="174"/>
  <c r="E261" i="174"/>
  <c r="D261" i="174"/>
  <c r="C261" i="174"/>
  <c r="F260" i="174"/>
  <c r="E260" i="174"/>
  <c r="D260" i="174"/>
  <c r="C260" i="174"/>
  <c r="F259" i="174"/>
  <c r="E259" i="174"/>
  <c r="D259" i="174"/>
  <c r="C259" i="174"/>
  <c r="F258" i="174"/>
  <c r="E258" i="174"/>
  <c r="D258" i="174"/>
  <c r="C258" i="174"/>
  <c r="F257" i="174"/>
  <c r="E257" i="174"/>
  <c r="D257" i="174"/>
  <c r="C257" i="174"/>
  <c r="F256" i="174"/>
  <c r="E256" i="174"/>
  <c r="D256" i="174"/>
  <c r="C256" i="174"/>
  <c r="F255" i="174"/>
  <c r="E255" i="174"/>
  <c r="D255" i="174"/>
  <c r="C255" i="174"/>
  <c r="F254" i="174"/>
  <c r="E254" i="174"/>
  <c r="D254" i="174"/>
  <c r="C254" i="174"/>
  <c r="F253" i="174"/>
  <c r="E253" i="174"/>
  <c r="D253" i="174"/>
  <c r="C253" i="174"/>
  <c r="F252" i="174"/>
  <c r="E252" i="174"/>
  <c r="D252" i="174"/>
  <c r="C252" i="174"/>
  <c r="F251" i="174"/>
  <c r="E251" i="174"/>
  <c r="D251" i="174"/>
  <c r="C251" i="174"/>
  <c r="F250" i="174"/>
  <c r="E250" i="174"/>
  <c r="D250" i="174"/>
  <c r="C250" i="174"/>
  <c r="F249" i="174"/>
  <c r="E249" i="174"/>
  <c r="D249" i="174"/>
  <c r="C249" i="174"/>
  <c r="F248" i="174"/>
  <c r="E248" i="174"/>
  <c r="D248" i="174"/>
  <c r="C248" i="174"/>
  <c r="F247" i="174"/>
  <c r="E247" i="174"/>
  <c r="D247" i="174"/>
  <c r="C247" i="174"/>
  <c r="F246" i="174"/>
  <c r="E246" i="174"/>
  <c r="D246" i="174"/>
  <c r="C246" i="174"/>
  <c r="F245" i="174"/>
  <c r="E245" i="174"/>
  <c r="D245" i="174"/>
  <c r="C245" i="174"/>
  <c r="F244" i="174"/>
  <c r="E244" i="174"/>
  <c r="D244" i="174"/>
  <c r="C244" i="174"/>
  <c r="F243" i="174"/>
  <c r="E243" i="174"/>
  <c r="D243" i="174"/>
  <c r="C243" i="174"/>
  <c r="F242" i="174"/>
  <c r="E242" i="174"/>
  <c r="D242" i="174"/>
  <c r="C242" i="174"/>
  <c r="F241" i="174"/>
  <c r="E241" i="174"/>
  <c r="D241" i="174"/>
  <c r="C241" i="174"/>
  <c r="F240" i="174"/>
  <c r="E240" i="174"/>
  <c r="D240" i="174"/>
  <c r="C240" i="174"/>
  <c r="F239" i="174"/>
  <c r="E239" i="174"/>
  <c r="D239" i="174"/>
  <c r="C239" i="174"/>
  <c r="F238" i="174"/>
  <c r="E238" i="174"/>
  <c r="D238" i="174"/>
  <c r="C238" i="174"/>
  <c r="F237" i="174"/>
  <c r="E237" i="174"/>
  <c r="D237" i="174"/>
  <c r="C237" i="174"/>
  <c r="F236" i="174"/>
  <c r="E236" i="174"/>
  <c r="D236" i="174"/>
  <c r="C236" i="174"/>
  <c r="F235" i="174"/>
  <c r="E235" i="174"/>
  <c r="D235" i="174"/>
  <c r="C235" i="174"/>
  <c r="F234" i="174"/>
  <c r="E234" i="174"/>
  <c r="D234" i="174"/>
  <c r="C234" i="174"/>
  <c r="F233" i="174"/>
  <c r="E233" i="174"/>
  <c r="D233" i="174"/>
  <c r="C233" i="174"/>
  <c r="F232" i="174"/>
  <c r="E232" i="174"/>
  <c r="D232" i="174"/>
  <c r="C232" i="174"/>
  <c r="F231" i="174"/>
  <c r="E231" i="174"/>
  <c r="D231" i="174"/>
  <c r="C231" i="174"/>
  <c r="F230" i="174"/>
  <c r="E230" i="174"/>
  <c r="D230" i="174"/>
  <c r="C230" i="174"/>
  <c r="F229" i="174"/>
  <c r="E229" i="174"/>
  <c r="D229" i="174"/>
  <c r="C229" i="174"/>
  <c r="F228" i="174"/>
  <c r="E228" i="174"/>
  <c r="D228" i="174"/>
  <c r="C228" i="174"/>
  <c r="F227" i="174"/>
  <c r="E227" i="174"/>
  <c r="D227" i="174"/>
  <c r="C227" i="174"/>
  <c r="F226" i="174"/>
  <c r="E226" i="174"/>
  <c r="D226" i="174"/>
  <c r="C226" i="174"/>
  <c r="F225" i="174"/>
  <c r="E225" i="174"/>
  <c r="D225" i="174"/>
  <c r="C225" i="174"/>
  <c r="F224" i="174"/>
  <c r="E224" i="174"/>
  <c r="D224" i="174"/>
  <c r="C224" i="174"/>
  <c r="F223" i="174"/>
  <c r="E223" i="174"/>
  <c r="D223" i="174"/>
  <c r="C223" i="174"/>
  <c r="F222" i="174"/>
  <c r="E222" i="174"/>
  <c r="D222" i="174"/>
  <c r="C222" i="174"/>
  <c r="F221" i="174"/>
  <c r="E221" i="174"/>
  <c r="D221" i="174"/>
  <c r="C221" i="174"/>
  <c r="F220" i="174"/>
  <c r="E220" i="174"/>
  <c r="D220" i="174"/>
  <c r="C220" i="174"/>
  <c r="F219" i="174"/>
  <c r="E219" i="174"/>
  <c r="D219" i="174"/>
  <c r="C219" i="174"/>
  <c r="F218" i="174"/>
  <c r="E218" i="174"/>
  <c r="D218" i="174"/>
  <c r="C218" i="174"/>
  <c r="F217" i="174"/>
  <c r="E217" i="174"/>
  <c r="D217" i="174"/>
  <c r="C217" i="174"/>
  <c r="F216" i="174"/>
  <c r="E216" i="174"/>
  <c r="D216" i="174"/>
  <c r="C216" i="174"/>
  <c r="F215" i="174"/>
  <c r="E215" i="174"/>
  <c r="D215" i="174"/>
  <c r="C215" i="174"/>
  <c r="F214" i="174"/>
  <c r="E214" i="174"/>
  <c r="D214" i="174"/>
  <c r="C214" i="174"/>
  <c r="F213" i="174"/>
  <c r="E213" i="174"/>
  <c r="D213" i="174"/>
  <c r="C213" i="174"/>
  <c r="F212" i="174"/>
  <c r="E212" i="174"/>
  <c r="D212" i="174"/>
  <c r="C212" i="174"/>
  <c r="F211" i="174"/>
  <c r="E211" i="174"/>
  <c r="D211" i="174"/>
  <c r="C211" i="174"/>
  <c r="F210" i="174"/>
  <c r="E210" i="174"/>
  <c r="D210" i="174"/>
  <c r="C210" i="174"/>
  <c r="F209" i="174"/>
  <c r="E209" i="174"/>
  <c r="D209" i="174"/>
  <c r="C209" i="174"/>
  <c r="F208" i="174"/>
  <c r="E208" i="174"/>
  <c r="D208" i="174"/>
  <c r="C208" i="174"/>
  <c r="F207" i="174"/>
  <c r="E207" i="174"/>
  <c r="D207" i="174"/>
  <c r="C207" i="174"/>
  <c r="F206" i="174"/>
  <c r="E206" i="174"/>
  <c r="D206" i="174"/>
  <c r="C206" i="174"/>
  <c r="F205" i="174"/>
  <c r="E205" i="174"/>
  <c r="D205" i="174"/>
  <c r="C205" i="174"/>
  <c r="F204" i="174"/>
  <c r="E204" i="174"/>
  <c r="D204" i="174"/>
  <c r="C204" i="174"/>
  <c r="F203" i="174"/>
  <c r="E203" i="174"/>
  <c r="D203" i="174"/>
  <c r="C203" i="174"/>
  <c r="F202" i="174"/>
  <c r="E202" i="174"/>
  <c r="D202" i="174"/>
  <c r="C202" i="174"/>
  <c r="F201" i="174"/>
  <c r="E201" i="174"/>
  <c r="D201" i="174"/>
  <c r="C201" i="174"/>
  <c r="F200" i="174"/>
  <c r="E200" i="174"/>
  <c r="D200" i="174"/>
  <c r="C200" i="174"/>
  <c r="F199" i="174"/>
  <c r="E199" i="174"/>
  <c r="D199" i="174"/>
  <c r="C199" i="174"/>
  <c r="F198" i="174"/>
  <c r="E198" i="174"/>
  <c r="D198" i="174"/>
  <c r="C198" i="174"/>
  <c r="F197" i="174"/>
  <c r="E197" i="174"/>
  <c r="D197" i="174"/>
  <c r="C197" i="174"/>
  <c r="F196" i="174"/>
  <c r="E196" i="174"/>
  <c r="D196" i="174"/>
  <c r="C196" i="174"/>
  <c r="F195" i="174"/>
  <c r="E195" i="174"/>
  <c r="D195" i="174"/>
  <c r="C195" i="174"/>
  <c r="F194" i="174"/>
  <c r="E194" i="174"/>
  <c r="D194" i="174"/>
  <c r="C194" i="174"/>
  <c r="F193" i="174"/>
  <c r="E193" i="174"/>
  <c r="D193" i="174"/>
  <c r="C193" i="174"/>
  <c r="F192" i="174"/>
  <c r="E192" i="174"/>
  <c r="D192" i="174"/>
  <c r="C192" i="174"/>
  <c r="F191" i="174"/>
  <c r="E191" i="174"/>
  <c r="D191" i="174"/>
  <c r="C191" i="174"/>
  <c r="F190" i="174"/>
  <c r="E190" i="174"/>
  <c r="D190" i="174"/>
  <c r="C190" i="174"/>
  <c r="F189" i="174"/>
  <c r="E189" i="174"/>
  <c r="D189" i="174"/>
  <c r="C189" i="174"/>
  <c r="F188" i="174"/>
  <c r="E188" i="174"/>
  <c r="D188" i="174"/>
  <c r="C188" i="174"/>
  <c r="F187" i="174"/>
  <c r="E187" i="174"/>
  <c r="D187" i="174"/>
  <c r="C187" i="174"/>
  <c r="F186" i="174"/>
  <c r="E186" i="174"/>
  <c r="D186" i="174"/>
  <c r="C186" i="174"/>
  <c r="F185" i="174"/>
  <c r="E185" i="174"/>
  <c r="D185" i="174"/>
  <c r="C185" i="174"/>
  <c r="F184" i="174"/>
  <c r="E184" i="174"/>
  <c r="D184" i="174"/>
  <c r="C184" i="174"/>
  <c r="F183" i="174"/>
  <c r="E183" i="174"/>
  <c r="D183" i="174"/>
  <c r="C183" i="174"/>
  <c r="F182" i="174"/>
  <c r="E182" i="174"/>
  <c r="D182" i="174"/>
  <c r="C182" i="174"/>
  <c r="F181" i="174"/>
  <c r="E181" i="174"/>
  <c r="D181" i="174"/>
  <c r="C181" i="174"/>
  <c r="F180" i="174"/>
  <c r="E180" i="174"/>
  <c r="D180" i="174"/>
  <c r="C180" i="174"/>
  <c r="F179" i="174"/>
  <c r="E179" i="174"/>
  <c r="D179" i="174"/>
  <c r="C179" i="174"/>
  <c r="F178" i="174"/>
  <c r="E178" i="174"/>
  <c r="D178" i="174"/>
  <c r="C178" i="174"/>
  <c r="F177" i="174"/>
  <c r="E177" i="174"/>
  <c r="D177" i="174"/>
  <c r="C177" i="174"/>
  <c r="F176" i="174"/>
  <c r="E176" i="174"/>
  <c r="D176" i="174"/>
  <c r="C176" i="174"/>
  <c r="F175" i="174"/>
  <c r="E175" i="174"/>
  <c r="D175" i="174"/>
  <c r="C175" i="174"/>
  <c r="F174" i="174"/>
  <c r="E174" i="174"/>
  <c r="D174" i="174"/>
  <c r="C174" i="174"/>
  <c r="F173" i="174"/>
  <c r="E173" i="174"/>
  <c r="D173" i="174"/>
  <c r="C173" i="174"/>
  <c r="F172" i="174"/>
  <c r="E172" i="174"/>
  <c r="D172" i="174"/>
  <c r="C172" i="174"/>
  <c r="F171" i="174"/>
  <c r="E171" i="174"/>
  <c r="D171" i="174"/>
  <c r="C171" i="174"/>
  <c r="F170" i="174"/>
  <c r="E170" i="174"/>
  <c r="D170" i="174"/>
  <c r="C170" i="174"/>
  <c r="F169" i="174"/>
  <c r="E169" i="174"/>
  <c r="D169" i="174"/>
  <c r="C169" i="174"/>
  <c r="F168" i="174"/>
  <c r="E168" i="174"/>
  <c r="D168" i="174"/>
  <c r="C168" i="174"/>
  <c r="F167" i="174"/>
  <c r="E167" i="174"/>
  <c r="D167" i="174"/>
  <c r="C167" i="174"/>
  <c r="F166" i="174"/>
  <c r="E166" i="174"/>
  <c r="D166" i="174"/>
  <c r="C166" i="174"/>
  <c r="F165" i="174"/>
  <c r="E165" i="174"/>
  <c r="D165" i="174"/>
  <c r="C165" i="174"/>
  <c r="F164" i="174"/>
  <c r="E164" i="174"/>
  <c r="D164" i="174"/>
  <c r="C164" i="174"/>
  <c r="F163" i="174"/>
  <c r="E163" i="174"/>
  <c r="D163" i="174"/>
  <c r="C163" i="174"/>
  <c r="F162" i="174"/>
  <c r="E162" i="174"/>
  <c r="D162" i="174"/>
  <c r="C162" i="174"/>
  <c r="F161" i="174"/>
  <c r="E161" i="174"/>
  <c r="D161" i="174"/>
  <c r="C161" i="174"/>
  <c r="F160" i="174"/>
  <c r="E160" i="174"/>
  <c r="D160" i="174"/>
  <c r="C160" i="174"/>
  <c r="F159" i="174"/>
  <c r="E159" i="174"/>
  <c r="D159" i="174"/>
  <c r="C159" i="174"/>
  <c r="F158" i="174"/>
  <c r="E158" i="174"/>
  <c r="D158" i="174"/>
  <c r="C158" i="174"/>
  <c r="F157" i="174"/>
  <c r="E157" i="174"/>
  <c r="D157" i="174"/>
  <c r="C157" i="174"/>
  <c r="F156" i="174"/>
  <c r="E156" i="174"/>
  <c r="D156" i="174"/>
  <c r="C156" i="174"/>
  <c r="F155" i="174"/>
  <c r="E155" i="174"/>
  <c r="D155" i="174"/>
  <c r="C155" i="174"/>
  <c r="F154" i="174"/>
  <c r="E154" i="174"/>
  <c r="D154" i="174"/>
  <c r="C154" i="174"/>
  <c r="F153" i="174"/>
  <c r="E153" i="174"/>
  <c r="D153" i="174"/>
  <c r="C153" i="174"/>
  <c r="F152" i="174"/>
  <c r="E152" i="174"/>
  <c r="D152" i="174"/>
  <c r="C152" i="174"/>
  <c r="F151" i="174"/>
  <c r="E151" i="174"/>
  <c r="D151" i="174"/>
  <c r="C151" i="174"/>
  <c r="F150" i="174"/>
  <c r="E150" i="174"/>
  <c r="D150" i="174"/>
  <c r="C150" i="174"/>
  <c r="F149" i="174"/>
  <c r="E149" i="174"/>
  <c r="D149" i="174"/>
  <c r="C149" i="174"/>
  <c r="F148" i="174"/>
  <c r="E148" i="174"/>
  <c r="D148" i="174"/>
  <c r="C148" i="174"/>
  <c r="F147" i="174"/>
  <c r="E147" i="174"/>
  <c r="D147" i="174"/>
  <c r="C147" i="174"/>
  <c r="F146" i="174"/>
  <c r="E146" i="174"/>
  <c r="D146" i="174"/>
  <c r="C146" i="174"/>
  <c r="F145" i="174"/>
  <c r="E145" i="174"/>
  <c r="D145" i="174"/>
  <c r="C145" i="174"/>
  <c r="F144" i="174"/>
  <c r="E144" i="174"/>
  <c r="D144" i="174"/>
  <c r="C144" i="174"/>
  <c r="F143" i="174"/>
  <c r="E143" i="174"/>
  <c r="D143" i="174"/>
  <c r="C143" i="174"/>
  <c r="F142" i="174"/>
  <c r="E142" i="174"/>
  <c r="D142" i="174"/>
  <c r="C142" i="174"/>
  <c r="F141" i="174"/>
  <c r="E141" i="174"/>
  <c r="D141" i="174"/>
  <c r="C141" i="174"/>
  <c r="F140" i="174"/>
  <c r="E140" i="174"/>
  <c r="D140" i="174"/>
  <c r="C140" i="174"/>
  <c r="F139" i="174"/>
  <c r="E139" i="174"/>
  <c r="D139" i="174"/>
  <c r="C139" i="174"/>
  <c r="F138" i="174"/>
  <c r="E138" i="174"/>
  <c r="D138" i="174"/>
  <c r="C138" i="174"/>
  <c r="F137" i="174"/>
  <c r="E137" i="174"/>
  <c r="D137" i="174"/>
  <c r="C137" i="174"/>
  <c r="F136" i="174"/>
  <c r="E136" i="174"/>
  <c r="D136" i="174"/>
  <c r="C136" i="174"/>
  <c r="F135" i="174"/>
  <c r="E135" i="174"/>
  <c r="D135" i="174"/>
  <c r="C135" i="174"/>
  <c r="F134" i="174"/>
  <c r="E134" i="174"/>
  <c r="D134" i="174"/>
  <c r="C134" i="174"/>
  <c r="F133" i="174"/>
  <c r="E133" i="174"/>
  <c r="D133" i="174"/>
  <c r="C133" i="174"/>
  <c r="F132" i="174"/>
  <c r="E132" i="174"/>
  <c r="D132" i="174"/>
  <c r="C132" i="174"/>
  <c r="F131" i="174"/>
  <c r="E131" i="174"/>
  <c r="D131" i="174"/>
  <c r="C131" i="174"/>
  <c r="F130" i="174"/>
  <c r="E130" i="174"/>
  <c r="D130" i="174"/>
  <c r="C130" i="174"/>
  <c r="F129" i="174"/>
  <c r="E129" i="174"/>
  <c r="D129" i="174"/>
  <c r="C129" i="174"/>
  <c r="F128" i="174"/>
  <c r="E128" i="174"/>
  <c r="D128" i="174"/>
  <c r="C128" i="174"/>
  <c r="F127" i="174"/>
  <c r="E127" i="174"/>
  <c r="D127" i="174"/>
  <c r="C127" i="174"/>
  <c r="F126" i="174"/>
  <c r="E126" i="174"/>
  <c r="D126" i="174"/>
  <c r="C126" i="174"/>
  <c r="F125" i="174"/>
  <c r="E125" i="174"/>
  <c r="D125" i="174"/>
  <c r="C125" i="174"/>
  <c r="F124" i="174"/>
  <c r="E124" i="174"/>
  <c r="D124" i="174"/>
  <c r="C124" i="174"/>
  <c r="F123" i="174"/>
  <c r="E123" i="174"/>
  <c r="D123" i="174"/>
  <c r="C123" i="174"/>
  <c r="F122" i="174"/>
  <c r="E122" i="174"/>
  <c r="D122" i="174"/>
  <c r="C122" i="174"/>
  <c r="F121" i="174"/>
  <c r="E121" i="174"/>
  <c r="D121" i="174"/>
  <c r="C121" i="174"/>
  <c r="F120" i="174"/>
  <c r="E120" i="174"/>
  <c r="D120" i="174"/>
  <c r="C120" i="174"/>
  <c r="F119" i="174"/>
  <c r="E119" i="174"/>
  <c r="D119" i="174"/>
  <c r="C119" i="174"/>
  <c r="F118" i="174"/>
  <c r="E118" i="174"/>
  <c r="D118" i="174"/>
  <c r="C118" i="174"/>
  <c r="F117" i="174"/>
  <c r="E117" i="174"/>
  <c r="D117" i="174"/>
  <c r="C117" i="174"/>
  <c r="F116" i="174"/>
  <c r="E116" i="174"/>
  <c r="D116" i="174"/>
  <c r="C116" i="174"/>
  <c r="F115" i="174"/>
  <c r="E115" i="174"/>
  <c r="D115" i="174"/>
  <c r="C115" i="174"/>
  <c r="F114" i="174"/>
  <c r="E114" i="174"/>
  <c r="D114" i="174"/>
  <c r="C114" i="174"/>
  <c r="F113" i="174"/>
  <c r="E113" i="174"/>
  <c r="D113" i="174"/>
  <c r="C113" i="174"/>
  <c r="F112" i="174"/>
  <c r="E112" i="174"/>
  <c r="D112" i="174"/>
  <c r="C112" i="174"/>
  <c r="F111" i="174"/>
  <c r="E111" i="174"/>
  <c r="D111" i="174"/>
  <c r="C111" i="174"/>
  <c r="F110" i="174"/>
  <c r="E110" i="174"/>
  <c r="D110" i="174"/>
  <c r="C110" i="174"/>
  <c r="F109" i="174"/>
  <c r="E109" i="174"/>
  <c r="D109" i="174"/>
  <c r="C109" i="174"/>
  <c r="F108" i="174"/>
  <c r="E108" i="174"/>
  <c r="D108" i="174"/>
  <c r="C108" i="174"/>
  <c r="F107" i="174"/>
  <c r="E107" i="174"/>
  <c r="D107" i="174"/>
  <c r="C107" i="174"/>
  <c r="F106" i="174"/>
  <c r="E106" i="174"/>
  <c r="D106" i="174"/>
  <c r="C106" i="174"/>
  <c r="F105" i="174"/>
  <c r="E105" i="174"/>
  <c r="D105" i="174"/>
  <c r="C105" i="174"/>
  <c r="F104" i="174"/>
  <c r="E104" i="174"/>
  <c r="D104" i="174"/>
  <c r="C104" i="174"/>
  <c r="F103" i="174"/>
  <c r="E103" i="174"/>
  <c r="D103" i="174"/>
  <c r="C103" i="174"/>
  <c r="F102" i="174"/>
  <c r="E102" i="174"/>
  <c r="D102" i="174"/>
  <c r="C102" i="174"/>
  <c r="F101" i="174"/>
  <c r="E101" i="174"/>
  <c r="D101" i="174"/>
  <c r="C101" i="174"/>
  <c r="F100" i="174"/>
  <c r="E100" i="174"/>
  <c r="D100" i="174"/>
  <c r="C100" i="174"/>
  <c r="F99" i="174"/>
  <c r="E99" i="174"/>
  <c r="D99" i="174"/>
  <c r="C99" i="174"/>
  <c r="F98" i="174"/>
  <c r="E98" i="174"/>
  <c r="D98" i="174"/>
  <c r="C98" i="174"/>
  <c r="F97" i="174"/>
  <c r="E97" i="174"/>
  <c r="D97" i="174"/>
  <c r="C97" i="174"/>
  <c r="F96" i="174"/>
  <c r="E96" i="174"/>
  <c r="D96" i="174"/>
  <c r="C96" i="174"/>
  <c r="F95" i="174"/>
  <c r="E95" i="174"/>
  <c r="D95" i="174"/>
  <c r="C95" i="174"/>
  <c r="F94" i="174"/>
  <c r="E94" i="174"/>
  <c r="D94" i="174"/>
  <c r="C94" i="174"/>
  <c r="F93" i="174"/>
  <c r="E93" i="174"/>
  <c r="D93" i="174"/>
  <c r="C93" i="174"/>
  <c r="F92" i="174"/>
  <c r="E92" i="174"/>
  <c r="D92" i="174"/>
  <c r="C92" i="174"/>
  <c r="F91" i="174"/>
  <c r="E91" i="174"/>
  <c r="D91" i="174"/>
  <c r="C91" i="174"/>
  <c r="F90" i="174"/>
  <c r="E90" i="174"/>
  <c r="D90" i="174"/>
  <c r="C90" i="174"/>
  <c r="F89" i="174"/>
  <c r="E89" i="174"/>
  <c r="D89" i="174"/>
  <c r="C89" i="174"/>
  <c r="F88" i="174"/>
  <c r="E88" i="174"/>
  <c r="D88" i="174"/>
  <c r="C88" i="174"/>
  <c r="F87" i="174"/>
  <c r="E87" i="174"/>
  <c r="D87" i="174"/>
  <c r="C87" i="174"/>
  <c r="F86" i="174"/>
  <c r="E86" i="174"/>
  <c r="D86" i="174"/>
  <c r="C86" i="174"/>
  <c r="F85" i="174"/>
  <c r="E85" i="174"/>
  <c r="D85" i="174"/>
  <c r="C85" i="174"/>
  <c r="F84" i="174"/>
  <c r="E84" i="174"/>
  <c r="D84" i="174"/>
  <c r="C84" i="174"/>
  <c r="F83" i="174"/>
  <c r="E83" i="174"/>
  <c r="D83" i="174"/>
  <c r="C83" i="174"/>
  <c r="F82" i="174"/>
  <c r="E82" i="174"/>
  <c r="D82" i="174"/>
  <c r="C82" i="174"/>
  <c r="F81" i="174"/>
  <c r="E81" i="174"/>
  <c r="D81" i="174"/>
  <c r="C81" i="174"/>
  <c r="F80" i="174"/>
  <c r="E80" i="174"/>
  <c r="D80" i="174"/>
  <c r="C80" i="174"/>
  <c r="F79" i="174"/>
  <c r="E79" i="174"/>
  <c r="D79" i="174"/>
  <c r="C79" i="174"/>
  <c r="F78" i="174"/>
  <c r="E78" i="174"/>
  <c r="D78" i="174"/>
  <c r="C78" i="174"/>
  <c r="F77" i="174"/>
  <c r="E77" i="174"/>
  <c r="D77" i="174"/>
  <c r="C77" i="174"/>
  <c r="F76" i="174"/>
  <c r="E76" i="174"/>
  <c r="D76" i="174"/>
  <c r="C76" i="174"/>
  <c r="F75" i="174"/>
  <c r="E75" i="174"/>
  <c r="D75" i="174"/>
  <c r="C75" i="174"/>
  <c r="F74" i="174"/>
  <c r="E74" i="174"/>
  <c r="D74" i="174"/>
  <c r="C74" i="174"/>
  <c r="F73" i="174"/>
  <c r="E73" i="174"/>
  <c r="D73" i="174"/>
  <c r="C73" i="174"/>
  <c r="F72" i="174"/>
  <c r="E72" i="174"/>
  <c r="D72" i="174"/>
  <c r="C72" i="174"/>
  <c r="F71" i="174"/>
  <c r="E71" i="174"/>
  <c r="D71" i="174"/>
  <c r="C71" i="174"/>
  <c r="F70" i="174"/>
  <c r="E70" i="174"/>
  <c r="D70" i="174"/>
  <c r="C70" i="174"/>
  <c r="F69" i="174"/>
  <c r="E69" i="174"/>
  <c r="D69" i="174"/>
  <c r="C69" i="174"/>
  <c r="F68" i="174"/>
  <c r="E68" i="174"/>
  <c r="D68" i="174"/>
  <c r="C68" i="174"/>
  <c r="F67" i="174"/>
  <c r="E67" i="174"/>
  <c r="D67" i="174"/>
  <c r="C67" i="174"/>
  <c r="F66" i="174"/>
  <c r="E66" i="174"/>
  <c r="D66" i="174"/>
  <c r="C66" i="174"/>
  <c r="F65" i="174"/>
  <c r="E65" i="174"/>
  <c r="D65" i="174"/>
  <c r="C65" i="174"/>
  <c r="F64" i="174"/>
  <c r="E64" i="174"/>
  <c r="D64" i="174"/>
  <c r="C64" i="174"/>
  <c r="F63" i="174"/>
  <c r="E63" i="174"/>
  <c r="D63" i="174"/>
  <c r="C63" i="174"/>
  <c r="F62" i="174"/>
  <c r="E62" i="174"/>
  <c r="D62" i="174"/>
  <c r="C62" i="174"/>
  <c r="F61" i="174"/>
  <c r="E61" i="174"/>
  <c r="D61" i="174"/>
  <c r="C61" i="174"/>
  <c r="F60" i="174"/>
  <c r="E60" i="174"/>
  <c r="D60" i="174"/>
  <c r="C60" i="174"/>
  <c r="F59" i="174"/>
  <c r="E59" i="174"/>
  <c r="D59" i="174"/>
  <c r="C59" i="174"/>
  <c r="F58" i="174"/>
  <c r="E58" i="174"/>
  <c r="D58" i="174"/>
  <c r="C58" i="174"/>
  <c r="F57" i="174"/>
  <c r="E57" i="174"/>
  <c r="D57" i="174"/>
  <c r="C57" i="174"/>
  <c r="F56" i="174"/>
  <c r="E56" i="174"/>
  <c r="D56" i="174"/>
  <c r="C56" i="174"/>
  <c r="F55" i="174"/>
  <c r="E55" i="174"/>
  <c r="D55" i="174"/>
  <c r="C55" i="174"/>
  <c r="F54" i="174"/>
  <c r="E54" i="174"/>
  <c r="D54" i="174"/>
  <c r="C54" i="174"/>
  <c r="F53" i="174"/>
  <c r="E53" i="174"/>
  <c r="D53" i="174"/>
  <c r="C53" i="174"/>
  <c r="F52" i="174"/>
  <c r="E52" i="174"/>
  <c r="D52" i="174"/>
  <c r="C52" i="174"/>
  <c r="F51" i="174"/>
  <c r="E51" i="174"/>
  <c r="D51" i="174"/>
  <c r="C51" i="174"/>
  <c r="F50" i="174"/>
  <c r="E50" i="174"/>
  <c r="D50" i="174"/>
  <c r="C50" i="174"/>
  <c r="F49" i="174"/>
  <c r="E49" i="174"/>
  <c r="D49" i="174"/>
  <c r="C49" i="174"/>
  <c r="F48" i="174"/>
  <c r="E48" i="174"/>
  <c r="D48" i="174"/>
  <c r="C48" i="174"/>
  <c r="F47" i="174"/>
  <c r="E47" i="174"/>
  <c r="D47" i="174"/>
  <c r="C47" i="174"/>
  <c r="F46" i="174"/>
  <c r="E46" i="174"/>
  <c r="D46" i="174"/>
  <c r="C46" i="174"/>
  <c r="F45" i="174"/>
  <c r="E45" i="174"/>
  <c r="D45" i="174"/>
  <c r="C45" i="174"/>
  <c r="F44" i="174"/>
  <c r="E44" i="174"/>
  <c r="D44" i="174"/>
  <c r="C44" i="174"/>
  <c r="F43" i="174"/>
  <c r="E43" i="174"/>
  <c r="D43" i="174"/>
  <c r="C43" i="174"/>
  <c r="F42" i="174"/>
  <c r="E42" i="174"/>
  <c r="D42" i="174"/>
  <c r="C42" i="174"/>
  <c r="F41" i="174"/>
  <c r="E41" i="174"/>
  <c r="D41" i="174"/>
  <c r="C41" i="174"/>
  <c r="F40" i="174"/>
  <c r="E40" i="174"/>
  <c r="D40" i="174"/>
  <c r="C40" i="174"/>
  <c r="F39" i="174"/>
  <c r="E39" i="174"/>
  <c r="D39" i="174"/>
  <c r="C39" i="174"/>
  <c r="F38" i="174"/>
  <c r="E38" i="174"/>
  <c r="D38" i="174"/>
  <c r="C38" i="174"/>
  <c r="F37" i="174"/>
  <c r="E37" i="174"/>
  <c r="D37" i="174"/>
  <c r="C37" i="174"/>
  <c r="F36" i="174"/>
  <c r="E36" i="174"/>
  <c r="D36" i="174"/>
  <c r="C36" i="174"/>
  <c r="F35" i="174"/>
  <c r="E35" i="174"/>
  <c r="D35" i="174"/>
  <c r="C35" i="174"/>
  <c r="F34" i="174"/>
  <c r="E34" i="174"/>
  <c r="D34" i="174"/>
  <c r="C34" i="174"/>
  <c r="F33" i="174"/>
  <c r="E33" i="174"/>
  <c r="D33" i="174"/>
  <c r="C33" i="174"/>
  <c r="F32" i="174"/>
  <c r="E32" i="174"/>
  <c r="D32" i="174"/>
  <c r="C32" i="174"/>
  <c r="F31" i="174"/>
  <c r="E31" i="174"/>
  <c r="D31" i="174"/>
  <c r="C31" i="174"/>
  <c r="F30" i="174"/>
  <c r="E30" i="174"/>
  <c r="D30" i="174"/>
  <c r="C30" i="174"/>
  <c r="F29" i="174"/>
  <c r="E29" i="174"/>
  <c r="D29" i="174"/>
  <c r="C29" i="174"/>
  <c r="F28" i="174"/>
  <c r="E28" i="174"/>
  <c r="D28" i="174"/>
  <c r="C28" i="174"/>
  <c r="F27" i="174"/>
  <c r="E27" i="174"/>
  <c r="D27" i="174"/>
  <c r="C27" i="174"/>
  <c r="F26" i="174"/>
  <c r="E26" i="174"/>
  <c r="D26" i="174"/>
  <c r="C26" i="174"/>
  <c r="F25" i="174"/>
  <c r="E25" i="174"/>
  <c r="D25" i="174"/>
  <c r="C25" i="174"/>
  <c r="F24" i="174"/>
  <c r="E24" i="174"/>
  <c r="D24" i="174"/>
  <c r="C24" i="174"/>
  <c r="F23" i="174"/>
  <c r="E23" i="174"/>
  <c r="D23" i="174"/>
  <c r="C23" i="174"/>
  <c r="F22" i="174"/>
  <c r="E22" i="174"/>
  <c r="D22" i="174"/>
  <c r="C22" i="174"/>
  <c r="F21" i="174"/>
  <c r="E21" i="174"/>
  <c r="D21" i="174"/>
  <c r="C21" i="174"/>
  <c r="F20" i="174"/>
  <c r="E20" i="174"/>
  <c r="D20" i="174"/>
  <c r="C20" i="174"/>
  <c r="F19" i="174"/>
  <c r="E19" i="174"/>
  <c r="D19" i="174"/>
  <c r="C19" i="174"/>
  <c r="F18" i="174"/>
  <c r="E18" i="174"/>
  <c r="D18" i="174"/>
  <c r="C18" i="174"/>
  <c r="F17" i="174"/>
  <c r="E17" i="174"/>
  <c r="D17" i="174"/>
  <c r="C17" i="174"/>
  <c r="F16" i="174"/>
  <c r="E16" i="174"/>
  <c r="D16" i="174"/>
  <c r="C16" i="174"/>
  <c r="F15" i="174"/>
  <c r="E15" i="174"/>
  <c r="D15" i="174"/>
  <c r="C15" i="174"/>
  <c r="F14" i="174"/>
  <c r="E14" i="174"/>
  <c r="D14" i="174"/>
  <c r="C14" i="174"/>
  <c r="F13" i="174"/>
  <c r="E13" i="174"/>
  <c r="D13" i="174"/>
  <c r="C13" i="174"/>
  <c r="F12" i="174"/>
  <c r="E12" i="174"/>
  <c r="D12" i="174"/>
  <c r="C12" i="174"/>
  <c r="F11" i="174"/>
  <c r="E11" i="174"/>
  <c r="D11" i="174"/>
  <c r="C11" i="174"/>
  <c r="F9" i="174"/>
  <c r="E9" i="174"/>
  <c r="D9" i="174"/>
  <c r="C9" i="174"/>
  <c r="F8" i="174"/>
  <c r="E8" i="174"/>
  <c r="D8" i="174"/>
  <c r="C8" i="174"/>
  <c r="F7" i="174"/>
  <c r="E7" i="174"/>
  <c r="D7" i="174"/>
  <c r="C7" i="174"/>
  <c r="F6" i="174"/>
  <c r="E6" i="174"/>
  <c r="D6" i="174"/>
  <c r="C6" i="174"/>
  <c r="F10" i="174"/>
  <c r="E10" i="174"/>
  <c r="D10" i="174"/>
  <c r="C10" i="174"/>
  <c r="G274" i="174"/>
  <c r="G273" i="174"/>
  <c r="G272" i="174"/>
  <c r="G271" i="174"/>
  <c r="G270" i="174"/>
  <c r="G269" i="174"/>
  <c r="G268" i="174"/>
  <c r="G267" i="174"/>
  <c r="G266" i="174"/>
  <c r="G265" i="174"/>
  <c r="G264" i="174"/>
  <c r="G263" i="174"/>
  <c r="G262" i="174"/>
  <c r="G261" i="174"/>
  <c r="G260" i="174"/>
  <c r="G259" i="174"/>
  <c r="G258" i="174"/>
  <c r="G257" i="174"/>
  <c r="G256" i="174"/>
  <c r="G255" i="174"/>
  <c r="G254" i="174"/>
  <c r="G253" i="174"/>
  <c r="G252" i="174"/>
  <c r="G251" i="174"/>
  <c r="G250" i="174"/>
  <c r="G249" i="174"/>
  <c r="G248" i="174"/>
  <c r="G247" i="174"/>
  <c r="G246" i="174"/>
  <c r="G245" i="174"/>
  <c r="G244" i="174"/>
  <c r="G243" i="174"/>
  <c r="G242" i="174"/>
  <c r="G241" i="174"/>
  <c r="G240" i="174"/>
  <c r="G239" i="174"/>
  <c r="G238" i="174"/>
  <c r="G237" i="174"/>
  <c r="G236" i="174"/>
  <c r="G235" i="174"/>
  <c r="G234" i="174"/>
  <c r="G233" i="174"/>
  <c r="G232" i="174"/>
  <c r="G231" i="174"/>
  <c r="G230" i="174"/>
  <c r="G229" i="174"/>
  <c r="G228" i="174"/>
  <c r="G227" i="174"/>
  <c r="G226" i="174"/>
  <c r="G225" i="174"/>
  <c r="G224" i="174"/>
  <c r="G223" i="174"/>
  <c r="G222" i="174"/>
  <c r="G221" i="174"/>
  <c r="G220" i="174"/>
  <c r="G219" i="174"/>
  <c r="G218" i="174"/>
  <c r="G217" i="174"/>
  <c r="G216" i="174"/>
  <c r="G215" i="174"/>
  <c r="G214" i="174"/>
  <c r="G213" i="174"/>
  <c r="G212" i="174"/>
  <c r="G211" i="174"/>
  <c r="G210" i="174"/>
  <c r="G209" i="174"/>
  <c r="G208" i="174"/>
  <c r="G207" i="174"/>
  <c r="G206" i="174"/>
  <c r="G205" i="174"/>
  <c r="G204" i="174"/>
  <c r="G203" i="174"/>
  <c r="G202" i="174"/>
  <c r="G201" i="174"/>
  <c r="G200" i="174"/>
  <c r="G199" i="174"/>
  <c r="G198" i="174"/>
  <c r="G197" i="174"/>
  <c r="G196" i="174"/>
  <c r="G195" i="174"/>
  <c r="G194" i="174"/>
  <c r="G193" i="174"/>
  <c r="G192" i="174"/>
  <c r="G191" i="174"/>
  <c r="G190" i="174"/>
  <c r="G189" i="174"/>
  <c r="G188" i="174"/>
  <c r="G187" i="174"/>
  <c r="G186" i="174"/>
  <c r="G185" i="174"/>
  <c r="G184" i="174"/>
  <c r="G183" i="174"/>
  <c r="G182" i="174"/>
  <c r="G181" i="174"/>
  <c r="G180" i="174"/>
  <c r="G179" i="174"/>
  <c r="G178" i="174"/>
  <c r="G177" i="174"/>
  <c r="G176" i="174"/>
  <c r="G175" i="174"/>
  <c r="G174" i="174"/>
  <c r="G173" i="174"/>
  <c r="G172" i="174"/>
  <c r="G171" i="174"/>
  <c r="G170" i="174"/>
  <c r="G169" i="174"/>
  <c r="G168" i="174"/>
  <c r="G167" i="174"/>
  <c r="G166" i="174"/>
  <c r="G165" i="174"/>
  <c r="G164" i="174"/>
  <c r="G163" i="174"/>
  <c r="G162" i="174"/>
  <c r="G161" i="174"/>
  <c r="G160" i="174"/>
  <c r="G159" i="174"/>
  <c r="G158" i="174"/>
  <c r="G157" i="174"/>
  <c r="G156" i="174"/>
  <c r="G155" i="174"/>
  <c r="G154" i="174"/>
  <c r="G153" i="174"/>
  <c r="G152" i="174"/>
  <c r="G151" i="174"/>
  <c r="G150" i="174"/>
  <c r="G149" i="174"/>
  <c r="G148" i="174"/>
  <c r="G147" i="174"/>
  <c r="G146" i="174"/>
  <c r="G145" i="174"/>
  <c r="G144" i="174"/>
  <c r="G143" i="174"/>
  <c r="G142" i="174"/>
  <c r="G141" i="174"/>
  <c r="G140" i="174"/>
  <c r="G139" i="174"/>
  <c r="G138" i="174"/>
  <c r="G137" i="174"/>
  <c r="G136" i="174"/>
  <c r="G135" i="174"/>
  <c r="G134" i="174"/>
  <c r="G133" i="174"/>
  <c r="G132" i="174"/>
  <c r="G131" i="174"/>
  <c r="G130" i="174"/>
  <c r="G129" i="174"/>
  <c r="G128" i="174"/>
  <c r="G127" i="174"/>
  <c r="G126" i="174"/>
  <c r="G125" i="174"/>
  <c r="G124" i="174"/>
  <c r="G123" i="174"/>
  <c r="G122" i="174"/>
  <c r="G121" i="174"/>
  <c r="G120" i="174"/>
  <c r="G119" i="174"/>
  <c r="G118" i="174"/>
  <c r="G117" i="174"/>
  <c r="G116" i="174"/>
  <c r="G115" i="174"/>
  <c r="G114" i="174"/>
  <c r="G113" i="174"/>
  <c r="G112" i="174"/>
  <c r="G111" i="174"/>
  <c r="G110" i="174"/>
  <c r="G109" i="174"/>
  <c r="G108" i="174"/>
  <c r="G107" i="174"/>
  <c r="G106" i="174"/>
  <c r="G105" i="174"/>
  <c r="G104" i="174"/>
  <c r="G103" i="174"/>
  <c r="G102" i="174"/>
  <c r="G101" i="174"/>
  <c r="G100" i="174"/>
  <c r="G99" i="174"/>
  <c r="G98" i="174"/>
  <c r="G97" i="174"/>
  <c r="G96" i="174"/>
  <c r="G95" i="174"/>
  <c r="G94" i="174"/>
  <c r="G93" i="174"/>
  <c r="G92" i="174"/>
  <c r="G91" i="174"/>
  <c r="G90" i="174"/>
  <c r="G89" i="174"/>
  <c r="G88" i="174"/>
  <c r="G87" i="174"/>
  <c r="G86" i="174"/>
  <c r="G85" i="174"/>
  <c r="G84" i="174"/>
  <c r="G83" i="174"/>
  <c r="G82" i="174"/>
  <c r="G81" i="174"/>
  <c r="G80" i="174"/>
  <c r="G79" i="174"/>
  <c r="G78" i="174"/>
  <c r="G77" i="174"/>
  <c r="G76" i="174"/>
  <c r="G75" i="174"/>
  <c r="G74" i="174"/>
  <c r="G73" i="174"/>
  <c r="G72" i="174"/>
  <c r="G71" i="174"/>
  <c r="G70" i="174"/>
  <c r="G69" i="174"/>
  <c r="G68" i="174"/>
  <c r="G67" i="174"/>
  <c r="G66" i="174"/>
  <c r="G65" i="174"/>
  <c r="G64" i="174"/>
  <c r="G63" i="174"/>
  <c r="G62" i="174"/>
  <c r="G61" i="174"/>
  <c r="G60" i="174"/>
  <c r="G59" i="174"/>
  <c r="G58" i="174"/>
  <c r="G57" i="174"/>
  <c r="G56" i="174"/>
  <c r="G55" i="174"/>
  <c r="G54" i="174"/>
  <c r="G53" i="174"/>
  <c r="G52" i="174"/>
  <c r="G51" i="174"/>
  <c r="G50" i="174"/>
  <c r="G49" i="174"/>
  <c r="G48" i="174"/>
  <c r="G47" i="174"/>
  <c r="G46" i="174"/>
  <c r="G45" i="174"/>
  <c r="G44" i="174"/>
  <c r="G43" i="174"/>
  <c r="G42" i="174"/>
  <c r="G41" i="174"/>
  <c r="G40" i="174"/>
  <c r="G39" i="174"/>
  <c r="G38" i="174"/>
  <c r="G37" i="174"/>
  <c r="G36" i="174"/>
  <c r="G35" i="174"/>
  <c r="G34" i="174"/>
  <c r="G33" i="174"/>
  <c r="G32" i="174"/>
  <c r="G31" i="174"/>
  <c r="G30" i="174"/>
  <c r="G29" i="174"/>
  <c r="G28" i="174"/>
  <c r="G27" i="174"/>
  <c r="G26" i="174"/>
  <c r="G25" i="174"/>
  <c r="G24" i="174"/>
  <c r="G23" i="174"/>
  <c r="G22" i="174"/>
  <c r="G21" i="174"/>
  <c r="G20" i="174"/>
  <c r="G19" i="174"/>
  <c r="G18" i="174"/>
  <c r="G17" i="174"/>
  <c r="G16" i="174"/>
  <c r="G15" i="174"/>
  <c r="G14" i="174"/>
  <c r="G13" i="174"/>
  <c r="G12" i="174"/>
  <c r="G11" i="174"/>
  <c r="G10" i="174"/>
  <c r="G9" i="174"/>
  <c r="G8" i="174"/>
  <c r="G7" i="174"/>
  <c r="G6" i="174"/>
  <c r="M259" i="174"/>
  <c r="M243" i="174"/>
  <c r="M227" i="174"/>
  <c r="M211" i="174"/>
  <c r="M195" i="174"/>
  <c r="M179" i="174"/>
  <c r="K155" i="174"/>
  <c r="DU274" i="174"/>
  <c r="DU273" i="174"/>
  <c r="DU272" i="174"/>
  <c r="DU271" i="174"/>
  <c r="DU270" i="174"/>
  <c r="DU269" i="174"/>
  <c r="DU268" i="174"/>
  <c r="DU267" i="174"/>
  <c r="DU266" i="174"/>
  <c r="DU265" i="174"/>
  <c r="DU264" i="174"/>
  <c r="DU263" i="174"/>
  <c r="DU262" i="174"/>
  <c r="DU261" i="174"/>
  <c r="DU260" i="174"/>
  <c r="DU259" i="174"/>
  <c r="DU258" i="174"/>
  <c r="DU257" i="174"/>
  <c r="DU256" i="174"/>
  <c r="DU255" i="174"/>
  <c r="DU254" i="174"/>
  <c r="DU253" i="174"/>
  <c r="DU252" i="174"/>
  <c r="DU251" i="174"/>
  <c r="DU250" i="174"/>
  <c r="DU249" i="174"/>
  <c r="DU248" i="174"/>
  <c r="DU247" i="174"/>
  <c r="DU246" i="174"/>
  <c r="DU245" i="174"/>
  <c r="DU244" i="174"/>
  <c r="DU243" i="174"/>
  <c r="DU242" i="174"/>
  <c r="DU241" i="174"/>
  <c r="DU240" i="174"/>
  <c r="DU239" i="174"/>
  <c r="DU238" i="174"/>
  <c r="DU237" i="174"/>
  <c r="DU236" i="174"/>
  <c r="DU235" i="174"/>
  <c r="DU234" i="174"/>
  <c r="DU233" i="174"/>
  <c r="DU232" i="174"/>
  <c r="DU231" i="174"/>
  <c r="DU230" i="174"/>
  <c r="DU229" i="174"/>
  <c r="DU228" i="174"/>
  <c r="DU227" i="174"/>
  <c r="DU226" i="174"/>
  <c r="DU225" i="174"/>
  <c r="DU224" i="174"/>
  <c r="DU223" i="174"/>
  <c r="DU222" i="174"/>
  <c r="DU221" i="174"/>
  <c r="DU220" i="174"/>
  <c r="DU219" i="174"/>
  <c r="DU218" i="174"/>
  <c r="DU217" i="174"/>
  <c r="DU216" i="174"/>
  <c r="DU215" i="174"/>
  <c r="DU214" i="174"/>
  <c r="DU213" i="174"/>
  <c r="DU212" i="174"/>
  <c r="DU211" i="174"/>
  <c r="DU210" i="174"/>
  <c r="DU209" i="174"/>
  <c r="DU208" i="174"/>
  <c r="DU207" i="174"/>
  <c r="DU206" i="174"/>
  <c r="DU205" i="174"/>
  <c r="DU204" i="174"/>
  <c r="DU203" i="174"/>
  <c r="DU202" i="174"/>
  <c r="DU201" i="174"/>
  <c r="DU200" i="174"/>
  <c r="DU199" i="174"/>
  <c r="DU198" i="174"/>
  <c r="DU197" i="174"/>
  <c r="DU196" i="174"/>
  <c r="DU195" i="174"/>
  <c r="DU194" i="174"/>
  <c r="DU193" i="174"/>
  <c r="DU192" i="174"/>
  <c r="DU191" i="174"/>
  <c r="DU190" i="174"/>
  <c r="DU189" i="174"/>
  <c r="DU188" i="174"/>
  <c r="DU187" i="174"/>
  <c r="DU186" i="174"/>
  <c r="DU185" i="174"/>
  <c r="DU184" i="174"/>
  <c r="DU183" i="174"/>
  <c r="DU182" i="174"/>
  <c r="DU181" i="174"/>
  <c r="DU180" i="174"/>
  <c r="DU179" i="174"/>
  <c r="DU178" i="174"/>
  <c r="DU177" i="174"/>
  <c r="DU176" i="174"/>
  <c r="DU175" i="174"/>
  <c r="DU174" i="174"/>
  <c r="DU173" i="174"/>
  <c r="DU172" i="174"/>
  <c r="DU171" i="174"/>
  <c r="DU170" i="174"/>
  <c r="DU169" i="174"/>
  <c r="DU168" i="174"/>
  <c r="DU167" i="174"/>
  <c r="DU166" i="174"/>
  <c r="DU165" i="174"/>
  <c r="DU164" i="174"/>
  <c r="DU163" i="174"/>
  <c r="DU162" i="174"/>
  <c r="DU161" i="174"/>
  <c r="DU160" i="174"/>
  <c r="DU159" i="174"/>
  <c r="DU158" i="174"/>
  <c r="DU157" i="174"/>
  <c r="DU156" i="174"/>
  <c r="DU155" i="174"/>
  <c r="DU154" i="174"/>
  <c r="DU153" i="174"/>
  <c r="DU152" i="174"/>
  <c r="DU151" i="174"/>
  <c r="DU150" i="174"/>
  <c r="DU149" i="174"/>
  <c r="DU148" i="174"/>
  <c r="DU147" i="174"/>
  <c r="DU146" i="174"/>
  <c r="DU145" i="174"/>
  <c r="DU144" i="174"/>
  <c r="DU143" i="174"/>
  <c r="DU142" i="174"/>
  <c r="DU141" i="174"/>
  <c r="DU140" i="174"/>
  <c r="DU139" i="174"/>
  <c r="DU138" i="174"/>
  <c r="DU137" i="174"/>
  <c r="DU136" i="174"/>
  <c r="DU135" i="174"/>
  <c r="DU134" i="174"/>
  <c r="DU133" i="174"/>
  <c r="DU132" i="174"/>
  <c r="DU131" i="174"/>
  <c r="DU130" i="174"/>
  <c r="DU129" i="174"/>
  <c r="DU128" i="174"/>
  <c r="DU127" i="174"/>
  <c r="DU126" i="174"/>
  <c r="DU125" i="174"/>
  <c r="DU124" i="174"/>
  <c r="DU123" i="174"/>
  <c r="DU122" i="174"/>
  <c r="DU121" i="174"/>
  <c r="DU120" i="174"/>
  <c r="DU119" i="174"/>
  <c r="DU118" i="174"/>
  <c r="DU117" i="174"/>
  <c r="DU116" i="174"/>
  <c r="DU115" i="174"/>
  <c r="DU114" i="174"/>
  <c r="DU113" i="174"/>
  <c r="DU112" i="174"/>
  <c r="DU111" i="174"/>
  <c r="DU110" i="174"/>
  <c r="DU109" i="174"/>
  <c r="DU108" i="174"/>
  <c r="DU107" i="174"/>
  <c r="DU106" i="174"/>
  <c r="DU105" i="174"/>
  <c r="DU104" i="174"/>
  <c r="DU103" i="174"/>
  <c r="DU102" i="174"/>
  <c r="DU101" i="174"/>
  <c r="DU100" i="174"/>
  <c r="DU99" i="174"/>
  <c r="DU98" i="174"/>
  <c r="DU97" i="174"/>
  <c r="DU96" i="174"/>
  <c r="DU95" i="174"/>
  <c r="DU94" i="174"/>
  <c r="DU93" i="174"/>
  <c r="DU92" i="174"/>
  <c r="DU91" i="174"/>
  <c r="DU90" i="174"/>
  <c r="DU89" i="174"/>
  <c r="DU88" i="174"/>
  <c r="DU87" i="174"/>
  <c r="DU86" i="174"/>
  <c r="DU85" i="174"/>
  <c r="DU84" i="174"/>
  <c r="DU83" i="174"/>
  <c r="DU82" i="174"/>
  <c r="DU81" i="174"/>
  <c r="DU80" i="174"/>
  <c r="DU79" i="174"/>
  <c r="DU78" i="174"/>
  <c r="DU77" i="174"/>
  <c r="DU76" i="174"/>
  <c r="DU75" i="174"/>
  <c r="DU74" i="174"/>
  <c r="DU73" i="174"/>
  <c r="DU72" i="174"/>
  <c r="DU71" i="174"/>
  <c r="DU70" i="174"/>
  <c r="DU69" i="174"/>
  <c r="DU68" i="174"/>
  <c r="DU67" i="174"/>
  <c r="DU66" i="174"/>
  <c r="DU65" i="174"/>
  <c r="DU64" i="174"/>
  <c r="DU63" i="174"/>
  <c r="DU62" i="174"/>
  <c r="DU61" i="174"/>
  <c r="DU60" i="174"/>
  <c r="DU59" i="174"/>
  <c r="DU58" i="174"/>
  <c r="DU57" i="174"/>
  <c r="DU56" i="174"/>
  <c r="DU55" i="174"/>
  <c r="DV55" i="174" s="1"/>
  <c r="DU54" i="174"/>
  <c r="DU53" i="174"/>
  <c r="DU52" i="174"/>
  <c r="DU51" i="174"/>
  <c r="DU50" i="174"/>
  <c r="DU49" i="174"/>
  <c r="DU48" i="174"/>
  <c r="DU47" i="174"/>
  <c r="DU46" i="174"/>
  <c r="DU45" i="174"/>
  <c r="DU44" i="174"/>
  <c r="DU43" i="174"/>
  <c r="DU42" i="174"/>
  <c r="DU41" i="174"/>
  <c r="DU40" i="174"/>
  <c r="DU39" i="174"/>
  <c r="DU38" i="174"/>
  <c r="DU37" i="174"/>
  <c r="DU36" i="174"/>
  <c r="DU35" i="174"/>
  <c r="DU34" i="174"/>
  <c r="DU33" i="174"/>
  <c r="DU32" i="174"/>
  <c r="DU31" i="174"/>
  <c r="DU30" i="174"/>
  <c r="DU29" i="174"/>
  <c r="DU28" i="174"/>
  <c r="DU27" i="174"/>
  <c r="DU26" i="174"/>
  <c r="DU25" i="174"/>
  <c r="DU24" i="174"/>
  <c r="DU23" i="174"/>
  <c r="DU22" i="174"/>
  <c r="DU21" i="174"/>
  <c r="DU20" i="174"/>
  <c r="DU19" i="174"/>
  <c r="DU18" i="174"/>
  <c r="DU17" i="174"/>
  <c r="DU16" i="174"/>
  <c r="DU15" i="174"/>
  <c r="DU14" i="174"/>
  <c r="DU13" i="174"/>
  <c r="DU12" i="174"/>
  <c r="DU11" i="174"/>
  <c r="DU10" i="174"/>
  <c r="DU9" i="174"/>
  <c r="DU8" i="174"/>
  <c r="DU7" i="174"/>
  <c r="DU6" i="174"/>
  <c r="DK274" i="174"/>
  <c r="DK273" i="174"/>
  <c r="DK272" i="174"/>
  <c r="DK271" i="174"/>
  <c r="DK270" i="174"/>
  <c r="DK269" i="174"/>
  <c r="DK268" i="174"/>
  <c r="DK267" i="174"/>
  <c r="DK266" i="174"/>
  <c r="DK265" i="174"/>
  <c r="DK264" i="174"/>
  <c r="DK263" i="174"/>
  <c r="DK262" i="174"/>
  <c r="DK261" i="174"/>
  <c r="DK260" i="174"/>
  <c r="DK259" i="174"/>
  <c r="DK258" i="174"/>
  <c r="DK257" i="174"/>
  <c r="DK256" i="174"/>
  <c r="DK255" i="174"/>
  <c r="DK254" i="174"/>
  <c r="DK253" i="174"/>
  <c r="DK252" i="174"/>
  <c r="DK251" i="174"/>
  <c r="DK250" i="174"/>
  <c r="DK249" i="174"/>
  <c r="DK248" i="174"/>
  <c r="DK247" i="174"/>
  <c r="DK246" i="174"/>
  <c r="DK245" i="174"/>
  <c r="DK244" i="174"/>
  <c r="DK243" i="174"/>
  <c r="DK242" i="174"/>
  <c r="DK241" i="174"/>
  <c r="DK240" i="174"/>
  <c r="DK239" i="174"/>
  <c r="DK238" i="174"/>
  <c r="DK237" i="174"/>
  <c r="DK236" i="174"/>
  <c r="DK235" i="174"/>
  <c r="DK234" i="174"/>
  <c r="DK233" i="174"/>
  <c r="DK232" i="174"/>
  <c r="DK231" i="174"/>
  <c r="DK230" i="174"/>
  <c r="DK229" i="174"/>
  <c r="DK228" i="174"/>
  <c r="DK227" i="174"/>
  <c r="DK226" i="174"/>
  <c r="DK225" i="174"/>
  <c r="DK224" i="174"/>
  <c r="DK223" i="174"/>
  <c r="DK222" i="174"/>
  <c r="DK221" i="174"/>
  <c r="DK220" i="174"/>
  <c r="DK219" i="174"/>
  <c r="DK218" i="174"/>
  <c r="DK217" i="174"/>
  <c r="DK216" i="174"/>
  <c r="DK215" i="174"/>
  <c r="DK214" i="174"/>
  <c r="DK213" i="174"/>
  <c r="DK212" i="174"/>
  <c r="DK211" i="174"/>
  <c r="DK210" i="174"/>
  <c r="DK209" i="174"/>
  <c r="DK208" i="174"/>
  <c r="DK207" i="174"/>
  <c r="DK206" i="174"/>
  <c r="DK205" i="174"/>
  <c r="DK204" i="174"/>
  <c r="DK203" i="174"/>
  <c r="DK202" i="174"/>
  <c r="DK201" i="174"/>
  <c r="DK200" i="174"/>
  <c r="DK199" i="174"/>
  <c r="DK198" i="174"/>
  <c r="DK197" i="174"/>
  <c r="DK196" i="174"/>
  <c r="DK195" i="174"/>
  <c r="DK194" i="174"/>
  <c r="DK193" i="174"/>
  <c r="DK192" i="174"/>
  <c r="DK191" i="174"/>
  <c r="DK190" i="174"/>
  <c r="DK189" i="174"/>
  <c r="DK188" i="174"/>
  <c r="DK187" i="174"/>
  <c r="DK186" i="174"/>
  <c r="DK185" i="174"/>
  <c r="DK184" i="174"/>
  <c r="DK183" i="174"/>
  <c r="DK182" i="174"/>
  <c r="DK181" i="174"/>
  <c r="DK180" i="174"/>
  <c r="DK179" i="174"/>
  <c r="DK178" i="174"/>
  <c r="DK177" i="174"/>
  <c r="DK176" i="174"/>
  <c r="DK175" i="174"/>
  <c r="DK174" i="174"/>
  <c r="DK173" i="174"/>
  <c r="DK172" i="174"/>
  <c r="DK171" i="174"/>
  <c r="DK170" i="174"/>
  <c r="DK169" i="174"/>
  <c r="DK168" i="174"/>
  <c r="DK167" i="174"/>
  <c r="DK166" i="174"/>
  <c r="DK165" i="174"/>
  <c r="DK164" i="174"/>
  <c r="DK163" i="174"/>
  <c r="DK162" i="174"/>
  <c r="DK161" i="174"/>
  <c r="DK160" i="174"/>
  <c r="DK159" i="174"/>
  <c r="DK158" i="174"/>
  <c r="DK157" i="174"/>
  <c r="DK156" i="174"/>
  <c r="DK155" i="174"/>
  <c r="DK154" i="174"/>
  <c r="DK153" i="174"/>
  <c r="DK152" i="174"/>
  <c r="DK151" i="174"/>
  <c r="DK150" i="174"/>
  <c r="DK149" i="174"/>
  <c r="DK148" i="174"/>
  <c r="DK147" i="174"/>
  <c r="DK146" i="174"/>
  <c r="DK145" i="174"/>
  <c r="DK144" i="174"/>
  <c r="DK143" i="174"/>
  <c r="DK142" i="174"/>
  <c r="DK141" i="174"/>
  <c r="DK140" i="174"/>
  <c r="DK139" i="174"/>
  <c r="DK138" i="174"/>
  <c r="DK137" i="174"/>
  <c r="DK136" i="174"/>
  <c r="DK135" i="174"/>
  <c r="DK134" i="174"/>
  <c r="DK133" i="174"/>
  <c r="DK132" i="174"/>
  <c r="DK131" i="174"/>
  <c r="DK130" i="174"/>
  <c r="DK129" i="174"/>
  <c r="DK128" i="174"/>
  <c r="DK127" i="174"/>
  <c r="DK126" i="174"/>
  <c r="DK125" i="174"/>
  <c r="DK124" i="174"/>
  <c r="DK123" i="174"/>
  <c r="DK122" i="174"/>
  <c r="DK121" i="174"/>
  <c r="DK120" i="174"/>
  <c r="DK119" i="174"/>
  <c r="DK118" i="174"/>
  <c r="DK117" i="174"/>
  <c r="DK116" i="174"/>
  <c r="DK115" i="174"/>
  <c r="DK114" i="174"/>
  <c r="DK113" i="174"/>
  <c r="DK112" i="174"/>
  <c r="DK111" i="174"/>
  <c r="DK110" i="174"/>
  <c r="DK109" i="174"/>
  <c r="DK108" i="174"/>
  <c r="DK107" i="174"/>
  <c r="DK106" i="174"/>
  <c r="DK105" i="174"/>
  <c r="DK104" i="174"/>
  <c r="DK103" i="174"/>
  <c r="DK102" i="174"/>
  <c r="DK101" i="174"/>
  <c r="DK100" i="174"/>
  <c r="DK99" i="174"/>
  <c r="DK98" i="174"/>
  <c r="DK97" i="174"/>
  <c r="DK96" i="174"/>
  <c r="DK95" i="174"/>
  <c r="DK94" i="174"/>
  <c r="DK93" i="174"/>
  <c r="DK92" i="174"/>
  <c r="DK91" i="174"/>
  <c r="DK90" i="174"/>
  <c r="DK89" i="174"/>
  <c r="DK88" i="174"/>
  <c r="DK87" i="174"/>
  <c r="DK86" i="174"/>
  <c r="DK85" i="174"/>
  <c r="DK84" i="174"/>
  <c r="DK83" i="174"/>
  <c r="DK82" i="174"/>
  <c r="DK81" i="174"/>
  <c r="DK80" i="174"/>
  <c r="DK79" i="174"/>
  <c r="DK78" i="174"/>
  <c r="DK77" i="174"/>
  <c r="DK76" i="174"/>
  <c r="DK75" i="174"/>
  <c r="DK74" i="174"/>
  <c r="DK73" i="174"/>
  <c r="DK72" i="174"/>
  <c r="DK71" i="174"/>
  <c r="DK70" i="174"/>
  <c r="DK69" i="174"/>
  <c r="DK68" i="174"/>
  <c r="DK67" i="174"/>
  <c r="DK66" i="174"/>
  <c r="DK65" i="174"/>
  <c r="DK64" i="174"/>
  <c r="DK63" i="174"/>
  <c r="DK62" i="174"/>
  <c r="DK61" i="174"/>
  <c r="DK60" i="174"/>
  <c r="DK59" i="174"/>
  <c r="DK58" i="174"/>
  <c r="DK57" i="174"/>
  <c r="DK56" i="174"/>
  <c r="DK55" i="174"/>
  <c r="DK54" i="174"/>
  <c r="DK53" i="174"/>
  <c r="DK52" i="174"/>
  <c r="DK51" i="174"/>
  <c r="DK50" i="174"/>
  <c r="DK49" i="174"/>
  <c r="DK48" i="174"/>
  <c r="DK47" i="174"/>
  <c r="DK46" i="174"/>
  <c r="DK45" i="174"/>
  <c r="DK44" i="174"/>
  <c r="DK43" i="174"/>
  <c r="DK42" i="174"/>
  <c r="DK41" i="174"/>
  <c r="DK40" i="174"/>
  <c r="DK39" i="174"/>
  <c r="DK38" i="174"/>
  <c r="DK37" i="174"/>
  <c r="DK36" i="174"/>
  <c r="DK35" i="174"/>
  <c r="DK34" i="174"/>
  <c r="DK33" i="174"/>
  <c r="DK32" i="174"/>
  <c r="DK31" i="174"/>
  <c r="DK30" i="174"/>
  <c r="DK29" i="174"/>
  <c r="DK28" i="174"/>
  <c r="DK27" i="174"/>
  <c r="DK26" i="174"/>
  <c r="DK25" i="174"/>
  <c r="DK24" i="174"/>
  <c r="DK23" i="174"/>
  <c r="DK22" i="174"/>
  <c r="DK21" i="174"/>
  <c r="DK20" i="174"/>
  <c r="DK19" i="174"/>
  <c r="DK18" i="174"/>
  <c r="DK17" i="174"/>
  <c r="DK16" i="174"/>
  <c r="DK15" i="174"/>
  <c r="DK14" i="174"/>
  <c r="DK13" i="174"/>
  <c r="DK12" i="174"/>
  <c r="DK11" i="174"/>
  <c r="DK10" i="174"/>
  <c r="DK9" i="174"/>
  <c r="DK8" i="174"/>
  <c r="DK7" i="174"/>
  <c r="DK6" i="174"/>
  <c r="DA274" i="174"/>
  <c r="DA273" i="174"/>
  <c r="DA272" i="174"/>
  <c r="DA271" i="174"/>
  <c r="DA270" i="174"/>
  <c r="DA269" i="174"/>
  <c r="DA268" i="174"/>
  <c r="DA267" i="174"/>
  <c r="DA266" i="174"/>
  <c r="DA265" i="174"/>
  <c r="DA264" i="174"/>
  <c r="DA263" i="174"/>
  <c r="DA262" i="174"/>
  <c r="DA261" i="174"/>
  <c r="DA260" i="174"/>
  <c r="DA259" i="174"/>
  <c r="DA258" i="174"/>
  <c r="DA257" i="174"/>
  <c r="DA256" i="174"/>
  <c r="DA255" i="174"/>
  <c r="DA254" i="174"/>
  <c r="DA253" i="174"/>
  <c r="DA252" i="174"/>
  <c r="DA251" i="174"/>
  <c r="DA250" i="174"/>
  <c r="DA249" i="174"/>
  <c r="DA248" i="174"/>
  <c r="DA247" i="174"/>
  <c r="DA246" i="174"/>
  <c r="DA245" i="174"/>
  <c r="DA244" i="174"/>
  <c r="DA243" i="174"/>
  <c r="DA242" i="174"/>
  <c r="DA241" i="174"/>
  <c r="DA240" i="174"/>
  <c r="DA239" i="174"/>
  <c r="DA238" i="174"/>
  <c r="DA237" i="174"/>
  <c r="DA236" i="174"/>
  <c r="DA235" i="174"/>
  <c r="DA234" i="174"/>
  <c r="DA233" i="174"/>
  <c r="DA232" i="174"/>
  <c r="DA231" i="174"/>
  <c r="DA230" i="174"/>
  <c r="DA229" i="174"/>
  <c r="DA228" i="174"/>
  <c r="DA227" i="174"/>
  <c r="DA226" i="174"/>
  <c r="DA225" i="174"/>
  <c r="DA224" i="174"/>
  <c r="DA223" i="174"/>
  <c r="DA222" i="174"/>
  <c r="DA221" i="174"/>
  <c r="DA220" i="174"/>
  <c r="DA219" i="174"/>
  <c r="DA218" i="174"/>
  <c r="DA217" i="174"/>
  <c r="DA216" i="174"/>
  <c r="DA215" i="174"/>
  <c r="DA214" i="174"/>
  <c r="DA213" i="174"/>
  <c r="DA212" i="174"/>
  <c r="DA211" i="174"/>
  <c r="DA210" i="174"/>
  <c r="DA209" i="174"/>
  <c r="DA208" i="174"/>
  <c r="DA207" i="174"/>
  <c r="DA206" i="174"/>
  <c r="DA205" i="174"/>
  <c r="DA204" i="174"/>
  <c r="DA203" i="174"/>
  <c r="DA202" i="174"/>
  <c r="DA201" i="174"/>
  <c r="DA200" i="174"/>
  <c r="DA199" i="174"/>
  <c r="DA198" i="174"/>
  <c r="DA197" i="174"/>
  <c r="DA196" i="174"/>
  <c r="DA195" i="174"/>
  <c r="DA194" i="174"/>
  <c r="DA193" i="174"/>
  <c r="DA192" i="174"/>
  <c r="DA191" i="174"/>
  <c r="DA190" i="174"/>
  <c r="DA189" i="174"/>
  <c r="DA188" i="174"/>
  <c r="DA187" i="174"/>
  <c r="DA186" i="174"/>
  <c r="DA185" i="174"/>
  <c r="DA184" i="174"/>
  <c r="DA183" i="174"/>
  <c r="DA182" i="174"/>
  <c r="DA181" i="174"/>
  <c r="DA180" i="174"/>
  <c r="DA179" i="174"/>
  <c r="DA178" i="174"/>
  <c r="DA177" i="174"/>
  <c r="DA176" i="174"/>
  <c r="DA175" i="174"/>
  <c r="DA174" i="174"/>
  <c r="DA173" i="174"/>
  <c r="DA172" i="174"/>
  <c r="DA171" i="174"/>
  <c r="DA170" i="174"/>
  <c r="DA169" i="174"/>
  <c r="DA168" i="174"/>
  <c r="DA167" i="174"/>
  <c r="DA166" i="174"/>
  <c r="DA165" i="174"/>
  <c r="DA164" i="174"/>
  <c r="DA163" i="174"/>
  <c r="DA162" i="174"/>
  <c r="DA161" i="174"/>
  <c r="DA160" i="174"/>
  <c r="DA159" i="174"/>
  <c r="DA158" i="174"/>
  <c r="DA157" i="174"/>
  <c r="DA156" i="174"/>
  <c r="DA155" i="174"/>
  <c r="DA154" i="174"/>
  <c r="DA153" i="174"/>
  <c r="DA152" i="174"/>
  <c r="DA151" i="174"/>
  <c r="DA150" i="174"/>
  <c r="DA149" i="174"/>
  <c r="DA148" i="174"/>
  <c r="DA147" i="174"/>
  <c r="DA146" i="174"/>
  <c r="DA145" i="174"/>
  <c r="DA144" i="174"/>
  <c r="DA143" i="174"/>
  <c r="DA142" i="174"/>
  <c r="DA141" i="174"/>
  <c r="DA140" i="174"/>
  <c r="DA139" i="174"/>
  <c r="DA138" i="174"/>
  <c r="DA137" i="174"/>
  <c r="DA136" i="174"/>
  <c r="DA135" i="174"/>
  <c r="DA134" i="174"/>
  <c r="DA133" i="174"/>
  <c r="DA132" i="174"/>
  <c r="DA131" i="174"/>
  <c r="DA130" i="174"/>
  <c r="DA129" i="174"/>
  <c r="DA128" i="174"/>
  <c r="DA127" i="174"/>
  <c r="DA126" i="174"/>
  <c r="DA125" i="174"/>
  <c r="DA124" i="174"/>
  <c r="DA123" i="174"/>
  <c r="DA122" i="174"/>
  <c r="DA121" i="174"/>
  <c r="DA120" i="174"/>
  <c r="DA119" i="174"/>
  <c r="DA118" i="174"/>
  <c r="DA117" i="174"/>
  <c r="DA116" i="174"/>
  <c r="DA115" i="174"/>
  <c r="DA114" i="174"/>
  <c r="DA113" i="174"/>
  <c r="DA112" i="174"/>
  <c r="DA111" i="174"/>
  <c r="DA110" i="174"/>
  <c r="DA109" i="174"/>
  <c r="DA108" i="174"/>
  <c r="DA107" i="174"/>
  <c r="DA106" i="174"/>
  <c r="DA105" i="174"/>
  <c r="DA104" i="174"/>
  <c r="DA103" i="174"/>
  <c r="DA102" i="174"/>
  <c r="DA101" i="174"/>
  <c r="DA100" i="174"/>
  <c r="DA99" i="174"/>
  <c r="DA98" i="174"/>
  <c r="DA97" i="174"/>
  <c r="DA96" i="174"/>
  <c r="DA95" i="174"/>
  <c r="DA94" i="174"/>
  <c r="DA93" i="174"/>
  <c r="DA92" i="174"/>
  <c r="DA91" i="174"/>
  <c r="DA90" i="174"/>
  <c r="DA89" i="174"/>
  <c r="DA88" i="174"/>
  <c r="DA87" i="174"/>
  <c r="DA86" i="174"/>
  <c r="DA85" i="174"/>
  <c r="DA84" i="174"/>
  <c r="DA83" i="174"/>
  <c r="DA82" i="174"/>
  <c r="DA81" i="174"/>
  <c r="DA80" i="174"/>
  <c r="DA79" i="174"/>
  <c r="DA78" i="174"/>
  <c r="DA77" i="174"/>
  <c r="DA76" i="174"/>
  <c r="DA75" i="174"/>
  <c r="DA74" i="174"/>
  <c r="DA73" i="174"/>
  <c r="DA72" i="174"/>
  <c r="DA71" i="174"/>
  <c r="DA70" i="174"/>
  <c r="DA69" i="174"/>
  <c r="DA68" i="174"/>
  <c r="DA67" i="174"/>
  <c r="DA66" i="174"/>
  <c r="DA65" i="174"/>
  <c r="DA64" i="174"/>
  <c r="DA63" i="174"/>
  <c r="DA62" i="174"/>
  <c r="DA61" i="174"/>
  <c r="DA60" i="174"/>
  <c r="DA59" i="174"/>
  <c r="DA58" i="174"/>
  <c r="DA57" i="174"/>
  <c r="DA56" i="174"/>
  <c r="DA55" i="174"/>
  <c r="DA54" i="174"/>
  <c r="DA53" i="174"/>
  <c r="DA52" i="174"/>
  <c r="DA51" i="174"/>
  <c r="DA50" i="174"/>
  <c r="DA49" i="174"/>
  <c r="DA48" i="174"/>
  <c r="DA47" i="174"/>
  <c r="DA46" i="174"/>
  <c r="DA45" i="174"/>
  <c r="DA44" i="174"/>
  <c r="DA43" i="174"/>
  <c r="DA42" i="174"/>
  <c r="DA41" i="174"/>
  <c r="DA40" i="174"/>
  <c r="DA39" i="174"/>
  <c r="DA38" i="174"/>
  <c r="DA37" i="174"/>
  <c r="DA36" i="174"/>
  <c r="DA35" i="174"/>
  <c r="DA34" i="174"/>
  <c r="DA33" i="174"/>
  <c r="DA32" i="174"/>
  <c r="DA31" i="174"/>
  <c r="DA30" i="174"/>
  <c r="DA29" i="174"/>
  <c r="DA28" i="174"/>
  <c r="DA27" i="174"/>
  <c r="DA26" i="174"/>
  <c r="DA25" i="174"/>
  <c r="DA24" i="174"/>
  <c r="DA23" i="174"/>
  <c r="DA22" i="174"/>
  <c r="DA21" i="174"/>
  <c r="DA20" i="174"/>
  <c r="DA19" i="174"/>
  <c r="DA18" i="174"/>
  <c r="DA17" i="174"/>
  <c r="DA16" i="174"/>
  <c r="DA15" i="174"/>
  <c r="DA14" i="174"/>
  <c r="DA13" i="174"/>
  <c r="DA12" i="174"/>
  <c r="DA11" i="174"/>
  <c r="DA10" i="174"/>
  <c r="DA9" i="174"/>
  <c r="DA8" i="174"/>
  <c r="DA7" i="174"/>
  <c r="DA6" i="174"/>
  <c r="CQ274" i="174"/>
  <c r="CQ273" i="174"/>
  <c r="CQ272" i="174"/>
  <c r="CQ271" i="174"/>
  <c r="CQ270" i="174"/>
  <c r="CQ269" i="174"/>
  <c r="CQ268" i="174"/>
  <c r="CQ267" i="174"/>
  <c r="CQ266" i="174"/>
  <c r="CQ265" i="174"/>
  <c r="CQ264" i="174"/>
  <c r="CQ263" i="174"/>
  <c r="CQ262" i="174"/>
  <c r="CQ261" i="174"/>
  <c r="CQ260" i="174"/>
  <c r="CQ259" i="174"/>
  <c r="CQ258" i="174"/>
  <c r="CQ257" i="174"/>
  <c r="CQ256" i="174"/>
  <c r="CQ255" i="174"/>
  <c r="CQ254" i="174"/>
  <c r="CQ253" i="174"/>
  <c r="CQ252" i="174"/>
  <c r="CQ251" i="174"/>
  <c r="CQ250" i="174"/>
  <c r="CQ249" i="174"/>
  <c r="CQ248" i="174"/>
  <c r="CQ247" i="174"/>
  <c r="CQ246" i="174"/>
  <c r="CQ245" i="174"/>
  <c r="CQ244" i="174"/>
  <c r="CQ243" i="174"/>
  <c r="CQ242" i="174"/>
  <c r="CQ241" i="174"/>
  <c r="CQ240" i="174"/>
  <c r="CQ239" i="174"/>
  <c r="CQ238" i="174"/>
  <c r="CQ237" i="174"/>
  <c r="CQ236" i="174"/>
  <c r="CQ235" i="174"/>
  <c r="CQ234" i="174"/>
  <c r="CQ233" i="174"/>
  <c r="CQ232" i="174"/>
  <c r="CQ231" i="174"/>
  <c r="CQ230" i="174"/>
  <c r="CQ229" i="174"/>
  <c r="CQ228" i="174"/>
  <c r="CQ227" i="174"/>
  <c r="CQ226" i="174"/>
  <c r="CQ225" i="174"/>
  <c r="CQ224" i="174"/>
  <c r="CQ223" i="174"/>
  <c r="CQ222" i="174"/>
  <c r="CQ221" i="174"/>
  <c r="CQ220" i="174"/>
  <c r="CQ219" i="174"/>
  <c r="CQ218" i="174"/>
  <c r="CQ217" i="174"/>
  <c r="CQ216" i="174"/>
  <c r="CQ215" i="174"/>
  <c r="CQ214" i="174"/>
  <c r="CQ213" i="174"/>
  <c r="CQ212" i="174"/>
  <c r="CQ211" i="174"/>
  <c r="CQ210" i="174"/>
  <c r="CQ209" i="174"/>
  <c r="CQ208" i="174"/>
  <c r="CQ207" i="174"/>
  <c r="CQ206" i="174"/>
  <c r="CQ205" i="174"/>
  <c r="CQ204" i="174"/>
  <c r="CQ203" i="174"/>
  <c r="CQ202" i="174"/>
  <c r="CQ201" i="174"/>
  <c r="CQ200" i="174"/>
  <c r="CQ199" i="174"/>
  <c r="CQ198" i="174"/>
  <c r="CQ197" i="174"/>
  <c r="CQ196" i="174"/>
  <c r="CQ195" i="174"/>
  <c r="CQ194" i="174"/>
  <c r="CQ193" i="174"/>
  <c r="CQ192" i="174"/>
  <c r="CQ191" i="174"/>
  <c r="CQ190" i="174"/>
  <c r="CQ189" i="174"/>
  <c r="CQ188" i="174"/>
  <c r="CQ187" i="174"/>
  <c r="CQ186" i="174"/>
  <c r="CQ185" i="174"/>
  <c r="CQ184" i="174"/>
  <c r="CQ183" i="174"/>
  <c r="CQ182" i="174"/>
  <c r="CQ181" i="174"/>
  <c r="CQ180" i="174"/>
  <c r="CQ179" i="174"/>
  <c r="CQ178" i="174"/>
  <c r="CQ177" i="174"/>
  <c r="CQ176" i="174"/>
  <c r="CQ175" i="174"/>
  <c r="CQ174" i="174"/>
  <c r="CQ173" i="174"/>
  <c r="CQ172" i="174"/>
  <c r="CQ171" i="174"/>
  <c r="CQ170" i="174"/>
  <c r="CQ169" i="174"/>
  <c r="CQ168" i="174"/>
  <c r="CQ167" i="174"/>
  <c r="CQ166" i="174"/>
  <c r="CQ165" i="174"/>
  <c r="CQ164" i="174"/>
  <c r="CQ163" i="174"/>
  <c r="CQ162" i="174"/>
  <c r="CQ161" i="174"/>
  <c r="CQ160" i="174"/>
  <c r="CQ159" i="174"/>
  <c r="CQ158" i="174"/>
  <c r="CQ157" i="174"/>
  <c r="CQ156" i="174"/>
  <c r="CQ155" i="174"/>
  <c r="CQ154" i="174"/>
  <c r="CQ153" i="174"/>
  <c r="CQ152" i="174"/>
  <c r="CQ151" i="174"/>
  <c r="CQ150" i="174"/>
  <c r="CQ149" i="174"/>
  <c r="CQ148" i="174"/>
  <c r="CQ147" i="174"/>
  <c r="CQ146" i="174"/>
  <c r="CQ145" i="174"/>
  <c r="CQ144" i="174"/>
  <c r="CQ143" i="174"/>
  <c r="CQ142" i="174"/>
  <c r="CQ141" i="174"/>
  <c r="CQ140" i="174"/>
  <c r="CQ139" i="174"/>
  <c r="CQ138" i="174"/>
  <c r="CQ137" i="174"/>
  <c r="CQ136" i="174"/>
  <c r="CQ135" i="174"/>
  <c r="CQ134" i="174"/>
  <c r="CQ133" i="174"/>
  <c r="CQ132" i="174"/>
  <c r="CQ131" i="174"/>
  <c r="CQ130" i="174"/>
  <c r="CQ129" i="174"/>
  <c r="CQ128" i="174"/>
  <c r="CQ127" i="174"/>
  <c r="CQ126" i="174"/>
  <c r="CQ125" i="174"/>
  <c r="CQ124" i="174"/>
  <c r="CQ123" i="174"/>
  <c r="CQ122" i="174"/>
  <c r="CQ121" i="174"/>
  <c r="CQ120" i="174"/>
  <c r="CQ119" i="174"/>
  <c r="CQ118" i="174"/>
  <c r="CQ117" i="174"/>
  <c r="CQ116" i="174"/>
  <c r="CQ115" i="174"/>
  <c r="CQ114" i="174"/>
  <c r="CQ113" i="174"/>
  <c r="CQ112" i="174"/>
  <c r="CQ111" i="174"/>
  <c r="CQ110" i="174"/>
  <c r="CQ109" i="174"/>
  <c r="CQ108" i="174"/>
  <c r="CQ107" i="174"/>
  <c r="CQ106" i="174"/>
  <c r="CQ105" i="174"/>
  <c r="CQ104" i="174"/>
  <c r="CQ103" i="174"/>
  <c r="CQ102" i="174"/>
  <c r="CQ101" i="174"/>
  <c r="CQ100" i="174"/>
  <c r="CQ99" i="174"/>
  <c r="CQ98" i="174"/>
  <c r="CQ97" i="174"/>
  <c r="CQ96" i="174"/>
  <c r="CQ95" i="174"/>
  <c r="CQ94" i="174"/>
  <c r="CQ93" i="174"/>
  <c r="CQ92" i="174"/>
  <c r="CQ91" i="174"/>
  <c r="CQ90" i="174"/>
  <c r="CQ89" i="174"/>
  <c r="CQ88" i="174"/>
  <c r="CQ87" i="174"/>
  <c r="CQ86" i="174"/>
  <c r="CQ85" i="174"/>
  <c r="CQ84" i="174"/>
  <c r="CQ83" i="174"/>
  <c r="CQ82" i="174"/>
  <c r="CQ81" i="174"/>
  <c r="CQ80" i="174"/>
  <c r="CQ79" i="174"/>
  <c r="CQ78" i="174"/>
  <c r="CQ77" i="174"/>
  <c r="CQ76" i="174"/>
  <c r="CQ75" i="174"/>
  <c r="CQ74" i="174"/>
  <c r="CQ73" i="174"/>
  <c r="CQ72" i="174"/>
  <c r="CQ71" i="174"/>
  <c r="CQ70" i="174"/>
  <c r="CQ69" i="174"/>
  <c r="CQ68" i="174"/>
  <c r="CQ67" i="174"/>
  <c r="CQ66" i="174"/>
  <c r="CQ65" i="174"/>
  <c r="CQ64" i="174"/>
  <c r="CQ63" i="174"/>
  <c r="CQ62" i="174"/>
  <c r="CQ61" i="174"/>
  <c r="CQ60" i="174"/>
  <c r="CQ59" i="174"/>
  <c r="CQ58" i="174"/>
  <c r="CQ57" i="174"/>
  <c r="CQ56" i="174"/>
  <c r="CQ55" i="174"/>
  <c r="CQ54" i="174"/>
  <c r="CQ53" i="174"/>
  <c r="CQ52" i="174"/>
  <c r="CQ51" i="174"/>
  <c r="CQ50" i="174"/>
  <c r="CQ49" i="174"/>
  <c r="CQ48" i="174"/>
  <c r="CQ47" i="174"/>
  <c r="CQ46" i="174"/>
  <c r="CQ45" i="174"/>
  <c r="CQ44" i="174"/>
  <c r="CQ43" i="174"/>
  <c r="CQ42" i="174"/>
  <c r="CQ41" i="174"/>
  <c r="CQ40" i="174"/>
  <c r="CQ39" i="174"/>
  <c r="CQ38" i="174"/>
  <c r="CQ37" i="174"/>
  <c r="CQ36" i="174"/>
  <c r="CQ35" i="174"/>
  <c r="CQ34" i="174"/>
  <c r="CQ33" i="174"/>
  <c r="CQ32" i="174"/>
  <c r="CQ31" i="174"/>
  <c r="CQ30" i="174"/>
  <c r="CQ29" i="174"/>
  <c r="CQ28" i="174"/>
  <c r="CQ27" i="174"/>
  <c r="CQ26" i="174"/>
  <c r="CQ25" i="174"/>
  <c r="CQ24" i="174"/>
  <c r="CQ23" i="174"/>
  <c r="CQ22" i="174"/>
  <c r="CQ21" i="174"/>
  <c r="CQ20" i="174"/>
  <c r="CQ19" i="174"/>
  <c r="CQ18" i="174"/>
  <c r="CQ17" i="174"/>
  <c r="CQ16" i="174"/>
  <c r="CQ15" i="174"/>
  <c r="CQ14" i="174"/>
  <c r="CQ13" i="174"/>
  <c r="CQ12" i="174"/>
  <c r="CQ11" i="174"/>
  <c r="CQ10" i="174"/>
  <c r="CQ9" i="174"/>
  <c r="CQ8" i="174"/>
  <c r="CQ7" i="174"/>
  <c r="CQ6" i="174"/>
  <c r="DV6" i="174"/>
  <c r="CF6" i="174"/>
  <c r="CF274" i="174"/>
  <c r="CF273" i="174"/>
  <c r="CF272" i="174"/>
  <c r="CF271" i="174"/>
  <c r="CF270" i="174"/>
  <c r="CF269" i="174"/>
  <c r="CF268" i="174"/>
  <c r="CF267" i="174"/>
  <c r="CF266" i="174"/>
  <c r="CF265" i="174"/>
  <c r="CF264" i="174"/>
  <c r="CF263" i="174"/>
  <c r="CF262" i="174"/>
  <c r="CF261" i="174"/>
  <c r="CF260" i="174"/>
  <c r="CF259" i="174"/>
  <c r="CF258" i="174"/>
  <c r="CF257" i="174"/>
  <c r="CF256" i="174"/>
  <c r="CF255" i="174"/>
  <c r="CF254" i="174"/>
  <c r="CF253" i="174"/>
  <c r="CF252" i="174"/>
  <c r="CF251" i="174"/>
  <c r="CF250" i="174"/>
  <c r="CF249" i="174"/>
  <c r="CF248" i="174"/>
  <c r="CF247" i="174"/>
  <c r="CF246" i="174"/>
  <c r="CF245" i="174"/>
  <c r="CF244" i="174"/>
  <c r="CF243" i="174"/>
  <c r="CF242" i="174"/>
  <c r="CF241" i="174"/>
  <c r="CF240" i="174"/>
  <c r="CF239" i="174"/>
  <c r="CF238" i="174"/>
  <c r="CF237" i="174"/>
  <c r="CF236" i="174"/>
  <c r="CF235" i="174"/>
  <c r="CF234" i="174"/>
  <c r="CF233" i="174"/>
  <c r="CF232" i="174"/>
  <c r="CF231" i="174"/>
  <c r="CF230" i="174"/>
  <c r="CF229" i="174"/>
  <c r="CF228" i="174"/>
  <c r="CF227" i="174"/>
  <c r="CF226" i="174"/>
  <c r="CF225" i="174"/>
  <c r="CF224" i="174"/>
  <c r="CF223" i="174"/>
  <c r="CF222" i="174"/>
  <c r="CF221" i="174"/>
  <c r="CF220" i="174"/>
  <c r="CF219" i="174"/>
  <c r="CF218" i="174"/>
  <c r="CF217" i="174"/>
  <c r="CF216" i="174"/>
  <c r="CF215" i="174"/>
  <c r="CF214" i="174"/>
  <c r="CF213" i="174"/>
  <c r="CF212" i="174"/>
  <c r="CF211" i="174"/>
  <c r="CF210" i="174"/>
  <c r="CF209" i="174"/>
  <c r="CF208" i="174"/>
  <c r="CF207" i="174"/>
  <c r="CF206" i="174"/>
  <c r="CF205" i="174"/>
  <c r="CF204" i="174"/>
  <c r="CF203" i="174"/>
  <c r="CF202" i="174"/>
  <c r="CF201" i="174"/>
  <c r="CF200" i="174"/>
  <c r="CF199" i="174"/>
  <c r="CF198" i="174"/>
  <c r="CF197" i="174"/>
  <c r="CF196" i="174"/>
  <c r="CF195" i="174"/>
  <c r="CF194" i="174"/>
  <c r="CF193" i="174"/>
  <c r="CF192" i="174"/>
  <c r="CF191" i="174"/>
  <c r="CF190" i="174"/>
  <c r="CF189" i="174"/>
  <c r="CF188" i="174"/>
  <c r="CF187" i="174"/>
  <c r="CF186" i="174"/>
  <c r="CF185" i="174"/>
  <c r="CF184" i="174"/>
  <c r="CF183" i="174"/>
  <c r="CF182" i="174"/>
  <c r="CF181" i="174"/>
  <c r="CF180" i="174"/>
  <c r="CF179" i="174"/>
  <c r="CF178" i="174"/>
  <c r="CF177" i="174"/>
  <c r="CF176" i="174"/>
  <c r="CF175" i="174"/>
  <c r="CF174" i="174"/>
  <c r="CF173" i="174"/>
  <c r="CF172" i="174"/>
  <c r="CF171" i="174"/>
  <c r="CF170" i="174"/>
  <c r="CF169" i="174"/>
  <c r="CF168" i="174"/>
  <c r="CF167" i="174"/>
  <c r="CF166" i="174"/>
  <c r="CF165" i="174"/>
  <c r="CF164" i="174"/>
  <c r="CF163" i="174"/>
  <c r="CF162" i="174"/>
  <c r="CF161" i="174"/>
  <c r="CF160" i="174"/>
  <c r="CF159" i="174"/>
  <c r="CF158" i="174"/>
  <c r="CF157" i="174"/>
  <c r="CF156" i="174"/>
  <c r="CF155" i="174"/>
  <c r="CF154" i="174"/>
  <c r="CF153" i="174"/>
  <c r="CF152" i="174"/>
  <c r="CF151" i="174"/>
  <c r="CF150" i="174"/>
  <c r="CF149" i="174"/>
  <c r="CF148" i="174"/>
  <c r="CF147" i="174"/>
  <c r="CF146" i="174"/>
  <c r="CF145" i="174"/>
  <c r="CF144" i="174"/>
  <c r="CF143" i="174"/>
  <c r="CF142" i="174"/>
  <c r="CF141" i="174"/>
  <c r="CF140" i="174"/>
  <c r="CF139" i="174"/>
  <c r="CF138" i="174"/>
  <c r="CF137" i="174"/>
  <c r="CF136" i="174"/>
  <c r="CF135" i="174"/>
  <c r="CF134" i="174"/>
  <c r="CF133" i="174"/>
  <c r="CF132" i="174"/>
  <c r="CF131" i="174"/>
  <c r="CF130" i="174"/>
  <c r="CF129" i="174"/>
  <c r="CF128" i="174"/>
  <c r="CF127" i="174"/>
  <c r="CG127" i="174" s="1"/>
  <c r="CF126" i="174"/>
  <c r="CF125" i="174"/>
  <c r="CF124" i="174"/>
  <c r="CF123" i="174"/>
  <c r="CF122" i="174"/>
  <c r="CF121" i="174"/>
  <c r="CF120" i="174"/>
  <c r="CF119" i="174"/>
  <c r="CF118" i="174"/>
  <c r="CF117" i="174"/>
  <c r="CF116" i="174"/>
  <c r="CF115" i="174"/>
  <c r="CF114" i="174"/>
  <c r="CF113" i="174"/>
  <c r="CF112" i="174"/>
  <c r="CF111" i="174"/>
  <c r="CG111" i="174" s="1"/>
  <c r="CF110" i="174"/>
  <c r="CF109" i="174"/>
  <c r="CF108" i="174"/>
  <c r="CF107" i="174"/>
  <c r="CF106" i="174"/>
  <c r="CF105" i="174"/>
  <c r="CF104" i="174"/>
  <c r="CF103" i="174"/>
  <c r="CF102" i="174"/>
  <c r="CF101" i="174"/>
  <c r="CF100" i="174"/>
  <c r="CF99" i="174"/>
  <c r="CF98" i="174"/>
  <c r="CF97" i="174"/>
  <c r="CF96" i="174"/>
  <c r="CF95" i="174"/>
  <c r="CG95" i="174" s="1"/>
  <c r="CF94" i="174"/>
  <c r="CF93" i="174"/>
  <c r="CF92" i="174"/>
  <c r="CF91" i="174"/>
  <c r="CF90" i="174"/>
  <c r="CF89" i="174"/>
  <c r="CF88" i="174"/>
  <c r="CF87" i="174"/>
  <c r="CF86" i="174"/>
  <c r="CF85" i="174"/>
  <c r="CF84" i="174"/>
  <c r="CF83" i="174"/>
  <c r="CF82" i="174"/>
  <c r="CF81" i="174"/>
  <c r="CF80" i="174"/>
  <c r="CF79" i="174"/>
  <c r="CG79" i="174" s="1"/>
  <c r="CF78" i="174"/>
  <c r="CF77" i="174"/>
  <c r="CF76" i="174"/>
  <c r="CF75" i="174"/>
  <c r="CF74" i="174"/>
  <c r="CF73" i="174"/>
  <c r="CF72" i="174"/>
  <c r="CF71" i="174"/>
  <c r="CF70" i="174"/>
  <c r="CF69" i="174"/>
  <c r="CF68" i="174"/>
  <c r="CF67" i="174"/>
  <c r="CF66" i="174"/>
  <c r="CF65" i="174"/>
  <c r="CF64" i="174"/>
  <c r="CF63" i="174"/>
  <c r="CG63" i="174" s="1"/>
  <c r="CF62" i="174"/>
  <c r="CF61" i="174"/>
  <c r="CF60" i="174"/>
  <c r="CF59" i="174"/>
  <c r="CF58" i="174"/>
  <c r="CF57" i="174"/>
  <c r="CF56" i="174"/>
  <c r="CF55" i="174"/>
  <c r="CF54" i="174"/>
  <c r="CF53" i="174"/>
  <c r="CF52" i="174"/>
  <c r="CF51" i="174"/>
  <c r="CF50" i="174"/>
  <c r="CF49" i="174"/>
  <c r="CF48" i="174"/>
  <c r="CF47" i="174"/>
  <c r="CG47" i="174" s="1"/>
  <c r="CF46" i="174"/>
  <c r="CF45" i="174"/>
  <c r="CF44" i="174"/>
  <c r="CF43" i="174"/>
  <c r="CF42" i="174"/>
  <c r="CF41" i="174"/>
  <c r="CF40" i="174"/>
  <c r="CF39" i="174"/>
  <c r="CF38" i="174"/>
  <c r="CF37" i="174"/>
  <c r="CF36" i="174"/>
  <c r="CF35" i="174"/>
  <c r="CF34" i="174"/>
  <c r="CF33" i="174"/>
  <c r="CF32" i="174"/>
  <c r="CF31" i="174"/>
  <c r="CG31" i="174" s="1"/>
  <c r="CF30" i="174"/>
  <c r="CF29" i="174"/>
  <c r="CF28" i="174"/>
  <c r="CF27" i="174"/>
  <c r="CF26" i="174"/>
  <c r="CF25" i="174"/>
  <c r="CF24" i="174"/>
  <c r="CF23" i="174"/>
  <c r="CF22" i="174"/>
  <c r="CF21" i="174"/>
  <c r="CF20" i="174"/>
  <c r="CF19" i="174"/>
  <c r="CF18" i="174"/>
  <c r="CF17" i="174"/>
  <c r="CF16" i="174"/>
  <c r="CF15" i="174"/>
  <c r="CG15" i="174" s="1"/>
  <c r="CF14" i="174"/>
  <c r="CF13" i="174"/>
  <c r="CF12" i="174"/>
  <c r="CF11" i="174"/>
  <c r="CF10" i="174"/>
  <c r="CF9" i="174"/>
  <c r="CF8" i="174"/>
  <c r="CF7" i="174"/>
  <c r="CG9" i="174"/>
  <c r="CG17" i="174"/>
  <c r="CG21" i="174"/>
  <c r="CG25" i="174"/>
  <c r="CG29" i="174"/>
  <c r="CG37" i="174"/>
  <c r="CG45" i="174"/>
  <c r="CG49" i="174"/>
  <c r="CG53" i="174"/>
  <c r="CG57" i="174"/>
  <c r="CG61" i="174"/>
  <c r="CG65" i="174"/>
  <c r="CG73" i="174"/>
  <c r="CG81" i="174"/>
  <c r="CG85" i="174"/>
  <c r="CG89" i="174"/>
  <c r="CG93" i="174"/>
  <c r="CG101" i="174"/>
  <c r="CG109" i="174"/>
  <c r="CG113" i="174"/>
  <c r="CG117" i="174"/>
  <c r="CG121" i="174"/>
  <c r="CG125" i="174"/>
  <c r="CG129" i="174"/>
  <c r="CG137" i="174"/>
  <c r="CG145" i="174"/>
  <c r="CG153" i="174"/>
  <c r="CG161" i="174"/>
  <c r="CG169" i="174"/>
  <c r="CG177" i="174"/>
  <c r="CG185" i="174"/>
  <c r="CG193" i="174"/>
  <c r="CG201" i="174"/>
  <c r="CG209" i="174"/>
  <c r="CG217" i="174"/>
  <c r="CG225" i="174"/>
  <c r="CG233" i="174"/>
  <c r="CG241" i="174"/>
  <c r="CG249" i="174"/>
  <c r="CG257" i="174"/>
  <c r="CG265" i="174"/>
  <c r="CG273" i="174"/>
  <c r="BV274" i="174"/>
  <c r="BV273" i="174"/>
  <c r="BV272" i="174"/>
  <c r="CG272" i="174" s="1"/>
  <c r="BV271" i="174"/>
  <c r="BV270" i="174"/>
  <c r="BV269" i="174"/>
  <c r="BV268" i="174"/>
  <c r="CG268" i="174" s="1"/>
  <c r="BV267" i="174"/>
  <c r="BV266" i="174"/>
  <c r="BV265" i="174"/>
  <c r="BV264" i="174"/>
  <c r="CG264" i="174" s="1"/>
  <c r="BV263" i="174"/>
  <c r="BV262" i="174"/>
  <c r="BV261" i="174"/>
  <c r="BV260" i="174"/>
  <c r="CG260" i="174" s="1"/>
  <c r="BV259" i="174"/>
  <c r="BV258" i="174"/>
  <c r="BV257" i="174"/>
  <c r="BV256" i="174"/>
  <c r="CG256" i="174" s="1"/>
  <c r="BV255" i="174"/>
  <c r="BV254" i="174"/>
  <c r="BV253" i="174"/>
  <c r="BV252" i="174"/>
  <c r="CG252" i="174" s="1"/>
  <c r="BV251" i="174"/>
  <c r="BV250" i="174"/>
  <c r="BV249" i="174"/>
  <c r="BV248" i="174"/>
  <c r="CG248" i="174" s="1"/>
  <c r="BV247" i="174"/>
  <c r="BV246" i="174"/>
  <c r="BV245" i="174"/>
  <c r="BV244" i="174"/>
  <c r="CG244" i="174" s="1"/>
  <c r="BV243" i="174"/>
  <c r="BV242" i="174"/>
  <c r="BV241" i="174"/>
  <c r="BV240" i="174"/>
  <c r="CG240" i="174" s="1"/>
  <c r="BV239" i="174"/>
  <c r="BV238" i="174"/>
  <c r="BV237" i="174"/>
  <c r="BV236" i="174"/>
  <c r="CG236" i="174" s="1"/>
  <c r="BV235" i="174"/>
  <c r="BV234" i="174"/>
  <c r="BV233" i="174"/>
  <c r="BV232" i="174"/>
  <c r="CG232" i="174" s="1"/>
  <c r="BV231" i="174"/>
  <c r="BV230" i="174"/>
  <c r="BV229" i="174"/>
  <c r="BV228" i="174"/>
  <c r="CG228" i="174" s="1"/>
  <c r="BV227" i="174"/>
  <c r="BV226" i="174"/>
  <c r="BV225" i="174"/>
  <c r="BV224" i="174"/>
  <c r="CG224" i="174" s="1"/>
  <c r="BV223" i="174"/>
  <c r="BV222" i="174"/>
  <c r="BV221" i="174"/>
  <c r="BV220" i="174"/>
  <c r="CG220" i="174" s="1"/>
  <c r="BV219" i="174"/>
  <c r="BV218" i="174"/>
  <c r="BV217" i="174"/>
  <c r="BV216" i="174"/>
  <c r="CG216" i="174" s="1"/>
  <c r="BV215" i="174"/>
  <c r="BV214" i="174"/>
  <c r="BV213" i="174"/>
  <c r="BV212" i="174"/>
  <c r="CG212" i="174" s="1"/>
  <c r="BV211" i="174"/>
  <c r="BV210" i="174"/>
  <c r="BV209" i="174"/>
  <c r="BV208" i="174"/>
  <c r="CG208" i="174" s="1"/>
  <c r="BV207" i="174"/>
  <c r="BV206" i="174"/>
  <c r="BV205" i="174"/>
  <c r="BV204" i="174"/>
  <c r="CG204" i="174" s="1"/>
  <c r="BV203" i="174"/>
  <c r="BV202" i="174"/>
  <c r="BV201" i="174"/>
  <c r="BV200" i="174"/>
  <c r="CG200" i="174" s="1"/>
  <c r="BV199" i="174"/>
  <c r="BV198" i="174"/>
  <c r="BV197" i="174"/>
  <c r="BV196" i="174"/>
  <c r="CG196" i="174" s="1"/>
  <c r="BV195" i="174"/>
  <c r="BV194" i="174"/>
  <c r="BV193" i="174"/>
  <c r="BV192" i="174"/>
  <c r="CG192" i="174" s="1"/>
  <c r="BV191" i="174"/>
  <c r="BV190" i="174"/>
  <c r="BV189" i="174"/>
  <c r="BV188" i="174"/>
  <c r="CG188" i="174" s="1"/>
  <c r="BV187" i="174"/>
  <c r="BV186" i="174"/>
  <c r="BV185" i="174"/>
  <c r="BV184" i="174"/>
  <c r="CG184" i="174" s="1"/>
  <c r="BV183" i="174"/>
  <c r="BV182" i="174"/>
  <c r="BV181" i="174"/>
  <c r="BV180" i="174"/>
  <c r="CG180" i="174" s="1"/>
  <c r="BV179" i="174"/>
  <c r="BV178" i="174"/>
  <c r="BV177" i="174"/>
  <c r="BV176" i="174"/>
  <c r="CG176" i="174" s="1"/>
  <c r="BV175" i="174"/>
  <c r="BV174" i="174"/>
  <c r="BV173" i="174"/>
  <c r="BV172" i="174"/>
  <c r="CG172" i="174" s="1"/>
  <c r="BV171" i="174"/>
  <c r="BV170" i="174"/>
  <c r="BV169" i="174"/>
  <c r="BV168" i="174"/>
  <c r="CG168" i="174" s="1"/>
  <c r="BV167" i="174"/>
  <c r="BV166" i="174"/>
  <c r="BV165" i="174"/>
  <c r="BV164" i="174"/>
  <c r="CG164" i="174" s="1"/>
  <c r="BV163" i="174"/>
  <c r="BV162" i="174"/>
  <c r="BV161" i="174"/>
  <c r="BV160" i="174"/>
  <c r="CG160" i="174" s="1"/>
  <c r="BV159" i="174"/>
  <c r="BV158" i="174"/>
  <c r="BV157" i="174"/>
  <c r="BV156" i="174"/>
  <c r="CG156" i="174" s="1"/>
  <c r="BV155" i="174"/>
  <c r="BV154" i="174"/>
  <c r="BV153" i="174"/>
  <c r="BV152" i="174"/>
  <c r="CG152" i="174" s="1"/>
  <c r="BV151" i="174"/>
  <c r="BV150" i="174"/>
  <c r="BV149" i="174"/>
  <c r="BV148" i="174"/>
  <c r="CG148" i="174" s="1"/>
  <c r="BV147" i="174"/>
  <c r="BV146" i="174"/>
  <c r="BV145" i="174"/>
  <c r="BV144" i="174"/>
  <c r="CG144" i="174" s="1"/>
  <c r="BV143" i="174"/>
  <c r="BV142" i="174"/>
  <c r="BV141" i="174"/>
  <c r="BV140" i="174"/>
  <c r="CG140" i="174" s="1"/>
  <c r="BV139" i="174"/>
  <c r="BV138" i="174"/>
  <c r="BV137" i="174"/>
  <c r="BV136" i="174"/>
  <c r="CG136" i="174" s="1"/>
  <c r="BV135" i="174"/>
  <c r="BV134" i="174"/>
  <c r="BV133" i="174"/>
  <c r="BV132" i="174"/>
  <c r="CG132" i="174" s="1"/>
  <c r="BV131" i="174"/>
  <c r="BV130" i="174"/>
  <c r="BV129" i="174"/>
  <c r="BV128" i="174"/>
  <c r="CG128" i="174" s="1"/>
  <c r="BV127" i="174"/>
  <c r="BV126" i="174"/>
  <c r="BV125" i="174"/>
  <c r="BV124" i="174"/>
  <c r="CG124" i="174" s="1"/>
  <c r="BV123" i="174"/>
  <c r="BV122" i="174"/>
  <c r="BV121" i="174"/>
  <c r="BV120" i="174"/>
  <c r="CG120" i="174" s="1"/>
  <c r="BV119" i="174"/>
  <c r="BV118" i="174"/>
  <c r="BV117" i="174"/>
  <c r="BV116" i="174"/>
  <c r="CG116" i="174" s="1"/>
  <c r="BV115" i="174"/>
  <c r="BV114" i="174"/>
  <c r="BV113" i="174"/>
  <c r="BV112" i="174"/>
  <c r="CG112" i="174" s="1"/>
  <c r="BV111" i="174"/>
  <c r="BV110" i="174"/>
  <c r="BV109" i="174"/>
  <c r="BV108" i="174"/>
  <c r="CG108" i="174" s="1"/>
  <c r="BV107" i="174"/>
  <c r="BV106" i="174"/>
  <c r="BV105" i="174"/>
  <c r="BV104" i="174"/>
  <c r="CG104" i="174" s="1"/>
  <c r="BV103" i="174"/>
  <c r="BV102" i="174"/>
  <c r="BV101" i="174"/>
  <c r="BV100" i="174"/>
  <c r="CG100" i="174" s="1"/>
  <c r="BV99" i="174"/>
  <c r="BV98" i="174"/>
  <c r="BV97" i="174"/>
  <c r="BV96" i="174"/>
  <c r="CG96" i="174" s="1"/>
  <c r="BV95" i="174"/>
  <c r="BV94" i="174"/>
  <c r="BV93" i="174"/>
  <c r="BV92" i="174"/>
  <c r="CG92" i="174" s="1"/>
  <c r="BV91" i="174"/>
  <c r="BV90" i="174"/>
  <c r="BV89" i="174"/>
  <c r="BV88" i="174"/>
  <c r="CG88" i="174" s="1"/>
  <c r="BV87" i="174"/>
  <c r="BV86" i="174"/>
  <c r="BV85" i="174"/>
  <c r="BV84" i="174"/>
  <c r="CG84" i="174" s="1"/>
  <c r="BV83" i="174"/>
  <c r="BV82" i="174"/>
  <c r="BV81" i="174"/>
  <c r="BV80" i="174"/>
  <c r="CG80" i="174" s="1"/>
  <c r="BV79" i="174"/>
  <c r="BV78" i="174"/>
  <c r="BV77" i="174"/>
  <c r="BV76" i="174"/>
  <c r="CG76" i="174" s="1"/>
  <c r="BV75" i="174"/>
  <c r="BV74" i="174"/>
  <c r="BV73" i="174"/>
  <c r="BV72" i="174"/>
  <c r="CG72" i="174" s="1"/>
  <c r="BV71" i="174"/>
  <c r="BV70" i="174"/>
  <c r="BV69" i="174"/>
  <c r="BV68" i="174"/>
  <c r="CG68" i="174" s="1"/>
  <c r="BV67" i="174"/>
  <c r="BV66" i="174"/>
  <c r="BV65" i="174"/>
  <c r="BV64" i="174"/>
  <c r="CG64" i="174" s="1"/>
  <c r="BV63" i="174"/>
  <c r="BV62" i="174"/>
  <c r="BV61" i="174"/>
  <c r="BV60" i="174"/>
  <c r="CG60" i="174" s="1"/>
  <c r="BV59" i="174"/>
  <c r="BV58" i="174"/>
  <c r="BV57" i="174"/>
  <c r="BV56" i="174"/>
  <c r="CG56" i="174" s="1"/>
  <c r="BV55" i="174"/>
  <c r="BV54" i="174"/>
  <c r="BV53" i="174"/>
  <c r="BV52" i="174"/>
  <c r="CG52" i="174" s="1"/>
  <c r="BV51" i="174"/>
  <c r="BV50" i="174"/>
  <c r="BV49" i="174"/>
  <c r="BV48" i="174"/>
  <c r="CG48" i="174" s="1"/>
  <c r="BV47" i="174"/>
  <c r="BV46" i="174"/>
  <c r="BV45" i="174"/>
  <c r="BV44" i="174"/>
  <c r="CG44" i="174" s="1"/>
  <c r="BV43" i="174"/>
  <c r="BV42" i="174"/>
  <c r="BV41" i="174"/>
  <c r="BV40" i="174"/>
  <c r="CG40" i="174" s="1"/>
  <c r="BV39" i="174"/>
  <c r="BV38" i="174"/>
  <c r="BV37" i="174"/>
  <c r="BV36" i="174"/>
  <c r="CG36" i="174" s="1"/>
  <c r="BV35" i="174"/>
  <c r="BV34" i="174"/>
  <c r="BV33" i="174"/>
  <c r="BV32" i="174"/>
  <c r="CG32" i="174" s="1"/>
  <c r="BV31" i="174"/>
  <c r="BV30" i="174"/>
  <c r="BV29" i="174"/>
  <c r="BV28" i="174"/>
  <c r="CG28" i="174" s="1"/>
  <c r="BV27" i="174"/>
  <c r="BV26" i="174"/>
  <c r="BV25" i="174"/>
  <c r="BV24" i="174"/>
  <c r="CG24" i="174" s="1"/>
  <c r="BV23" i="174"/>
  <c r="BV22" i="174"/>
  <c r="BV21" i="174"/>
  <c r="BV20" i="174"/>
  <c r="CG20" i="174" s="1"/>
  <c r="BV19" i="174"/>
  <c r="BV18" i="174"/>
  <c r="BV17" i="174"/>
  <c r="BV16" i="174"/>
  <c r="CG16" i="174" s="1"/>
  <c r="BV15" i="174"/>
  <c r="BV14" i="174"/>
  <c r="BV13" i="174"/>
  <c r="BV12" i="174"/>
  <c r="CG12" i="174" s="1"/>
  <c r="BV11" i="174"/>
  <c r="BV10" i="174"/>
  <c r="BV9" i="174"/>
  <c r="BV8" i="174"/>
  <c r="CG8" i="174" s="1"/>
  <c r="BV7" i="174"/>
  <c r="BV6" i="174"/>
  <c r="BL274" i="174"/>
  <c r="BL273" i="174"/>
  <c r="BL272" i="174"/>
  <c r="BL271" i="174"/>
  <c r="BL270" i="174"/>
  <c r="BL269" i="174"/>
  <c r="BL268" i="174"/>
  <c r="BL267" i="174"/>
  <c r="BL266" i="174"/>
  <c r="BL265" i="174"/>
  <c r="BL264" i="174"/>
  <c r="BL263" i="174"/>
  <c r="BL262" i="174"/>
  <c r="BL261" i="174"/>
  <c r="BL260" i="174"/>
  <c r="BL259" i="174"/>
  <c r="BL258" i="174"/>
  <c r="BL257" i="174"/>
  <c r="BL256" i="174"/>
  <c r="BL255" i="174"/>
  <c r="BL254" i="174"/>
  <c r="BL253" i="174"/>
  <c r="BL252" i="174"/>
  <c r="BL251" i="174"/>
  <c r="BL250" i="174"/>
  <c r="BL249" i="174"/>
  <c r="BL248" i="174"/>
  <c r="BL247" i="174"/>
  <c r="BL246" i="174"/>
  <c r="BL245" i="174"/>
  <c r="BL244" i="174"/>
  <c r="BL243" i="174"/>
  <c r="BL242" i="174"/>
  <c r="BL241" i="174"/>
  <c r="BL240" i="174"/>
  <c r="BL239" i="174"/>
  <c r="BL238" i="174"/>
  <c r="BL237" i="174"/>
  <c r="BL236" i="174"/>
  <c r="BL235" i="174"/>
  <c r="BL234" i="174"/>
  <c r="BL233" i="174"/>
  <c r="BL232" i="174"/>
  <c r="BL231" i="174"/>
  <c r="BL230" i="174"/>
  <c r="BL229" i="174"/>
  <c r="BL228" i="174"/>
  <c r="BL227" i="174"/>
  <c r="BL226" i="174"/>
  <c r="BL225" i="174"/>
  <c r="BL224" i="174"/>
  <c r="BL223" i="174"/>
  <c r="BL222" i="174"/>
  <c r="BL221" i="174"/>
  <c r="BL220" i="174"/>
  <c r="BL219" i="174"/>
  <c r="BL218" i="174"/>
  <c r="BL217" i="174"/>
  <c r="BL216" i="174"/>
  <c r="BL215" i="174"/>
  <c r="BL214" i="174"/>
  <c r="BL213" i="174"/>
  <c r="BL212" i="174"/>
  <c r="BL211" i="174"/>
  <c r="BL210" i="174"/>
  <c r="BL209" i="174"/>
  <c r="BL208" i="174"/>
  <c r="BL207" i="174"/>
  <c r="BL206" i="174"/>
  <c r="BL205" i="174"/>
  <c r="BL204" i="174"/>
  <c r="BL203" i="174"/>
  <c r="BL202" i="174"/>
  <c r="BL201" i="174"/>
  <c r="BL200" i="174"/>
  <c r="BL199" i="174"/>
  <c r="BL198" i="174"/>
  <c r="BL197" i="174"/>
  <c r="BL196" i="174"/>
  <c r="BL195" i="174"/>
  <c r="BL194" i="174"/>
  <c r="BL193" i="174"/>
  <c r="BL192" i="174"/>
  <c r="BL191" i="174"/>
  <c r="BL190" i="174"/>
  <c r="BL189" i="174"/>
  <c r="BL188" i="174"/>
  <c r="BL187" i="174"/>
  <c r="BL186" i="174"/>
  <c r="BL185" i="174"/>
  <c r="BL184" i="174"/>
  <c r="BL183" i="174"/>
  <c r="BL182" i="174"/>
  <c r="BL181" i="174"/>
  <c r="BL180" i="174"/>
  <c r="BL179" i="174"/>
  <c r="BL178" i="174"/>
  <c r="BL177" i="174"/>
  <c r="BL176" i="174"/>
  <c r="BL175" i="174"/>
  <c r="BL174" i="174"/>
  <c r="BL173" i="174"/>
  <c r="BL172" i="174"/>
  <c r="BL171" i="174"/>
  <c r="BL170" i="174"/>
  <c r="BL169" i="174"/>
  <c r="BL168" i="174"/>
  <c r="BL167" i="174"/>
  <c r="BL166" i="174"/>
  <c r="BL165" i="174"/>
  <c r="BL164" i="174"/>
  <c r="BL163" i="174"/>
  <c r="BL162" i="174"/>
  <c r="BL161" i="174"/>
  <c r="BL160" i="174"/>
  <c r="BL159" i="174"/>
  <c r="BL158" i="174"/>
  <c r="BL157" i="174"/>
  <c r="BL156" i="174"/>
  <c r="BL155" i="174"/>
  <c r="BL154" i="174"/>
  <c r="BL153" i="174"/>
  <c r="BL152" i="174"/>
  <c r="BL151" i="174"/>
  <c r="BL150" i="174"/>
  <c r="BL149" i="174"/>
  <c r="BL148" i="174"/>
  <c r="BL147" i="174"/>
  <c r="BL146" i="174"/>
  <c r="BL145" i="174"/>
  <c r="BL144" i="174"/>
  <c r="BL143" i="174"/>
  <c r="BL142" i="174"/>
  <c r="BL141" i="174"/>
  <c r="BL140" i="174"/>
  <c r="BL139" i="174"/>
  <c r="BL138" i="174"/>
  <c r="BL137" i="174"/>
  <c r="BL136" i="174"/>
  <c r="BL135" i="174"/>
  <c r="BL134" i="174"/>
  <c r="BL133" i="174"/>
  <c r="BL132" i="174"/>
  <c r="BL131" i="174"/>
  <c r="BL130" i="174"/>
  <c r="BL129" i="174"/>
  <c r="BL128" i="174"/>
  <c r="BL127" i="174"/>
  <c r="BL126" i="174"/>
  <c r="BL125" i="174"/>
  <c r="BL124" i="174"/>
  <c r="BL123" i="174"/>
  <c r="BL122" i="174"/>
  <c r="BL121" i="174"/>
  <c r="BL120" i="174"/>
  <c r="BL119" i="174"/>
  <c r="BL118" i="174"/>
  <c r="BL117" i="174"/>
  <c r="BL116" i="174"/>
  <c r="BL115" i="174"/>
  <c r="BL114" i="174"/>
  <c r="BL113" i="174"/>
  <c r="BL112" i="174"/>
  <c r="BL111" i="174"/>
  <c r="BL110" i="174"/>
  <c r="BL109" i="174"/>
  <c r="BL108" i="174"/>
  <c r="BL107" i="174"/>
  <c r="BL106" i="174"/>
  <c r="BL105" i="174"/>
  <c r="BL104" i="174"/>
  <c r="BL103" i="174"/>
  <c r="BL102" i="174"/>
  <c r="BL101" i="174"/>
  <c r="BL100" i="174"/>
  <c r="BL99" i="174"/>
  <c r="BL98" i="174"/>
  <c r="BL97" i="174"/>
  <c r="BL96" i="174"/>
  <c r="BL95" i="174"/>
  <c r="BL94" i="174"/>
  <c r="BL93" i="174"/>
  <c r="BL92" i="174"/>
  <c r="BL91" i="174"/>
  <c r="BL90" i="174"/>
  <c r="BL89" i="174"/>
  <c r="BL88" i="174"/>
  <c r="BL87" i="174"/>
  <c r="BL86" i="174"/>
  <c r="BL85" i="174"/>
  <c r="BL84" i="174"/>
  <c r="BL83" i="174"/>
  <c r="BL82" i="174"/>
  <c r="BL81" i="174"/>
  <c r="BL80" i="174"/>
  <c r="BL79" i="174"/>
  <c r="BL78" i="174"/>
  <c r="BL77" i="174"/>
  <c r="BL76" i="174"/>
  <c r="BL75" i="174"/>
  <c r="BL74" i="174"/>
  <c r="BL73" i="174"/>
  <c r="BL72" i="174"/>
  <c r="BL71" i="174"/>
  <c r="BL70" i="174"/>
  <c r="BL69" i="174"/>
  <c r="BL68" i="174"/>
  <c r="BL67" i="174"/>
  <c r="BL66" i="174"/>
  <c r="BL65" i="174"/>
  <c r="BL64" i="174"/>
  <c r="BL63" i="174"/>
  <c r="BL62" i="174"/>
  <c r="BL61" i="174"/>
  <c r="BL60" i="174"/>
  <c r="BL59" i="174"/>
  <c r="BL58" i="174"/>
  <c r="BL57" i="174"/>
  <c r="BL56" i="174"/>
  <c r="BL55" i="174"/>
  <c r="BL54" i="174"/>
  <c r="BL53" i="174"/>
  <c r="BL52" i="174"/>
  <c r="BL51" i="174"/>
  <c r="BL50" i="174"/>
  <c r="BL49" i="174"/>
  <c r="BL48" i="174"/>
  <c r="BL47" i="174"/>
  <c r="BL46" i="174"/>
  <c r="BL45" i="174"/>
  <c r="BL44" i="174"/>
  <c r="BL43" i="174"/>
  <c r="BL42" i="174"/>
  <c r="BL41" i="174"/>
  <c r="BL40" i="174"/>
  <c r="BL39" i="174"/>
  <c r="BL38" i="174"/>
  <c r="BL37" i="174"/>
  <c r="BL36" i="174"/>
  <c r="BL35" i="174"/>
  <c r="BL34" i="174"/>
  <c r="BL33" i="174"/>
  <c r="BL32" i="174"/>
  <c r="BL31" i="174"/>
  <c r="BL30" i="174"/>
  <c r="BL29" i="174"/>
  <c r="BL28" i="174"/>
  <c r="BL27" i="174"/>
  <c r="BL26" i="174"/>
  <c r="BL25" i="174"/>
  <c r="BL24" i="174"/>
  <c r="BL23" i="174"/>
  <c r="BL22" i="174"/>
  <c r="BL21" i="174"/>
  <c r="BL20" i="174"/>
  <c r="BL19" i="174"/>
  <c r="BL18" i="174"/>
  <c r="BL17" i="174"/>
  <c r="BL16" i="174"/>
  <c r="BL15" i="174"/>
  <c r="BL14" i="174"/>
  <c r="BL13" i="174"/>
  <c r="BL12" i="174"/>
  <c r="BL11" i="174"/>
  <c r="BL10" i="174"/>
  <c r="BL9" i="174"/>
  <c r="BL8" i="174"/>
  <c r="BL7" i="174"/>
  <c r="BL6" i="174"/>
  <c r="BA274" i="174"/>
  <c r="BA273" i="174"/>
  <c r="BA272" i="174"/>
  <c r="BA271" i="174"/>
  <c r="BA270" i="174"/>
  <c r="BA269" i="174"/>
  <c r="BA268" i="174"/>
  <c r="BA267" i="174"/>
  <c r="BA266" i="174"/>
  <c r="BA265" i="174"/>
  <c r="BA264" i="174"/>
  <c r="BA263" i="174"/>
  <c r="BA262" i="174"/>
  <c r="BA261" i="174"/>
  <c r="BA260" i="174"/>
  <c r="BA259" i="174"/>
  <c r="BA258" i="174"/>
  <c r="BA257" i="174"/>
  <c r="BA256" i="174"/>
  <c r="BA255" i="174"/>
  <c r="BA254" i="174"/>
  <c r="BA253" i="174"/>
  <c r="BA252" i="174"/>
  <c r="BA251" i="174"/>
  <c r="BA250" i="174"/>
  <c r="BA249" i="174"/>
  <c r="BA248" i="174"/>
  <c r="BA247" i="174"/>
  <c r="BA246" i="174"/>
  <c r="BA245" i="174"/>
  <c r="BA244" i="174"/>
  <c r="BA243" i="174"/>
  <c r="BA242" i="174"/>
  <c r="BA241" i="174"/>
  <c r="BA240" i="174"/>
  <c r="BA239" i="174"/>
  <c r="BA238" i="174"/>
  <c r="BA237" i="174"/>
  <c r="BA236" i="174"/>
  <c r="BA235" i="174"/>
  <c r="BA234" i="174"/>
  <c r="BA233" i="174"/>
  <c r="BA232" i="174"/>
  <c r="BA231" i="174"/>
  <c r="BA230" i="174"/>
  <c r="BA229" i="174"/>
  <c r="BA228" i="174"/>
  <c r="BA227" i="174"/>
  <c r="BA226" i="174"/>
  <c r="BA225" i="174"/>
  <c r="BA224" i="174"/>
  <c r="BA223" i="174"/>
  <c r="BA222" i="174"/>
  <c r="BA221" i="174"/>
  <c r="BA220" i="174"/>
  <c r="BA219" i="174"/>
  <c r="BA218" i="174"/>
  <c r="BA217" i="174"/>
  <c r="BA216" i="174"/>
  <c r="BA215" i="174"/>
  <c r="BA214" i="174"/>
  <c r="BA213" i="174"/>
  <c r="BA212" i="174"/>
  <c r="BA211" i="174"/>
  <c r="BA210" i="174"/>
  <c r="BA209" i="174"/>
  <c r="BA208" i="174"/>
  <c r="BA207" i="174"/>
  <c r="BA206" i="174"/>
  <c r="BA205" i="174"/>
  <c r="BA204" i="174"/>
  <c r="BA203" i="174"/>
  <c r="BA202" i="174"/>
  <c r="BA201" i="174"/>
  <c r="BA200" i="174"/>
  <c r="BA199" i="174"/>
  <c r="BA198" i="174"/>
  <c r="BA197" i="174"/>
  <c r="BA196" i="174"/>
  <c r="BA195" i="174"/>
  <c r="BA194" i="174"/>
  <c r="BA193" i="174"/>
  <c r="BA192" i="174"/>
  <c r="BA191" i="174"/>
  <c r="BA190" i="174"/>
  <c r="BA189" i="174"/>
  <c r="BA188" i="174"/>
  <c r="BA187" i="174"/>
  <c r="BA186" i="174"/>
  <c r="BA185" i="174"/>
  <c r="BA184" i="174"/>
  <c r="BA183" i="174"/>
  <c r="BA182" i="174"/>
  <c r="BA181" i="174"/>
  <c r="BA180" i="174"/>
  <c r="BA179" i="174"/>
  <c r="BA178" i="174"/>
  <c r="BA177" i="174"/>
  <c r="BA176" i="174"/>
  <c r="BA175" i="174"/>
  <c r="BA174" i="174"/>
  <c r="BA173" i="174"/>
  <c r="BA172" i="174"/>
  <c r="BA171" i="174"/>
  <c r="BA170" i="174"/>
  <c r="BA169" i="174"/>
  <c r="BA168" i="174"/>
  <c r="BA167" i="174"/>
  <c r="BA166" i="174"/>
  <c r="BA165" i="174"/>
  <c r="BA164" i="174"/>
  <c r="BA163" i="174"/>
  <c r="BA162" i="174"/>
  <c r="BA161" i="174"/>
  <c r="BA160" i="174"/>
  <c r="BA159" i="174"/>
  <c r="BA158" i="174"/>
  <c r="BA157" i="174"/>
  <c r="BA156" i="174"/>
  <c r="BA155" i="174"/>
  <c r="BA154" i="174"/>
  <c r="BA153" i="174"/>
  <c r="BA152" i="174"/>
  <c r="BA151" i="174"/>
  <c r="BA150" i="174"/>
  <c r="BA149" i="174"/>
  <c r="BA148" i="174"/>
  <c r="BA147" i="174"/>
  <c r="BA146" i="174"/>
  <c r="BA145" i="174"/>
  <c r="BA144" i="174"/>
  <c r="BA143" i="174"/>
  <c r="BA142" i="174"/>
  <c r="BA141" i="174"/>
  <c r="BA140" i="174"/>
  <c r="BA139" i="174"/>
  <c r="BA138" i="174"/>
  <c r="BA137" i="174"/>
  <c r="BA136" i="174"/>
  <c r="BA135" i="174"/>
  <c r="BA134" i="174"/>
  <c r="BA133" i="174"/>
  <c r="BA132" i="174"/>
  <c r="BA131" i="174"/>
  <c r="BA130" i="174"/>
  <c r="BA129" i="174"/>
  <c r="BA128" i="174"/>
  <c r="BA127" i="174"/>
  <c r="BA126" i="174"/>
  <c r="BA125" i="174"/>
  <c r="BA124" i="174"/>
  <c r="BA123" i="174"/>
  <c r="BA122" i="174"/>
  <c r="BA121" i="174"/>
  <c r="BA120" i="174"/>
  <c r="BA119" i="174"/>
  <c r="BA118" i="174"/>
  <c r="BA117" i="174"/>
  <c r="BA116" i="174"/>
  <c r="BA115" i="174"/>
  <c r="BA114" i="174"/>
  <c r="BA113" i="174"/>
  <c r="BA112" i="174"/>
  <c r="BA111" i="174"/>
  <c r="BA110" i="174"/>
  <c r="BA109" i="174"/>
  <c r="BA108" i="174"/>
  <c r="BA107" i="174"/>
  <c r="BA106" i="174"/>
  <c r="BA105" i="174"/>
  <c r="BA104" i="174"/>
  <c r="BA103" i="174"/>
  <c r="BA102" i="174"/>
  <c r="BA101" i="174"/>
  <c r="BA100" i="174"/>
  <c r="BA99" i="174"/>
  <c r="BA98" i="174"/>
  <c r="BA97" i="174"/>
  <c r="BA96" i="174"/>
  <c r="BA95" i="174"/>
  <c r="BA94" i="174"/>
  <c r="BA93" i="174"/>
  <c r="BA92" i="174"/>
  <c r="BA91" i="174"/>
  <c r="BA90" i="174"/>
  <c r="BA89" i="174"/>
  <c r="BA88" i="174"/>
  <c r="BA87" i="174"/>
  <c r="BA86" i="174"/>
  <c r="BA85" i="174"/>
  <c r="BA84" i="174"/>
  <c r="BA83" i="174"/>
  <c r="BA82" i="174"/>
  <c r="BA81" i="174"/>
  <c r="BA80" i="174"/>
  <c r="BA79" i="174"/>
  <c r="BA78" i="174"/>
  <c r="BA77" i="174"/>
  <c r="BA76" i="174"/>
  <c r="BA75" i="174"/>
  <c r="BA74" i="174"/>
  <c r="BA73" i="174"/>
  <c r="BA72" i="174"/>
  <c r="BA71" i="174"/>
  <c r="BA70" i="174"/>
  <c r="BA69" i="174"/>
  <c r="BA68" i="174"/>
  <c r="BA67" i="174"/>
  <c r="BA66" i="174"/>
  <c r="BA65" i="174"/>
  <c r="BA64" i="174"/>
  <c r="BA63" i="174"/>
  <c r="BA62" i="174"/>
  <c r="BA61" i="174"/>
  <c r="BA60" i="174"/>
  <c r="BA59" i="174"/>
  <c r="BA58" i="174"/>
  <c r="BA57" i="174"/>
  <c r="BA56" i="174"/>
  <c r="BA55" i="174"/>
  <c r="BA54" i="174"/>
  <c r="BA53" i="174"/>
  <c r="BA52" i="174"/>
  <c r="BA51" i="174"/>
  <c r="BA50" i="174"/>
  <c r="BA49" i="174"/>
  <c r="BA48" i="174"/>
  <c r="BA47" i="174"/>
  <c r="BA46" i="174"/>
  <c r="BA45" i="174"/>
  <c r="BA44" i="174"/>
  <c r="BA43" i="174"/>
  <c r="BA42" i="174"/>
  <c r="BA41" i="174"/>
  <c r="BA40" i="174"/>
  <c r="BA39" i="174"/>
  <c r="BA38" i="174"/>
  <c r="BA37" i="174"/>
  <c r="BA36" i="174"/>
  <c r="BA35" i="174"/>
  <c r="BA34" i="174"/>
  <c r="BA33" i="174"/>
  <c r="BA32" i="174"/>
  <c r="BA31" i="174"/>
  <c r="BA30" i="174"/>
  <c r="BA29" i="174"/>
  <c r="BA28" i="174"/>
  <c r="BA27" i="174"/>
  <c r="BA26" i="174"/>
  <c r="BA25" i="174"/>
  <c r="BA24" i="174"/>
  <c r="BA23" i="174"/>
  <c r="BA22" i="174"/>
  <c r="BA21" i="174"/>
  <c r="BA20" i="174"/>
  <c r="BA19" i="174"/>
  <c r="BA18" i="174"/>
  <c r="BA17" i="174"/>
  <c r="BA16" i="174"/>
  <c r="BA15" i="174"/>
  <c r="BA14" i="174"/>
  <c r="BA13" i="174"/>
  <c r="BA12" i="174"/>
  <c r="BA11" i="174"/>
  <c r="BA10" i="174"/>
  <c r="BA9" i="174"/>
  <c r="BA8" i="174"/>
  <c r="BA7" i="174"/>
  <c r="BA6" i="174"/>
  <c r="BB14" i="174"/>
  <c r="BB18" i="174"/>
  <c r="BB22" i="174"/>
  <c r="BB26" i="174"/>
  <c r="BB34" i="174"/>
  <c r="BB38" i="174"/>
  <c r="BB42" i="174"/>
  <c r="BB46" i="174"/>
  <c r="BB50" i="174"/>
  <c r="BB58" i="174"/>
  <c r="BB62" i="174"/>
  <c r="BB70" i="174"/>
  <c r="BB78" i="174"/>
  <c r="BB82" i="174"/>
  <c r="BB86" i="174"/>
  <c r="BB90" i="174"/>
  <c r="BB98" i="174"/>
  <c r="BB102" i="174"/>
  <c r="BB106" i="174"/>
  <c r="BB110" i="174"/>
  <c r="BB114" i="174"/>
  <c r="BB122" i="174"/>
  <c r="BB126" i="174"/>
  <c r="BB134" i="174"/>
  <c r="BB142" i="174"/>
  <c r="BB146" i="174"/>
  <c r="BB150" i="174"/>
  <c r="BB154" i="174"/>
  <c r="BB162" i="174"/>
  <c r="BB166" i="174"/>
  <c r="BB170" i="174"/>
  <c r="BB174" i="174"/>
  <c r="BB178" i="174"/>
  <c r="BB186" i="174"/>
  <c r="BB190" i="174"/>
  <c r="BB198" i="174"/>
  <c r="BB206" i="174"/>
  <c r="BB210" i="174"/>
  <c r="BB214" i="174"/>
  <c r="BB218" i="174"/>
  <c r="BB226" i="174"/>
  <c r="BB230" i="174"/>
  <c r="BB234" i="174"/>
  <c r="BB238" i="174"/>
  <c r="BB242" i="174"/>
  <c r="BB250" i="174"/>
  <c r="BB254" i="174"/>
  <c r="BB262" i="174"/>
  <c r="BB270" i="174"/>
  <c r="BB274" i="174"/>
  <c r="W274" i="174"/>
  <c r="W273" i="174"/>
  <c r="W272" i="174"/>
  <c r="W271" i="174"/>
  <c r="W270" i="174"/>
  <c r="W269" i="174"/>
  <c r="W268" i="174"/>
  <c r="W267" i="174"/>
  <c r="W266" i="174"/>
  <c r="W265" i="174"/>
  <c r="W264" i="174"/>
  <c r="W263" i="174"/>
  <c r="W262" i="174"/>
  <c r="W261" i="174"/>
  <c r="W260" i="174"/>
  <c r="W259" i="174"/>
  <c r="W258" i="174"/>
  <c r="W257" i="174"/>
  <c r="W256" i="174"/>
  <c r="W255" i="174"/>
  <c r="W254" i="174"/>
  <c r="W253" i="174"/>
  <c r="W252" i="174"/>
  <c r="W251" i="174"/>
  <c r="W250" i="174"/>
  <c r="W249" i="174"/>
  <c r="W248" i="174"/>
  <c r="W247" i="174"/>
  <c r="W246" i="174"/>
  <c r="W245" i="174"/>
  <c r="W244" i="174"/>
  <c r="W243" i="174"/>
  <c r="W242" i="174"/>
  <c r="W241" i="174"/>
  <c r="W240" i="174"/>
  <c r="W239" i="174"/>
  <c r="W238" i="174"/>
  <c r="W237" i="174"/>
  <c r="W236" i="174"/>
  <c r="W235" i="174"/>
  <c r="W234" i="174"/>
  <c r="W233" i="174"/>
  <c r="W232" i="174"/>
  <c r="W231" i="174"/>
  <c r="W230" i="174"/>
  <c r="W229" i="174"/>
  <c r="W228" i="174"/>
  <c r="W227" i="174"/>
  <c r="W226" i="174"/>
  <c r="W225" i="174"/>
  <c r="W224" i="174"/>
  <c r="W223" i="174"/>
  <c r="W222" i="174"/>
  <c r="W221" i="174"/>
  <c r="W220" i="174"/>
  <c r="W219" i="174"/>
  <c r="W218" i="174"/>
  <c r="W217" i="174"/>
  <c r="W216" i="174"/>
  <c r="W215" i="174"/>
  <c r="W214" i="174"/>
  <c r="W213" i="174"/>
  <c r="W212" i="174"/>
  <c r="W211" i="174"/>
  <c r="W210" i="174"/>
  <c r="W209" i="174"/>
  <c r="W208" i="174"/>
  <c r="W207" i="174"/>
  <c r="W206" i="174"/>
  <c r="W205" i="174"/>
  <c r="W204" i="174"/>
  <c r="W203" i="174"/>
  <c r="W202" i="174"/>
  <c r="W201" i="174"/>
  <c r="W200" i="174"/>
  <c r="W199" i="174"/>
  <c r="W198" i="174"/>
  <c r="W197" i="174"/>
  <c r="W196" i="174"/>
  <c r="W195" i="174"/>
  <c r="W194" i="174"/>
  <c r="W193" i="174"/>
  <c r="W192" i="174"/>
  <c r="W191" i="174"/>
  <c r="W190" i="174"/>
  <c r="W189" i="174"/>
  <c r="W188" i="174"/>
  <c r="W187" i="174"/>
  <c r="W186" i="174"/>
  <c r="W185" i="174"/>
  <c r="W184" i="174"/>
  <c r="W183" i="174"/>
  <c r="W182" i="174"/>
  <c r="W181" i="174"/>
  <c r="W180" i="174"/>
  <c r="W179" i="174"/>
  <c r="W178" i="174"/>
  <c r="W177" i="174"/>
  <c r="W176" i="174"/>
  <c r="W175" i="174"/>
  <c r="W174" i="174"/>
  <c r="W173" i="174"/>
  <c r="W172" i="174"/>
  <c r="W171" i="174"/>
  <c r="W170" i="174"/>
  <c r="W169" i="174"/>
  <c r="W168" i="174"/>
  <c r="W167" i="174"/>
  <c r="W166" i="174"/>
  <c r="W165" i="174"/>
  <c r="W164" i="174"/>
  <c r="W163" i="174"/>
  <c r="W162" i="174"/>
  <c r="W161" i="174"/>
  <c r="W160" i="174"/>
  <c r="W159" i="174"/>
  <c r="W158" i="174"/>
  <c r="W157" i="174"/>
  <c r="W156" i="174"/>
  <c r="W155" i="174"/>
  <c r="W154" i="174"/>
  <c r="W153" i="174"/>
  <c r="W152" i="174"/>
  <c r="W151" i="174"/>
  <c r="W150" i="174"/>
  <c r="W149" i="174"/>
  <c r="W148" i="174"/>
  <c r="W147" i="174"/>
  <c r="W146" i="174"/>
  <c r="W145" i="174"/>
  <c r="W144" i="174"/>
  <c r="W143" i="174"/>
  <c r="W142" i="174"/>
  <c r="W141" i="174"/>
  <c r="W140" i="174"/>
  <c r="W139" i="174"/>
  <c r="W138" i="174"/>
  <c r="W137" i="174"/>
  <c r="W136" i="174"/>
  <c r="W135" i="174"/>
  <c r="W134" i="174"/>
  <c r="W133" i="174"/>
  <c r="W132" i="174"/>
  <c r="W131" i="174"/>
  <c r="W130" i="174"/>
  <c r="W129" i="174"/>
  <c r="W128" i="174"/>
  <c r="W127" i="174"/>
  <c r="W126" i="174"/>
  <c r="W125" i="174"/>
  <c r="W124" i="174"/>
  <c r="W123" i="174"/>
  <c r="W122" i="174"/>
  <c r="W121" i="174"/>
  <c r="W120" i="174"/>
  <c r="W119" i="174"/>
  <c r="W118" i="174"/>
  <c r="W117" i="174"/>
  <c r="W116" i="174"/>
  <c r="W115" i="174"/>
  <c r="W114" i="174"/>
  <c r="W113" i="174"/>
  <c r="W112" i="174"/>
  <c r="W111" i="174"/>
  <c r="W110" i="174"/>
  <c r="W109" i="174"/>
  <c r="W108" i="174"/>
  <c r="W107" i="174"/>
  <c r="W106" i="174"/>
  <c r="W105" i="174"/>
  <c r="W104" i="174"/>
  <c r="W103" i="174"/>
  <c r="W102" i="174"/>
  <c r="W101" i="174"/>
  <c r="W100" i="174"/>
  <c r="W99" i="174"/>
  <c r="W98" i="174"/>
  <c r="W97" i="174"/>
  <c r="W96" i="174"/>
  <c r="W95" i="174"/>
  <c r="W94" i="174"/>
  <c r="W93" i="174"/>
  <c r="W92" i="174"/>
  <c r="W91" i="174"/>
  <c r="W90" i="174"/>
  <c r="W89" i="174"/>
  <c r="W88" i="174"/>
  <c r="W87" i="174"/>
  <c r="W86" i="174"/>
  <c r="W85" i="174"/>
  <c r="W84" i="174"/>
  <c r="W83" i="174"/>
  <c r="W82" i="174"/>
  <c r="W81" i="174"/>
  <c r="W80" i="174"/>
  <c r="W79" i="174"/>
  <c r="W78" i="174"/>
  <c r="W77" i="174"/>
  <c r="W76" i="174"/>
  <c r="W75" i="174"/>
  <c r="W74" i="174"/>
  <c r="W73" i="174"/>
  <c r="W72" i="174"/>
  <c r="W71" i="174"/>
  <c r="W70" i="174"/>
  <c r="W69" i="174"/>
  <c r="W68" i="174"/>
  <c r="W67" i="174"/>
  <c r="W66" i="174"/>
  <c r="W65" i="174"/>
  <c r="W64" i="174"/>
  <c r="W63" i="174"/>
  <c r="W62" i="174"/>
  <c r="W61" i="174"/>
  <c r="W60" i="174"/>
  <c r="W59" i="174"/>
  <c r="W58" i="174"/>
  <c r="W57" i="174"/>
  <c r="W56" i="174"/>
  <c r="W55" i="174"/>
  <c r="W54" i="174"/>
  <c r="W53" i="174"/>
  <c r="W52" i="174"/>
  <c r="W51" i="174"/>
  <c r="W50" i="174"/>
  <c r="W49" i="174"/>
  <c r="W48" i="174"/>
  <c r="W47" i="174"/>
  <c r="W46" i="174"/>
  <c r="W45" i="174"/>
  <c r="W44" i="174"/>
  <c r="W43" i="174"/>
  <c r="W42" i="174"/>
  <c r="W41" i="174"/>
  <c r="W40" i="174"/>
  <c r="W39" i="174"/>
  <c r="W38" i="174"/>
  <c r="W37" i="174"/>
  <c r="W36" i="174"/>
  <c r="W35" i="174"/>
  <c r="W34" i="174"/>
  <c r="W33" i="174"/>
  <c r="W32" i="174"/>
  <c r="W31" i="174"/>
  <c r="W30" i="174"/>
  <c r="W29" i="174"/>
  <c r="W28" i="174"/>
  <c r="W27" i="174"/>
  <c r="W26" i="174"/>
  <c r="W25" i="174"/>
  <c r="W24" i="174"/>
  <c r="W23" i="174"/>
  <c r="W22" i="174"/>
  <c r="W21" i="174"/>
  <c r="W20" i="174"/>
  <c r="W19" i="174"/>
  <c r="W18" i="174"/>
  <c r="W17" i="174"/>
  <c r="W16" i="174"/>
  <c r="W15" i="174"/>
  <c r="W14" i="174"/>
  <c r="W13" i="174"/>
  <c r="W12" i="174"/>
  <c r="W11" i="174"/>
  <c r="W10" i="174"/>
  <c r="W9" i="174"/>
  <c r="W8" i="174"/>
  <c r="W7" i="174"/>
  <c r="W6" i="174"/>
  <c r="AG274" i="174"/>
  <c r="AG273" i="174"/>
  <c r="AG272" i="174"/>
  <c r="AG271" i="174"/>
  <c r="AG270" i="174"/>
  <c r="AG269" i="174"/>
  <c r="AG268" i="174"/>
  <c r="AG267" i="174"/>
  <c r="AG266" i="174"/>
  <c r="AG265" i="174"/>
  <c r="AG264" i="174"/>
  <c r="AG263" i="174"/>
  <c r="AG262" i="174"/>
  <c r="AG261" i="174"/>
  <c r="AG260" i="174"/>
  <c r="AG259" i="174"/>
  <c r="AG258" i="174"/>
  <c r="AG257" i="174"/>
  <c r="AG256" i="174"/>
  <c r="AG255" i="174"/>
  <c r="AG254" i="174"/>
  <c r="AG253" i="174"/>
  <c r="AG252" i="174"/>
  <c r="AG251" i="174"/>
  <c r="AG250" i="174"/>
  <c r="AG249" i="174"/>
  <c r="AG248" i="174"/>
  <c r="AG247" i="174"/>
  <c r="AG246" i="174"/>
  <c r="AG245" i="174"/>
  <c r="AG244" i="174"/>
  <c r="AG243" i="174"/>
  <c r="AG242" i="174"/>
  <c r="AG241" i="174"/>
  <c r="AG240" i="174"/>
  <c r="AG239" i="174"/>
  <c r="AG238" i="174"/>
  <c r="AG237" i="174"/>
  <c r="AG236" i="174"/>
  <c r="AG235" i="174"/>
  <c r="AG234" i="174"/>
  <c r="AG233" i="174"/>
  <c r="AG232" i="174"/>
  <c r="AG231" i="174"/>
  <c r="AG230" i="174"/>
  <c r="AG229" i="174"/>
  <c r="AG228" i="174"/>
  <c r="AG227" i="174"/>
  <c r="AG226" i="174"/>
  <c r="AG225" i="174"/>
  <c r="AG224" i="174"/>
  <c r="AG223" i="174"/>
  <c r="AG222" i="174"/>
  <c r="AG221" i="174"/>
  <c r="AG220" i="174"/>
  <c r="AG219" i="174"/>
  <c r="AG218" i="174"/>
  <c r="AG217" i="174"/>
  <c r="AG216" i="174"/>
  <c r="AG215" i="174"/>
  <c r="AG214" i="174"/>
  <c r="AG213" i="174"/>
  <c r="AG212" i="174"/>
  <c r="AG211" i="174"/>
  <c r="AG210" i="174"/>
  <c r="AG209" i="174"/>
  <c r="AG208" i="174"/>
  <c r="AG207" i="174"/>
  <c r="AG206" i="174"/>
  <c r="AG205" i="174"/>
  <c r="AG204" i="174"/>
  <c r="AG203" i="174"/>
  <c r="AG202" i="174"/>
  <c r="AG201" i="174"/>
  <c r="AG200" i="174"/>
  <c r="AG199" i="174"/>
  <c r="AG198" i="174"/>
  <c r="AG197" i="174"/>
  <c r="AG196" i="174"/>
  <c r="AG195" i="174"/>
  <c r="AG194" i="174"/>
  <c r="AG193" i="174"/>
  <c r="AG192" i="174"/>
  <c r="AG191" i="174"/>
  <c r="AG190" i="174"/>
  <c r="AG189" i="174"/>
  <c r="AG188" i="174"/>
  <c r="AG187" i="174"/>
  <c r="AG186" i="174"/>
  <c r="AG185" i="174"/>
  <c r="AG184" i="174"/>
  <c r="AG183" i="174"/>
  <c r="AG182" i="174"/>
  <c r="AG181" i="174"/>
  <c r="AG180" i="174"/>
  <c r="AG179" i="174"/>
  <c r="AG178" i="174"/>
  <c r="AG177" i="174"/>
  <c r="AG176" i="174"/>
  <c r="AG175" i="174"/>
  <c r="AG174" i="174"/>
  <c r="AG173" i="174"/>
  <c r="AG172" i="174"/>
  <c r="AG171" i="174"/>
  <c r="AG170" i="174"/>
  <c r="AG169" i="174"/>
  <c r="AG168" i="174"/>
  <c r="AG167" i="174"/>
  <c r="AG166" i="174"/>
  <c r="AG165" i="174"/>
  <c r="AG164" i="174"/>
  <c r="AG163" i="174"/>
  <c r="AG162" i="174"/>
  <c r="AG161" i="174"/>
  <c r="AG160" i="174"/>
  <c r="AG159" i="174"/>
  <c r="AG158" i="174"/>
  <c r="AG157" i="174"/>
  <c r="AG156" i="174"/>
  <c r="AG155" i="174"/>
  <c r="AG154" i="174"/>
  <c r="AG153" i="174"/>
  <c r="AG152" i="174"/>
  <c r="AG151" i="174"/>
  <c r="AG150" i="174"/>
  <c r="AG149" i="174"/>
  <c r="AG148" i="174"/>
  <c r="AG147" i="174"/>
  <c r="AG146" i="174"/>
  <c r="AG145" i="174"/>
  <c r="AG144" i="174"/>
  <c r="AG143" i="174"/>
  <c r="AG142" i="174"/>
  <c r="AG141" i="174"/>
  <c r="AG140" i="174"/>
  <c r="AG139" i="174"/>
  <c r="AG138" i="174"/>
  <c r="AG137" i="174"/>
  <c r="AG136" i="174"/>
  <c r="AG135" i="174"/>
  <c r="AG134" i="174"/>
  <c r="AG133" i="174"/>
  <c r="AG132" i="174"/>
  <c r="AG131" i="174"/>
  <c r="AG130" i="174"/>
  <c r="AG129" i="174"/>
  <c r="AG128" i="174"/>
  <c r="AG127" i="174"/>
  <c r="AG126" i="174"/>
  <c r="AG125" i="174"/>
  <c r="AG124" i="174"/>
  <c r="AG123" i="174"/>
  <c r="AG122" i="174"/>
  <c r="AG121" i="174"/>
  <c r="AG120" i="174"/>
  <c r="AG119" i="174"/>
  <c r="AG118" i="174"/>
  <c r="AG117" i="174"/>
  <c r="AG116" i="174"/>
  <c r="AG115" i="174"/>
  <c r="AG114" i="174"/>
  <c r="AG113" i="174"/>
  <c r="AG112" i="174"/>
  <c r="AG111" i="174"/>
  <c r="AG110" i="174"/>
  <c r="AG109" i="174"/>
  <c r="AG108" i="174"/>
  <c r="AG107" i="174"/>
  <c r="AG106" i="174"/>
  <c r="AG105" i="174"/>
  <c r="AG104" i="174"/>
  <c r="AG103" i="174"/>
  <c r="AG102" i="174"/>
  <c r="AG101" i="174"/>
  <c r="AG100" i="174"/>
  <c r="AG99" i="174"/>
  <c r="AG98" i="174"/>
  <c r="AG97" i="174"/>
  <c r="AG96" i="174"/>
  <c r="AG95" i="174"/>
  <c r="AG94" i="174"/>
  <c r="AG93" i="174"/>
  <c r="AG92" i="174"/>
  <c r="AG91" i="174"/>
  <c r="AG90" i="174"/>
  <c r="AG89" i="174"/>
  <c r="AG88" i="174"/>
  <c r="AG87" i="174"/>
  <c r="AG86" i="174"/>
  <c r="AG85" i="174"/>
  <c r="AG84" i="174"/>
  <c r="AG83" i="174"/>
  <c r="AG82" i="174"/>
  <c r="AG81" i="174"/>
  <c r="AG80" i="174"/>
  <c r="AG79" i="174"/>
  <c r="AG78" i="174"/>
  <c r="AG77" i="174"/>
  <c r="AG76" i="174"/>
  <c r="AG75" i="174"/>
  <c r="AG74" i="174"/>
  <c r="AG73" i="174"/>
  <c r="AG72" i="174"/>
  <c r="AG71" i="174"/>
  <c r="AG70" i="174"/>
  <c r="AG69" i="174"/>
  <c r="AG68" i="174"/>
  <c r="AG67" i="174"/>
  <c r="AG66" i="174"/>
  <c r="AG65" i="174"/>
  <c r="AG64" i="174"/>
  <c r="AG63" i="174"/>
  <c r="AG62" i="174"/>
  <c r="AG61" i="174"/>
  <c r="AG60" i="174"/>
  <c r="AG59" i="174"/>
  <c r="AG58" i="174"/>
  <c r="AG57" i="174"/>
  <c r="AG56" i="174"/>
  <c r="AG55" i="174"/>
  <c r="AG54" i="174"/>
  <c r="AG53" i="174"/>
  <c r="AG52" i="174"/>
  <c r="AG51" i="174"/>
  <c r="AG50" i="174"/>
  <c r="AG49" i="174"/>
  <c r="AG48" i="174"/>
  <c r="AG47" i="174"/>
  <c r="AG46" i="174"/>
  <c r="AG45" i="174"/>
  <c r="AG44" i="174"/>
  <c r="AG43" i="174"/>
  <c r="AG42" i="174"/>
  <c r="AG41" i="174"/>
  <c r="AG40" i="174"/>
  <c r="AG39" i="174"/>
  <c r="AG38" i="174"/>
  <c r="AG37" i="174"/>
  <c r="AG36" i="174"/>
  <c r="AG35" i="174"/>
  <c r="AG34" i="174"/>
  <c r="AG33" i="174"/>
  <c r="AG32" i="174"/>
  <c r="AG31" i="174"/>
  <c r="AG30" i="174"/>
  <c r="AG29" i="174"/>
  <c r="AG28" i="174"/>
  <c r="AG27" i="174"/>
  <c r="AG26" i="174"/>
  <c r="AG25" i="174"/>
  <c r="AG24" i="174"/>
  <c r="AG23" i="174"/>
  <c r="AG22" i="174"/>
  <c r="AG21" i="174"/>
  <c r="AG20" i="174"/>
  <c r="AG19" i="174"/>
  <c r="AG18" i="174"/>
  <c r="AG17" i="174"/>
  <c r="AG16" i="174"/>
  <c r="AG15" i="174"/>
  <c r="AG14" i="174"/>
  <c r="AG13" i="174"/>
  <c r="AG12" i="174"/>
  <c r="AG11" i="174"/>
  <c r="AG10" i="174"/>
  <c r="AG9" i="174"/>
  <c r="AG8" i="174"/>
  <c r="AG7" i="174"/>
  <c r="AG6" i="174"/>
  <c r="AQ274" i="174"/>
  <c r="AQ273" i="174"/>
  <c r="AQ272" i="174"/>
  <c r="AQ271" i="174"/>
  <c r="AQ270" i="174"/>
  <c r="AQ269" i="174"/>
  <c r="AQ268" i="174"/>
  <c r="AQ267" i="174"/>
  <c r="AQ266" i="174"/>
  <c r="AQ265" i="174"/>
  <c r="AQ264" i="174"/>
  <c r="AQ263" i="174"/>
  <c r="AQ262" i="174"/>
  <c r="AQ261" i="174"/>
  <c r="AQ260" i="174"/>
  <c r="AQ259" i="174"/>
  <c r="AQ258" i="174"/>
  <c r="AQ257" i="174"/>
  <c r="AQ256" i="174"/>
  <c r="AQ255" i="174"/>
  <c r="AQ254" i="174"/>
  <c r="AQ253" i="174"/>
  <c r="AQ252" i="174"/>
  <c r="AQ251" i="174"/>
  <c r="AQ250" i="174"/>
  <c r="AQ249" i="174"/>
  <c r="AQ248" i="174"/>
  <c r="AQ247" i="174"/>
  <c r="AQ246" i="174"/>
  <c r="AQ245" i="174"/>
  <c r="AQ244" i="174"/>
  <c r="AQ243" i="174"/>
  <c r="AQ242" i="174"/>
  <c r="AQ241" i="174"/>
  <c r="AQ240" i="174"/>
  <c r="AQ239" i="174"/>
  <c r="AQ238" i="174"/>
  <c r="AQ237" i="174"/>
  <c r="AQ236" i="174"/>
  <c r="AQ235" i="174"/>
  <c r="AQ234" i="174"/>
  <c r="AQ233" i="174"/>
  <c r="AQ232" i="174"/>
  <c r="AQ231" i="174"/>
  <c r="AQ230" i="174"/>
  <c r="AQ229" i="174"/>
  <c r="AQ228" i="174"/>
  <c r="AQ227" i="174"/>
  <c r="AQ226" i="174"/>
  <c r="AQ225" i="174"/>
  <c r="AQ224" i="174"/>
  <c r="AQ223" i="174"/>
  <c r="AQ222" i="174"/>
  <c r="AQ221" i="174"/>
  <c r="AQ220" i="174"/>
  <c r="AQ219" i="174"/>
  <c r="AQ218" i="174"/>
  <c r="AQ217" i="174"/>
  <c r="AQ216" i="174"/>
  <c r="AQ215" i="174"/>
  <c r="AQ214" i="174"/>
  <c r="AQ213" i="174"/>
  <c r="AQ212" i="174"/>
  <c r="AQ211" i="174"/>
  <c r="AQ210" i="174"/>
  <c r="AQ209" i="174"/>
  <c r="AQ208" i="174"/>
  <c r="AQ207" i="174"/>
  <c r="AQ206" i="174"/>
  <c r="AQ205" i="174"/>
  <c r="AQ204" i="174"/>
  <c r="AQ203" i="174"/>
  <c r="AQ202" i="174"/>
  <c r="AQ201" i="174"/>
  <c r="AQ200" i="174"/>
  <c r="AQ199" i="174"/>
  <c r="AQ198" i="174"/>
  <c r="AQ197" i="174"/>
  <c r="AQ196" i="174"/>
  <c r="AQ195" i="174"/>
  <c r="AQ194" i="174"/>
  <c r="AQ193" i="174"/>
  <c r="AQ192" i="174"/>
  <c r="AQ191" i="174"/>
  <c r="AQ190" i="174"/>
  <c r="AQ189" i="174"/>
  <c r="AQ188" i="174"/>
  <c r="AQ187" i="174"/>
  <c r="AQ186" i="174"/>
  <c r="AQ185" i="174"/>
  <c r="AQ184" i="174"/>
  <c r="AQ183" i="174"/>
  <c r="AQ182" i="174"/>
  <c r="AQ181" i="174"/>
  <c r="AQ180" i="174"/>
  <c r="AQ179" i="174"/>
  <c r="AQ178" i="174"/>
  <c r="AQ177" i="174"/>
  <c r="AQ176" i="174"/>
  <c r="AQ175" i="174"/>
  <c r="AQ174" i="174"/>
  <c r="AQ173" i="174"/>
  <c r="AQ172" i="174"/>
  <c r="AQ171" i="174"/>
  <c r="AQ170" i="174"/>
  <c r="AQ169" i="174"/>
  <c r="AQ168" i="174"/>
  <c r="AQ167" i="174"/>
  <c r="AQ166" i="174"/>
  <c r="AQ165" i="174"/>
  <c r="AQ164" i="174"/>
  <c r="AQ163" i="174"/>
  <c r="AQ162" i="174"/>
  <c r="AQ161" i="174"/>
  <c r="AQ160" i="174"/>
  <c r="AQ159" i="174"/>
  <c r="AQ158" i="174"/>
  <c r="AQ157" i="174"/>
  <c r="AQ156" i="174"/>
  <c r="AQ155" i="174"/>
  <c r="AQ154" i="174"/>
  <c r="AQ153" i="174"/>
  <c r="AQ152" i="174"/>
  <c r="AQ151" i="174"/>
  <c r="AQ150" i="174"/>
  <c r="AQ149" i="174"/>
  <c r="AQ148" i="174"/>
  <c r="AQ147" i="174"/>
  <c r="AQ146" i="174"/>
  <c r="AQ145" i="174"/>
  <c r="AQ144" i="174"/>
  <c r="AQ143" i="174"/>
  <c r="AQ142" i="174"/>
  <c r="AQ141" i="174"/>
  <c r="AQ140" i="174"/>
  <c r="AQ139" i="174"/>
  <c r="AQ138" i="174"/>
  <c r="AQ137" i="174"/>
  <c r="AQ136" i="174"/>
  <c r="AQ135" i="174"/>
  <c r="AQ134" i="174"/>
  <c r="AQ133" i="174"/>
  <c r="AQ132" i="174"/>
  <c r="AQ131" i="174"/>
  <c r="AQ130" i="174"/>
  <c r="AQ129" i="174"/>
  <c r="AQ128" i="174"/>
  <c r="AQ127" i="174"/>
  <c r="AQ126" i="174"/>
  <c r="AQ125" i="174"/>
  <c r="AQ124" i="174"/>
  <c r="AQ123" i="174"/>
  <c r="AQ122" i="174"/>
  <c r="AQ121" i="174"/>
  <c r="AQ120" i="174"/>
  <c r="AQ119" i="174"/>
  <c r="AQ118" i="174"/>
  <c r="AQ117" i="174"/>
  <c r="AQ116" i="174"/>
  <c r="AQ115" i="174"/>
  <c r="AQ114" i="174"/>
  <c r="AQ113" i="174"/>
  <c r="AQ112" i="174"/>
  <c r="AQ111" i="174"/>
  <c r="AQ110" i="174"/>
  <c r="AQ109" i="174"/>
  <c r="AQ108" i="174"/>
  <c r="AQ107" i="174"/>
  <c r="AQ106" i="174"/>
  <c r="AQ105" i="174"/>
  <c r="AQ104" i="174"/>
  <c r="AQ103" i="174"/>
  <c r="AQ102" i="174"/>
  <c r="AQ101" i="174"/>
  <c r="AQ100" i="174"/>
  <c r="AQ99" i="174"/>
  <c r="AQ98" i="174"/>
  <c r="AQ97" i="174"/>
  <c r="AQ96" i="174"/>
  <c r="AQ95" i="174"/>
  <c r="AQ94" i="174"/>
  <c r="AQ93" i="174"/>
  <c r="AQ92" i="174"/>
  <c r="AQ91" i="174"/>
  <c r="AQ90" i="174"/>
  <c r="AQ89" i="174"/>
  <c r="AQ88" i="174"/>
  <c r="AQ87" i="174"/>
  <c r="AQ86" i="174"/>
  <c r="AQ85" i="174"/>
  <c r="AQ84" i="174"/>
  <c r="AQ83" i="174"/>
  <c r="AQ82" i="174"/>
  <c r="AQ81" i="174"/>
  <c r="AQ80" i="174"/>
  <c r="AQ79" i="174"/>
  <c r="AQ78" i="174"/>
  <c r="AQ77" i="174"/>
  <c r="AQ76" i="174"/>
  <c r="AQ75" i="174"/>
  <c r="AQ74" i="174"/>
  <c r="AQ73" i="174"/>
  <c r="AQ72" i="174"/>
  <c r="AQ71" i="174"/>
  <c r="AQ70" i="174"/>
  <c r="AQ69" i="174"/>
  <c r="AQ68" i="174"/>
  <c r="AQ67" i="174"/>
  <c r="AQ66" i="174"/>
  <c r="AQ65" i="174"/>
  <c r="AQ64" i="174"/>
  <c r="AQ63" i="174"/>
  <c r="AQ62" i="174"/>
  <c r="AQ61" i="174"/>
  <c r="AQ60" i="174"/>
  <c r="AQ59" i="174"/>
  <c r="AQ58" i="174"/>
  <c r="AQ57" i="174"/>
  <c r="AQ56" i="174"/>
  <c r="AQ55" i="174"/>
  <c r="AQ54" i="174"/>
  <c r="AQ53" i="174"/>
  <c r="AQ52" i="174"/>
  <c r="AQ51" i="174"/>
  <c r="AQ50" i="174"/>
  <c r="AQ49" i="174"/>
  <c r="AQ48" i="174"/>
  <c r="AQ47" i="174"/>
  <c r="AQ46" i="174"/>
  <c r="AQ45" i="174"/>
  <c r="AQ44" i="174"/>
  <c r="AQ43" i="174"/>
  <c r="AQ42" i="174"/>
  <c r="AQ41" i="174"/>
  <c r="AQ40" i="174"/>
  <c r="AQ39" i="174"/>
  <c r="AQ38" i="174"/>
  <c r="AQ37" i="174"/>
  <c r="AQ36" i="174"/>
  <c r="AQ35" i="174"/>
  <c r="AQ34" i="174"/>
  <c r="AQ33" i="174"/>
  <c r="AQ32" i="174"/>
  <c r="AQ31" i="174"/>
  <c r="AQ30" i="174"/>
  <c r="AQ29" i="174"/>
  <c r="AQ28" i="174"/>
  <c r="AQ27" i="174"/>
  <c r="AQ26" i="174"/>
  <c r="AQ25" i="174"/>
  <c r="AQ24" i="174"/>
  <c r="AQ23" i="174"/>
  <c r="AQ22" i="174"/>
  <c r="AQ21" i="174"/>
  <c r="AQ20" i="174"/>
  <c r="AQ19" i="174"/>
  <c r="AQ18" i="174"/>
  <c r="AQ17" i="174"/>
  <c r="AQ16" i="174"/>
  <c r="AQ15" i="174"/>
  <c r="AQ14" i="174"/>
  <c r="AQ13" i="174"/>
  <c r="AQ12" i="174"/>
  <c r="AQ11" i="174"/>
  <c r="AQ10" i="174"/>
  <c r="AQ9" i="174"/>
  <c r="AQ8" i="174"/>
  <c r="AQ7" i="174"/>
  <c r="AQ6" i="174"/>
  <c r="BB10" i="174"/>
  <c r="BB30" i="174"/>
  <c r="BB54" i="174"/>
  <c r="BB74" i="174"/>
  <c r="BB94" i="174"/>
  <c r="BB118" i="174"/>
  <c r="BB138" i="174"/>
  <c r="BB158" i="174"/>
  <c r="BB182" i="174"/>
  <c r="BB202" i="174"/>
  <c r="BB222" i="174"/>
  <c r="BB246" i="174"/>
  <c r="BB266" i="174"/>
  <c r="DV274" i="174"/>
  <c r="DV273" i="174"/>
  <c r="DV272" i="174"/>
  <c r="DV270" i="174"/>
  <c r="DV269" i="174"/>
  <c r="DV268" i="174"/>
  <c r="DV266" i="174"/>
  <c r="DV265" i="174"/>
  <c r="DV264" i="174"/>
  <c r="DV262" i="174"/>
  <c r="DV261" i="174"/>
  <c r="DV260" i="174"/>
  <c r="DV258" i="174"/>
  <c r="DV257" i="174"/>
  <c r="DV256" i="174"/>
  <c r="DV254" i="174"/>
  <c r="DV253" i="174"/>
  <c r="DV252" i="174"/>
  <c r="DV250" i="174"/>
  <c r="DV249" i="174"/>
  <c r="DV248" i="174"/>
  <c r="DV246" i="174"/>
  <c r="DV245" i="174"/>
  <c r="DV244" i="174"/>
  <c r="DV242" i="174"/>
  <c r="DV241" i="174"/>
  <c r="DV240" i="174"/>
  <c r="DV238" i="174"/>
  <c r="DV237" i="174"/>
  <c r="DV236" i="174"/>
  <c r="DV234" i="174"/>
  <c r="DV233" i="174"/>
  <c r="DV232" i="174"/>
  <c r="DV230" i="174"/>
  <c r="DV229" i="174"/>
  <c r="DV228" i="174"/>
  <c r="DV226" i="174"/>
  <c r="DV225" i="174"/>
  <c r="DV224" i="174"/>
  <c r="DV222" i="174"/>
  <c r="DV221" i="174"/>
  <c r="DV220" i="174"/>
  <c r="DV218" i="174"/>
  <c r="DV217" i="174"/>
  <c r="DV216" i="174"/>
  <c r="DV214" i="174"/>
  <c r="DV213" i="174"/>
  <c r="DV212" i="174"/>
  <c r="DV210" i="174"/>
  <c r="DV209" i="174"/>
  <c r="DV208" i="174"/>
  <c r="DV206" i="174"/>
  <c r="DV205" i="174"/>
  <c r="DV204" i="174"/>
  <c r="DV202" i="174"/>
  <c r="DV201" i="174"/>
  <c r="DV200" i="174"/>
  <c r="DV198" i="174"/>
  <c r="DV197" i="174"/>
  <c r="DV196" i="174"/>
  <c r="DV194" i="174"/>
  <c r="DV193" i="174"/>
  <c r="DV192" i="174"/>
  <c r="DV190" i="174"/>
  <c r="DV189" i="174"/>
  <c r="DV188" i="174"/>
  <c r="DV186" i="174"/>
  <c r="DV185" i="174"/>
  <c r="DV184" i="174"/>
  <c r="DV182" i="174"/>
  <c r="DV181" i="174"/>
  <c r="DV180" i="174"/>
  <c r="DV178" i="174"/>
  <c r="DV177" i="174"/>
  <c r="DV176" i="174"/>
  <c r="DV174" i="174"/>
  <c r="DV173" i="174"/>
  <c r="DV172" i="174"/>
  <c r="DV170" i="174"/>
  <c r="DV169" i="174"/>
  <c r="DV168" i="174"/>
  <c r="DV166" i="174"/>
  <c r="DV165" i="174"/>
  <c r="DV164" i="174"/>
  <c r="DV162" i="174"/>
  <c r="DV161" i="174"/>
  <c r="DV160" i="174"/>
  <c r="DV158" i="174"/>
  <c r="DV157" i="174"/>
  <c r="DV156" i="174"/>
  <c r="DV154" i="174"/>
  <c r="DV153" i="174"/>
  <c r="DV152" i="174"/>
  <c r="DV150" i="174"/>
  <c r="DV149" i="174"/>
  <c r="DV148" i="174"/>
  <c r="DV146" i="174"/>
  <c r="DV145" i="174"/>
  <c r="DV144" i="174"/>
  <c r="DV142" i="174"/>
  <c r="DV141" i="174"/>
  <c r="DV140" i="174"/>
  <c r="DV138" i="174"/>
  <c r="DV137" i="174"/>
  <c r="DV136" i="174"/>
  <c r="DV134" i="174"/>
  <c r="DV133" i="174"/>
  <c r="DV132" i="174"/>
  <c r="DV130" i="174"/>
  <c r="DV129" i="174"/>
  <c r="DV128" i="174"/>
  <c r="DV126" i="174"/>
  <c r="DV125" i="174"/>
  <c r="DV124" i="174"/>
  <c r="DV122" i="174"/>
  <c r="DV121" i="174"/>
  <c r="DV120" i="174"/>
  <c r="DV118" i="174"/>
  <c r="DV117" i="174"/>
  <c r="DV116" i="174"/>
  <c r="DV114" i="174"/>
  <c r="DV113" i="174"/>
  <c r="DV112" i="174"/>
  <c r="DV110" i="174"/>
  <c r="DV109" i="174"/>
  <c r="DV108" i="174"/>
  <c r="DV106" i="174"/>
  <c r="DV105" i="174"/>
  <c r="DV104" i="174"/>
  <c r="DV102" i="174"/>
  <c r="DV101" i="174"/>
  <c r="DV100" i="174"/>
  <c r="DV98" i="174"/>
  <c r="DV97" i="174"/>
  <c r="DV96" i="174"/>
  <c r="DV94" i="174"/>
  <c r="DV93" i="174"/>
  <c r="DV92" i="174"/>
  <c r="DV90" i="174"/>
  <c r="DV89" i="174"/>
  <c r="DV88" i="174"/>
  <c r="DV86" i="174"/>
  <c r="DV85" i="174"/>
  <c r="DV84" i="174"/>
  <c r="DV82" i="174"/>
  <c r="DV81" i="174"/>
  <c r="DV80" i="174"/>
  <c r="DV78" i="174"/>
  <c r="DV77" i="174"/>
  <c r="DV76" i="174"/>
  <c r="DV74" i="174"/>
  <c r="DV73" i="174"/>
  <c r="DV72" i="174"/>
  <c r="DV70" i="174"/>
  <c r="DV69" i="174"/>
  <c r="DV68" i="174"/>
  <c r="DV66" i="174"/>
  <c r="DV65" i="174"/>
  <c r="DV64" i="174"/>
  <c r="DV62" i="174"/>
  <c r="DV61" i="174"/>
  <c r="DV60" i="174"/>
  <c r="DV58" i="174"/>
  <c r="DV57" i="174"/>
  <c r="DV56" i="174"/>
  <c r="DV54" i="174"/>
  <c r="DV53" i="174"/>
  <c r="DV52" i="174"/>
  <c r="DV50" i="174"/>
  <c r="DV49" i="174"/>
  <c r="DV48" i="174"/>
  <c r="DV46" i="174"/>
  <c r="DV45" i="174"/>
  <c r="DV44" i="174"/>
  <c r="DV42" i="174"/>
  <c r="DV41" i="174"/>
  <c r="DV40" i="174"/>
  <c r="DV38" i="174"/>
  <c r="DV37" i="174"/>
  <c r="DV36" i="174"/>
  <c r="DV34" i="174"/>
  <c r="DV33" i="174"/>
  <c r="DV32" i="174"/>
  <c r="DV30" i="174"/>
  <c r="DV29" i="174"/>
  <c r="DV28" i="174"/>
  <c r="DV26" i="174"/>
  <c r="DV25" i="174"/>
  <c r="DV24" i="174"/>
  <c r="DV22" i="174"/>
  <c r="DV21" i="174"/>
  <c r="DV20" i="174"/>
  <c r="DV18" i="174"/>
  <c r="DV17" i="174"/>
  <c r="DV16" i="174"/>
  <c r="DV14" i="174"/>
  <c r="DV13" i="174"/>
  <c r="DV12" i="174"/>
  <c r="DV10" i="174"/>
  <c r="DV9" i="174"/>
  <c r="DV8" i="174"/>
  <c r="DT274" i="174"/>
  <c r="DT273" i="174"/>
  <c r="DT272" i="174"/>
  <c r="DT271" i="174"/>
  <c r="DT270" i="174"/>
  <c r="DT269" i="174"/>
  <c r="DT268" i="174"/>
  <c r="DT267" i="174"/>
  <c r="DT266" i="174"/>
  <c r="DT265" i="174"/>
  <c r="DT264" i="174"/>
  <c r="DT263" i="174"/>
  <c r="DT262" i="174"/>
  <c r="DT261" i="174"/>
  <c r="DT260" i="174"/>
  <c r="DT259" i="174"/>
  <c r="DT258" i="174"/>
  <c r="DT257" i="174"/>
  <c r="DT256" i="174"/>
  <c r="DT255" i="174"/>
  <c r="DT254" i="174"/>
  <c r="DT253" i="174"/>
  <c r="DT252" i="174"/>
  <c r="DT251" i="174"/>
  <c r="DT250" i="174"/>
  <c r="DT249" i="174"/>
  <c r="DT248" i="174"/>
  <c r="DT247" i="174"/>
  <c r="DT246" i="174"/>
  <c r="DT245" i="174"/>
  <c r="DT244" i="174"/>
  <c r="DT243" i="174"/>
  <c r="DT242" i="174"/>
  <c r="DT241" i="174"/>
  <c r="DT240" i="174"/>
  <c r="DT239" i="174"/>
  <c r="DT238" i="174"/>
  <c r="DT237" i="174"/>
  <c r="DT236" i="174"/>
  <c r="DT235" i="174"/>
  <c r="DT234" i="174"/>
  <c r="DT233" i="174"/>
  <c r="DT232" i="174"/>
  <c r="DT231" i="174"/>
  <c r="DT230" i="174"/>
  <c r="DT229" i="174"/>
  <c r="DT228" i="174"/>
  <c r="DT227" i="174"/>
  <c r="DT226" i="174"/>
  <c r="DT225" i="174"/>
  <c r="DT224" i="174"/>
  <c r="DT223" i="174"/>
  <c r="DT222" i="174"/>
  <c r="DT221" i="174"/>
  <c r="DT220" i="174"/>
  <c r="DT219" i="174"/>
  <c r="DT218" i="174"/>
  <c r="DT217" i="174"/>
  <c r="DT216" i="174"/>
  <c r="DT215" i="174"/>
  <c r="DT214" i="174"/>
  <c r="DT213" i="174"/>
  <c r="DT212" i="174"/>
  <c r="DT211" i="174"/>
  <c r="DT210" i="174"/>
  <c r="DT209" i="174"/>
  <c r="DT208" i="174"/>
  <c r="DT207" i="174"/>
  <c r="DT206" i="174"/>
  <c r="DT205" i="174"/>
  <c r="DT204" i="174"/>
  <c r="DT203" i="174"/>
  <c r="DT202" i="174"/>
  <c r="DT201" i="174"/>
  <c r="DT200" i="174"/>
  <c r="DT199" i="174"/>
  <c r="DT198" i="174"/>
  <c r="DT197" i="174"/>
  <c r="DT196" i="174"/>
  <c r="DT195" i="174"/>
  <c r="DT194" i="174"/>
  <c r="DT193" i="174"/>
  <c r="DT192" i="174"/>
  <c r="DT191" i="174"/>
  <c r="DT190" i="174"/>
  <c r="DT189" i="174"/>
  <c r="DT188" i="174"/>
  <c r="DT187" i="174"/>
  <c r="DT186" i="174"/>
  <c r="DT185" i="174"/>
  <c r="DT184" i="174"/>
  <c r="DT183" i="174"/>
  <c r="DT182" i="174"/>
  <c r="DT181" i="174"/>
  <c r="DT180" i="174"/>
  <c r="DT179" i="174"/>
  <c r="DT178" i="174"/>
  <c r="DT177" i="174"/>
  <c r="DT176" i="174"/>
  <c r="DT175" i="174"/>
  <c r="DT174" i="174"/>
  <c r="DT173" i="174"/>
  <c r="DT172" i="174"/>
  <c r="DT171" i="174"/>
  <c r="DT170" i="174"/>
  <c r="DT169" i="174"/>
  <c r="DT168" i="174"/>
  <c r="DT167" i="174"/>
  <c r="DT166" i="174"/>
  <c r="DT165" i="174"/>
  <c r="DT164" i="174"/>
  <c r="DT163" i="174"/>
  <c r="DT162" i="174"/>
  <c r="DT161" i="174"/>
  <c r="DT160" i="174"/>
  <c r="DT159" i="174"/>
  <c r="DT158" i="174"/>
  <c r="DT157" i="174"/>
  <c r="DT156" i="174"/>
  <c r="DT155" i="174"/>
  <c r="DT154" i="174"/>
  <c r="DT153" i="174"/>
  <c r="DT152" i="174"/>
  <c r="DT151" i="174"/>
  <c r="DT150" i="174"/>
  <c r="DT149" i="174"/>
  <c r="DT148" i="174"/>
  <c r="DT147" i="174"/>
  <c r="DT146" i="174"/>
  <c r="DT145" i="174"/>
  <c r="DT144" i="174"/>
  <c r="DT143" i="174"/>
  <c r="DT142" i="174"/>
  <c r="DT141" i="174"/>
  <c r="DT140" i="174"/>
  <c r="DT139" i="174"/>
  <c r="DT138" i="174"/>
  <c r="DT137" i="174"/>
  <c r="DT136" i="174"/>
  <c r="DT135" i="174"/>
  <c r="DT134" i="174"/>
  <c r="DT133" i="174"/>
  <c r="DT132" i="174"/>
  <c r="DT131" i="174"/>
  <c r="DT130" i="174"/>
  <c r="DT129" i="174"/>
  <c r="DT128" i="174"/>
  <c r="DT127" i="174"/>
  <c r="DT126" i="174"/>
  <c r="DT125" i="174"/>
  <c r="DT124" i="174"/>
  <c r="DT123" i="174"/>
  <c r="DT122" i="174"/>
  <c r="DT121" i="174"/>
  <c r="DT120" i="174"/>
  <c r="DT119" i="174"/>
  <c r="DT118" i="174"/>
  <c r="DT117" i="174"/>
  <c r="DT116" i="174"/>
  <c r="DT115" i="174"/>
  <c r="DT114" i="174"/>
  <c r="DT113" i="174"/>
  <c r="DT112" i="174"/>
  <c r="DT111" i="174"/>
  <c r="DT110" i="174"/>
  <c r="DT109" i="174"/>
  <c r="DT108" i="174"/>
  <c r="DT107" i="174"/>
  <c r="DT106" i="174"/>
  <c r="DT105" i="174"/>
  <c r="DT104" i="174"/>
  <c r="DT103" i="174"/>
  <c r="DT102" i="174"/>
  <c r="DT101" i="174"/>
  <c r="DT100" i="174"/>
  <c r="DT99" i="174"/>
  <c r="DT98" i="174"/>
  <c r="DT97" i="174"/>
  <c r="DT96" i="174"/>
  <c r="DT95" i="174"/>
  <c r="DT94" i="174"/>
  <c r="DT93" i="174"/>
  <c r="DT92" i="174"/>
  <c r="DT91" i="174"/>
  <c r="DT90" i="174"/>
  <c r="DT89" i="174"/>
  <c r="DT88" i="174"/>
  <c r="DT87" i="174"/>
  <c r="DT86" i="174"/>
  <c r="DT85" i="174"/>
  <c r="DT84" i="174"/>
  <c r="DT83" i="174"/>
  <c r="DT82" i="174"/>
  <c r="DT81" i="174"/>
  <c r="DT80" i="174"/>
  <c r="DT79" i="174"/>
  <c r="DT78" i="174"/>
  <c r="DT77" i="174"/>
  <c r="DT76" i="174"/>
  <c r="DT75" i="174"/>
  <c r="DT74" i="174"/>
  <c r="DT73" i="174"/>
  <c r="DT72" i="174"/>
  <c r="DT71" i="174"/>
  <c r="DT70" i="174"/>
  <c r="DT69" i="174"/>
  <c r="DT68" i="174"/>
  <c r="DT67" i="174"/>
  <c r="DT66" i="174"/>
  <c r="DT65" i="174"/>
  <c r="DT64" i="174"/>
  <c r="DT63" i="174"/>
  <c r="DT62" i="174"/>
  <c r="DT61" i="174"/>
  <c r="DT60" i="174"/>
  <c r="DT59" i="174"/>
  <c r="DT58" i="174"/>
  <c r="DT57" i="174"/>
  <c r="DT56" i="174"/>
  <c r="DT55" i="174"/>
  <c r="DT54" i="174"/>
  <c r="DT53" i="174"/>
  <c r="DT52" i="174"/>
  <c r="DT51" i="174"/>
  <c r="DT50" i="174"/>
  <c r="DT49" i="174"/>
  <c r="DT48" i="174"/>
  <c r="DT47" i="174"/>
  <c r="DT46" i="174"/>
  <c r="DT45" i="174"/>
  <c r="DT44" i="174"/>
  <c r="DT43" i="174"/>
  <c r="DT42" i="174"/>
  <c r="DT41" i="174"/>
  <c r="DT40" i="174"/>
  <c r="DT39" i="174"/>
  <c r="DT38" i="174"/>
  <c r="DT37" i="174"/>
  <c r="DT36" i="174"/>
  <c r="DT35" i="174"/>
  <c r="DT34" i="174"/>
  <c r="DT33" i="174"/>
  <c r="DT32" i="174"/>
  <c r="DT31" i="174"/>
  <c r="DT30" i="174"/>
  <c r="DT29" i="174"/>
  <c r="DT28" i="174"/>
  <c r="DT27" i="174"/>
  <c r="DT26" i="174"/>
  <c r="DT25" i="174"/>
  <c r="DT24" i="174"/>
  <c r="DT23" i="174"/>
  <c r="DT22" i="174"/>
  <c r="DT21" i="174"/>
  <c r="DT20" i="174"/>
  <c r="DT19" i="174"/>
  <c r="DT18" i="174"/>
  <c r="DT17" i="174"/>
  <c r="DT16" i="174"/>
  <c r="DT15" i="174"/>
  <c r="DT14" i="174"/>
  <c r="DT13" i="174"/>
  <c r="DT12" i="174"/>
  <c r="DT11" i="174"/>
  <c r="DT10" i="174"/>
  <c r="DT9" i="174"/>
  <c r="DT8" i="174"/>
  <c r="DT7" i="174"/>
  <c r="DT6" i="174"/>
  <c r="DR274" i="174"/>
  <c r="DR273" i="174"/>
  <c r="DR272" i="174"/>
  <c r="DR271" i="174"/>
  <c r="DR270" i="174"/>
  <c r="DR269" i="174"/>
  <c r="DR268" i="174"/>
  <c r="DR267" i="174"/>
  <c r="DR266" i="174"/>
  <c r="DR265" i="174"/>
  <c r="DR264" i="174"/>
  <c r="DR263" i="174"/>
  <c r="DR262" i="174"/>
  <c r="DR261" i="174"/>
  <c r="DR260" i="174"/>
  <c r="DR259" i="174"/>
  <c r="DR258" i="174"/>
  <c r="DR257" i="174"/>
  <c r="DR256" i="174"/>
  <c r="DR255" i="174"/>
  <c r="DR254" i="174"/>
  <c r="DR253" i="174"/>
  <c r="DR252" i="174"/>
  <c r="DR251" i="174"/>
  <c r="DR250" i="174"/>
  <c r="DR249" i="174"/>
  <c r="DR248" i="174"/>
  <c r="DR247" i="174"/>
  <c r="DR246" i="174"/>
  <c r="DR245" i="174"/>
  <c r="DR244" i="174"/>
  <c r="DR243" i="174"/>
  <c r="DR242" i="174"/>
  <c r="DR241" i="174"/>
  <c r="DR240" i="174"/>
  <c r="DR239" i="174"/>
  <c r="DR238" i="174"/>
  <c r="DR237" i="174"/>
  <c r="DR236" i="174"/>
  <c r="DR235" i="174"/>
  <c r="DR234" i="174"/>
  <c r="DR233" i="174"/>
  <c r="DR232" i="174"/>
  <c r="DR231" i="174"/>
  <c r="DR230" i="174"/>
  <c r="DR229" i="174"/>
  <c r="DR228" i="174"/>
  <c r="DR227" i="174"/>
  <c r="DR226" i="174"/>
  <c r="DR225" i="174"/>
  <c r="DR224" i="174"/>
  <c r="DR223" i="174"/>
  <c r="DR222" i="174"/>
  <c r="DR221" i="174"/>
  <c r="DR220" i="174"/>
  <c r="DR219" i="174"/>
  <c r="DR218" i="174"/>
  <c r="DR217" i="174"/>
  <c r="DR216" i="174"/>
  <c r="DR215" i="174"/>
  <c r="DR214" i="174"/>
  <c r="DR213" i="174"/>
  <c r="DR212" i="174"/>
  <c r="DR211" i="174"/>
  <c r="DR210" i="174"/>
  <c r="DR209" i="174"/>
  <c r="DR208" i="174"/>
  <c r="DR207" i="174"/>
  <c r="DR206" i="174"/>
  <c r="DR205" i="174"/>
  <c r="DR204" i="174"/>
  <c r="DR203" i="174"/>
  <c r="DR202" i="174"/>
  <c r="DR201" i="174"/>
  <c r="DR200" i="174"/>
  <c r="DR199" i="174"/>
  <c r="DR198" i="174"/>
  <c r="DR197" i="174"/>
  <c r="DR196" i="174"/>
  <c r="DR195" i="174"/>
  <c r="DR194" i="174"/>
  <c r="DR193" i="174"/>
  <c r="DR192" i="174"/>
  <c r="DR191" i="174"/>
  <c r="DR190" i="174"/>
  <c r="DR189" i="174"/>
  <c r="DR188" i="174"/>
  <c r="DR187" i="174"/>
  <c r="DR186" i="174"/>
  <c r="DR185" i="174"/>
  <c r="DR184" i="174"/>
  <c r="DR183" i="174"/>
  <c r="DR182" i="174"/>
  <c r="DR181" i="174"/>
  <c r="DR180" i="174"/>
  <c r="DR179" i="174"/>
  <c r="DR178" i="174"/>
  <c r="DR177" i="174"/>
  <c r="DR176" i="174"/>
  <c r="DR175" i="174"/>
  <c r="DR174" i="174"/>
  <c r="DR173" i="174"/>
  <c r="DR172" i="174"/>
  <c r="DR171" i="174"/>
  <c r="DR170" i="174"/>
  <c r="DR169" i="174"/>
  <c r="DR168" i="174"/>
  <c r="DR167" i="174"/>
  <c r="DR166" i="174"/>
  <c r="DR165" i="174"/>
  <c r="DR164" i="174"/>
  <c r="DR163" i="174"/>
  <c r="DR162" i="174"/>
  <c r="DR161" i="174"/>
  <c r="DR160" i="174"/>
  <c r="DR159" i="174"/>
  <c r="DR158" i="174"/>
  <c r="DR157" i="174"/>
  <c r="DR156" i="174"/>
  <c r="DR155" i="174"/>
  <c r="DR154" i="174"/>
  <c r="DR153" i="174"/>
  <c r="DR152" i="174"/>
  <c r="DR151" i="174"/>
  <c r="DR150" i="174"/>
  <c r="DR149" i="174"/>
  <c r="DR148" i="174"/>
  <c r="DR147" i="174"/>
  <c r="DR146" i="174"/>
  <c r="DR145" i="174"/>
  <c r="DR144" i="174"/>
  <c r="DR143" i="174"/>
  <c r="DR142" i="174"/>
  <c r="DR141" i="174"/>
  <c r="DR140" i="174"/>
  <c r="DR139" i="174"/>
  <c r="DR138" i="174"/>
  <c r="DR137" i="174"/>
  <c r="DR136" i="174"/>
  <c r="DR135" i="174"/>
  <c r="DR134" i="174"/>
  <c r="DR133" i="174"/>
  <c r="DR132" i="174"/>
  <c r="DR131" i="174"/>
  <c r="DR130" i="174"/>
  <c r="DR129" i="174"/>
  <c r="DR128" i="174"/>
  <c r="DR127" i="174"/>
  <c r="DR126" i="174"/>
  <c r="DR125" i="174"/>
  <c r="DR124" i="174"/>
  <c r="DR123" i="174"/>
  <c r="DR122" i="174"/>
  <c r="DR121" i="174"/>
  <c r="DR120" i="174"/>
  <c r="DR119" i="174"/>
  <c r="DR118" i="174"/>
  <c r="DR117" i="174"/>
  <c r="DR116" i="174"/>
  <c r="DR115" i="174"/>
  <c r="DR114" i="174"/>
  <c r="DR113" i="174"/>
  <c r="DR112" i="174"/>
  <c r="DR111" i="174"/>
  <c r="DR110" i="174"/>
  <c r="DR109" i="174"/>
  <c r="DR108" i="174"/>
  <c r="DR107" i="174"/>
  <c r="DR106" i="174"/>
  <c r="DR105" i="174"/>
  <c r="DR104" i="174"/>
  <c r="DR103" i="174"/>
  <c r="DR102" i="174"/>
  <c r="DR101" i="174"/>
  <c r="DR100" i="174"/>
  <c r="DR99" i="174"/>
  <c r="DR98" i="174"/>
  <c r="DR97" i="174"/>
  <c r="DR96" i="174"/>
  <c r="DR95" i="174"/>
  <c r="DR94" i="174"/>
  <c r="DR93" i="174"/>
  <c r="DR92" i="174"/>
  <c r="DR91" i="174"/>
  <c r="DR90" i="174"/>
  <c r="DR89" i="174"/>
  <c r="DR88" i="174"/>
  <c r="DR87" i="174"/>
  <c r="DR86" i="174"/>
  <c r="DR85" i="174"/>
  <c r="DR84" i="174"/>
  <c r="DR83" i="174"/>
  <c r="DR82" i="174"/>
  <c r="DR81" i="174"/>
  <c r="DR80" i="174"/>
  <c r="DR79" i="174"/>
  <c r="DR78" i="174"/>
  <c r="DR77" i="174"/>
  <c r="DR76" i="174"/>
  <c r="DR75" i="174"/>
  <c r="DR74" i="174"/>
  <c r="DR73" i="174"/>
  <c r="DR72" i="174"/>
  <c r="DR71" i="174"/>
  <c r="DR70" i="174"/>
  <c r="DR69" i="174"/>
  <c r="DR68" i="174"/>
  <c r="DR67" i="174"/>
  <c r="DR66" i="174"/>
  <c r="DR65" i="174"/>
  <c r="DR64" i="174"/>
  <c r="DR63" i="174"/>
  <c r="DR62" i="174"/>
  <c r="DR61" i="174"/>
  <c r="DR60" i="174"/>
  <c r="DR59" i="174"/>
  <c r="DR58" i="174"/>
  <c r="DR57" i="174"/>
  <c r="DR56" i="174"/>
  <c r="DR55" i="174"/>
  <c r="DR54" i="174"/>
  <c r="DR53" i="174"/>
  <c r="DR52" i="174"/>
  <c r="DR51" i="174"/>
  <c r="DR50" i="174"/>
  <c r="DR49" i="174"/>
  <c r="DR48" i="174"/>
  <c r="DR47" i="174"/>
  <c r="DR46" i="174"/>
  <c r="DR45" i="174"/>
  <c r="DR44" i="174"/>
  <c r="DR43" i="174"/>
  <c r="DR42" i="174"/>
  <c r="DR41" i="174"/>
  <c r="DR40" i="174"/>
  <c r="DR39" i="174"/>
  <c r="DR38" i="174"/>
  <c r="DR37" i="174"/>
  <c r="DR36" i="174"/>
  <c r="DR35" i="174"/>
  <c r="DR34" i="174"/>
  <c r="DR33" i="174"/>
  <c r="DR32" i="174"/>
  <c r="DR31" i="174"/>
  <c r="DR30" i="174"/>
  <c r="DR29" i="174"/>
  <c r="DR28" i="174"/>
  <c r="DR27" i="174"/>
  <c r="DR26" i="174"/>
  <c r="DR25" i="174"/>
  <c r="DR24" i="174"/>
  <c r="DR23" i="174"/>
  <c r="DR22" i="174"/>
  <c r="DR21" i="174"/>
  <c r="DR20" i="174"/>
  <c r="DR19" i="174"/>
  <c r="DR18" i="174"/>
  <c r="DR17" i="174"/>
  <c r="DR16" i="174"/>
  <c r="DR15" i="174"/>
  <c r="DR14" i="174"/>
  <c r="DR13" i="174"/>
  <c r="DR12" i="174"/>
  <c r="DR11" i="174"/>
  <c r="DR10" i="174"/>
  <c r="DR9" i="174"/>
  <c r="DR8" i="174"/>
  <c r="DR7" i="174"/>
  <c r="DR6" i="174"/>
  <c r="DS273" i="174"/>
  <c r="DS272" i="174" s="1"/>
  <c r="DS270" i="174"/>
  <c r="DS266" i="174"/>
  <c r="DS265" i="174"/>
  <c r="DS263" i="174"/>
  <c r="DS259" i="174"/>
  <c r="DS249" i="174"/>
  <c r="DS247" i="174"/>
  <c r="DS246" i="174" s="1"/>
  <c r="DS244" i="174"/>
  <c r="DS240" i="174"/>
  <c r="DS230" i="174"/>
  <c r="DS228" i="174"/>
  <c r="DS224" i="174" s="1"/>
  <c r="DS225" i="174"/>
  <c r="DS221" i="174"/>
  <c r="DS216" i="174"/>
  <c r="DS215" i="174"/>
  <c r="DS212" i="174"/>
  <c r="DS196" i="174"/>
  <c r="DS194" i="174"/>
  <c r="DS190" i="174"/>
  <c r="DS189" i="174"/>
  <c r="DS140" i="174"/>
  <c r="DS132" i="174"/>
  <c r="DS128" i="174"/>
  <c r="DS124" i="174"/>
  <c r="DS120" i="174"/>
  <c r="DS95" i="174"/>
  <c r="DS93" i="174"/>
  <c r="DS90" i="174"/>
  <c r="DS69" i="174"/>
  <c r="DS68" i="174" s="1"/>
  <c r="DS55" i="174" s="1"/>
  <c r="DS62" i="174"/>
  <c r="DS56" i="174"/>
  <c r="DS46" i="174"/>
  <c r="DS44" i="174"/>
  <c r="DS42" i="174"/>
  <c r="DS40" i="174"/>
  <c r="DS37" i="174"/>
  <c r="DS35" i="174"/>
  <c r="DS33" i="174"/>
  <c r="DS31" i="174"/>
  <c r="DS29" i="174"/>
  <c r="DS28" i="174" s="1"/>
  <c r="DS22" i="174"/>
  <c r="DS9" i="174"/>
  <c r="DS8" i="174" s="1"/>
  <c r="DQ273" i="174"/>
  <c r="DQ272" i="174" s="1"/>
  <c r="DQ270" i="174"/>
  <c r="DQ266" i="174"/>
  <c r="DQ265" i="174" s="1"/>
  <c r="DQ263" i="174"/>
  <c r="DQ259" i="174"/>
  <c r="DQ249" i="174"/>
  <c r="DQ247" i="174"/>
  <c r="DQ246" i="174" s="1"/>
  <c r="DQ244" i="174"/>
  <c r="DQ240" i="174"/>
  <c r="DQ230" i="174"/>
  <c r="DQ228" i="174"/>
  <c r="DQ225" i="174"/>
  <c r="DQ224" i="174"/>
  <c r="DQ221" i="174"/>
  <c r="DQ216" i="174"/>
  <c r="DQ215" i="174"/>
  <c r="DQ212" i="174"/>
  <c r="DQ196" i="174"/>
  <c r="DQ194" i="174"/>
  <c r="DQ190" i="174"/>
  <c r="DQ189" i="174" s="1"/>
  <c r="DQ140" i="174"/>
  <c r="DQ132" i="174"/>
  <c r="DQ128" i="174"/>
  <c r="DQ124" i="174"/>
  <c r="DQ120" i="174"/>
  <c r="DQ95" i="174"/>
  <c r="DQ93" i="174"/>
  <c r="DQ90" i="174"/>
  <c r="DQ69" i="174"/>
  <c r="DQ68" i="174" s="1"/>
  <c r="DQ62" i="174"/>
  <c r="DQ56" i="174"/>
  <c r="DQ46" i="174"/>
  <c r="DQ44" i="174"/>
  <c r="DQ42" i="174"/>
  <c r="DQ40" i="174"/>
  <c r="DQ37" i="174"/>
  <c r="DQ35" i="174"/>
  <c r="DQ28" i="174" s="1"/>
  <c r="DQ33" i="174"/>
  <c r="DQ31" i="174"/>
  <c r="DQ29" i="174"/>
  <c r="DQ22" i="174"/>
  <c r="DQ9" i="174"/>
  <c r="DQ8" i="174"/>
  <c r="DP274" i="174"/>
  <c r="DP273" i="174"/>
  <c r="DP272" i="174"/>
  <c r="DP271" i="174"/>
  <c r="DP270" i="174"/>
  <c r="DP269" i="174"/>
  <c r="DP268" i="174"/>
  <c r="DP267" i="174"/>
  <c r="DP266" i="174"/>
  <c r="DP265" i="174"/>
  <c r="DP264" i="174"/>
  <c r="DP263" i="174"/>
  <c r="DP262" i="174"/>
  <c r="DP261" i="174"/>
  <c r="DP260" i="174"/>
  <c r="DP259" i="174"/>
  <c r="DP258" i="174"/>
  <c r="DP257" i="174"/>
  <c r="DP256" i="174"/>
  <c r="DP255" i="174"/>
  <c r="DP254" i="174"/>
  <c r="DP253" i="174"/>
  <c r="DP252" i="174"/>
  <c r="DP251" i="174"/>
  <c r="DP250" i="174"/>
  <c r="DP249" i="174"/>
  <c r="DP248" i="174"/>
  <c r="DP247" i="174"/>
  <c r="DP246" i="174"/>
  <c r="DP245" i="174"/>
  <c r="DP244" i="174"/>
  <c r="DP243" i="174"/>
  <c r="DP242" i="174"/>
  <c r="DP241" i="174"/>
  <c r="DP240" i="174"/>
  <c r="DP239" i="174"/>
  <c r="DP238" i="174"/>
  <c r="DP237" i="174"/>
  <c r="DP236" i="174"/>
  <c r="DP235" i="174"/>
  <c r="DP234" i="174"/>
  <c r="DP233" i="174"/>
  <c r="DP232" i="174"/>
  <c r="DP231" i="174"/>
  <c r="DP230" i="174"/>
  <c r="DP229" i="174"/>
  <c r="DP228" i="174"/>
  <c r="DP227" i="174"/>
  <c r="DP226" i="174"/>
  <c r="DP225" i="174"/>
  <c r="DP224" i="174"/>
  <c r="DP223" i="174"/>
  <c r="DP222" i="174"/>
  <c r="DP221" i="174"/>
  <c r="DP220" i="174"/>
  <c r="DP219" i="174"/>
  <c r="DP218" i="174"/>
  <c r="DP217" i="174"/>
  <c r="DP216" i="174"/>
  <c r="DP215" i="174"/>
  <c r="DP214" i="174"/>
  <c r="DP213" i="174"/>
  <c r="DP212" i="174"/>
  <c r="DP211" i="174"/>
  <c r="DP210" i="174"/>
  <c r="DP209" i="174"/>
  <c r="DP208" i="174"/>
  <c r="DP207" i="174"/>
  <c r="DP206" i="174"/>
  <c r="DP205" i="174"/>
  <c r="DP204" i="174"/>
  <c r="DP203" i="174"/>
  <c r="DP202" i="174"/>
  <c r="DP201" i="174"/>
  <c r="DP200" i="174"/>
  <c r="DP199" i="174"/>
  <c r="DP198" i="174"/>
  <c r="DP197" i="174"/>
  <c r="DP196" i="174"/>
  <c r="DP195" i="174"/>
  <c r="DP194" i="174"/>
  <c r="DP193" i="174"/>
  <c r="DP192" i="174"/>
  <c r="DP191" i="174"/>
  <c r="DP190" i="174"/>
  <c r="DP189" i="174"/>
  <c r="DP188" i="174"/>
  <c r="DP187" i="174"/>
  <c r="DP186" i="174"/>
  <c r="DP185" i="174"/>
  <c r="DP184" i="174"/>
  <c r="DP183" i="174"/>
  <c r="DP182" i="174"/>
  <c r="DP181" i="174"/>
  <c r="DP180" i="174"/>
  <c r="DP179" i="174"/>
  <c r="DP178" i="174"/>
  <c r="DP177" i="174"/>
  <c r="DP176" i="174"/>
  <c r="DP175" i="174"/>
  <c r="DP174" i="174"/>
  <c r="DP173" i="174"/>
  <c r="DP172" i="174"/>
  <c r="DP171" i="174"/>
  <c r="DP170" i="174"/>
  <c r="DP169" i="174"/>
  <c r="DP168" i="174"/>
  <c r="DP167" i="174"/>
  <c r="DP166" i="174"/>
  <c r="DP165" i="174"/>
  <c r="DP164" i="174"/>
  <c r="DP163" i="174"/>
  <c r="DP162" i="174"/>
  <c r="DP161" i="174"/>
  <c r="DP160" i="174"/>
  <c r="DP159" i="174"/>
  <c r="DP158" i="174"/>
  <c r="DP157" i="174"/>
  <c r="DP156" i="174"/>
  <c r="DP155" i="174"/>
  <c r="DP154" i="174"/>
  <c r="DP153" i="174"/>
  <c r="DP152" i="174"/>
  <c r="DP151" i="174"/>
  <c r="DP150" i="174"/>
  <c r="DP149" i="174"/>
  <c r="DP148" i="174"/>
  <c r="DP147" i="174"/>
  <c r="DP146" i="174"/>
  <c r="DP145" i="174"/>
  <c r="DP144" i="174"/>
  <c r="DP143" i="174"/>
  <c r="DP142" i="174"/>
  <c r="DP141" i="174"/>
  <c r="DP140" i="174"/>
  <c r="DP139" i="174"/>
  <c r="DP138" i="174"/>
  <c r="DP137" i="174"/>
  <c r="DP136" i="174"/>
  <c r="DP135" i="174"/>
  <c r="DP134" i="174"/>
  <c r="DP133" i="174"/>
  <c r="DP132" i="174"/>
  <c r="DP131" i="174"/>
  <c r="DP130" i="174"/>
  <c r="DP129" i="174"/>
  <c r="DP128" i="174"/>
  <c r="DP127" i="174"/>
  <c r="DP126" i="174"/>
  <c r="DP125" i="174"/>
  <c r="DP124" i="174"/>
  <c r="DP123" i="174"/>
  <c r="DP122" i="174"/>
  <c r="DP121" i="174"/>
  <c r="DP120" i="174"/>
  <c r="DP119" i="174"/>
  <c r="DP118" i="174"/>
  <c r="DP117" i="174"/>
  <c r="DP116" i="174"/>
  <c r="DP115" i="174"/>
  <c r="DP114" i="174"/>
  <c r="DP113" i="174"/>
  <c r="DP112" i="174"/>
  <c r="DP111" i="174"/>
  <c r="DP110" i="174"/>
  <c r="DP109" i="174"/>
  <c r="DP108" i="174"/>
  <c r="DP107" i="174"/>
  <c r="DP106" i="174"/>
  <c r="DP105" i="174"/>
  <c r="DP104" i="174"/>
  <c r="DP103" i="174"/>
  <c r="DP102" i="174"/>
  <c r="DP101" i="174"/>
  <c r="DP100" i="174"/>
  <c r="DP99" i="174"/>
  <c r="DP98" i="174"/>
  <c r="DP97" i="174"/>
  <c r="DP96" i="174"/>
  <c r="DP95" i="174"/>
  <c r="DP94" i="174"/>
  <c r="DP93" i="174"/>
  <c r="DP92" i="174"/>
  <c r="DP91" i="174"/>
  <c r="DP90" i="174"/>
  <c r="DP89" i="174"/>
  <c r="DP88" i="174"/>
  <c r="DP87" i="174"/>
  <c r="DP86" i="174"/>
  <c r="DP85" i="174"/>
  <c r="DP84" i="174"/>
  <c r="DP83" i="174"/>
  <c r="DP82" i="174"/>
  <c r="DP81" i="174"/>
  <c r="DP80" i="174"/>
  <c r="DP79" i="174"/>
  <c r="DP78" i="174"/>
  <c r="DP77" i="174"/>
  <c r="DP76" i="174"/>
  <c r="DP75" i="174"/>
  <c r="DP74" i="174"/>
  <c r="DP73" i="174"/>
  <c r="DP72" i="174"/>
  <c r="DP71" i="174"/>
  <c r="DP70" i="174"/>
  <c r="DP69" i="174"/>
  <c r="DP68" i="174"/>
  <c r="DP67" i="174"/>
  <c r="DP66" i="174"/>
  <c r="DP65" i="174"/>
  <c r="DP64" i="174"/>
  <c r="DP63" i="174"/>
  <c r="DP62" i="174"/>
  <c r="DP61" i="174"/>
  <c r="DP60" i="174"/>
  <c r="DP59" i="174"/>
  <c r="DP58" i="174"/>
  <c r="DP57" i="174"/>
  <c r="DP56" i="174"/>
  <c r="DP55" i="174"/>
  <c r="DP54" i="174"/>
  <c r="DP53" i="174"/>
  <c r="DP52" i="174"/>
  <c r="DP51" i="174"/>
  <c r="DP50" i="174"/>
  <c r="DP49" i="174"/>
  <c r="DP48" i="174"/>
  <c r="DP47" i="174"/>
  <c r="DP46" i="174"/>
  <c r="DP45" i="174"/>
  <c r="DP44" i="174"/>
  <c r="DP43" i="174"/>
  <c r="DP42" i="174"/>
  <c r="DP41" i="174"/>
  <c r="DP40" i="174"/>
  <c r="DP39" i="174"/>
  <c r="DP38" i="174"/>
  <c r="DP37" i="174"/>
  <c r="DP36" i="174"/>
  <c r="DP35" i="174"/>
  <c r="DP34" i="174"/>
  <c r="DP33" i="174"/>
  <c r="DP32" i="174"/>
  <c r="DP31" i="174"/>
  <c r="DP30" i="174"/>
  <c r="DP29" i="174"/>
  <c r="DP28" i="174"/>
  <c r="DP27" i="174"/>
  <c r="DP26" i="174"/>
  <c r="DP25" i="174"/>
  <c r="DP24" i="174"/>
  <c r="DP23" i="174"/>
  <c r="DP22" i="174"/>
  <c r="DP21" i="174"/>
  <c r="DP20" i="174"/>
  <c r="DP19" i="174"/>
  <c r="DP18" i="174"/>
  <c r="DP17" i="174"/>
  <c r="DP16" i="174"/>
  <c r="DP15" i="174"/>
  <c r="DP14" i="174"/>
  <c r="DP13" i="174"/>
  <c r="DP12" i="174"/>
  <c r="DP11" i="174"/>
  <c r="DP10" i="174"/>
  <c r="DP9" i="174"/>
  <c r="DP8" i="174"/>
  <c r="DP7" i="174"/>
  <c r="DP6" i="174"/>
  <c r="DO273" i="174"/>
  <c r="DO272" i="174" s="1"/>
  <c r="DO270" i="174"/>
  <c r="DO266" i="174"/>
  <c r="DO265" i="174"/>
  <c r="DO263" i="174"/>
  <c r="DO259" i="174"/>
  <c r="DO249" i="174"/>
  <c r="DO247" i="174"/>
  <c r="DO246" i="174" s="1"/>
  <c r="DO244" i="174"/>
  <c r="DO240" i="174"/>
  <c r="DO230" i="174"/>
  <c r="DO228" i="174"/>
  <c r="DO224" i="174" s="1"/>
  <c r="DO223" i="174" s="1"/>
  <c r="DO225" i="174"/>
  <c r="DO221" i="174"/>
  <c r="DO216" i="174"/>
  <c r="DO215" i="174"/>
  <c r="DO212" i="174"/>
  <c r="DO196" i="174"/>
  <c r="DO194" i="174"/>
  <c r="DO190" i="174"/>
  <c r="DO189" i="174"/>
  <c r="DO140" i="174"/>
  <c r="DO132" i="174"/>
  <c r="DO128" i="174"/>
  <c r="DO124" i="174"/>
  <c r="DO120" i="174"/>
  <c r="DO95" i="174"/>
  <c r="DO93" i="174"/>
  <c r="DO90" i="174"/>
  <c r="DO69" i="174"/>
  <c r="DO68" i="174" s="1"/>
  <c r="DO55" i="174" s="1"/>
  <c r="DO62" i="174"/>
  <c r="DO56" i="174"/>
  <c r="DO46" i="174"/>
  <c r="DO44" i="174"/>
  <c r="DO42" i="174"/>
  <c r="DO40" i="174"/>
  <c r="DO37" i="174"/>
  <c r="DO35" i="174"/>
  <c r="DO33" i="174"/>
  <c r="DO31" i="174"/>
  <c r="DO28" i="174" s="1"/>
  <c r="DO29" i="174"/>
  <c r="DO22" i="174"/>
  <c r="DO9" i="174"/>
  <c r="DO8" i="174" s="1"/>
  <c r="DN274" i="174"/>
  <c r="DN273" i="174"/>
  <c r="DN272" i="174"/>
  <c r="DN271" i="174"/>
  <c r="DN270" i="174"/>
  <c r="DN269" i="174"/>
  <c r="DN268" i="174"/>
  <c r="DN267" i="174"/>
  <c r="DN266" i="174"/>
  <c r="DN265" i="174"/>
  <c r="DN264" i="174"/>
  <c r="DN263" i="174"/>
  <c r="DN262" i="174"/>
  <c r="DN261" i="174"/>
  <c r="DN260" i="174"/>
  <c r="DN259" i="174"/>
  <c r="DN258" i="174"/>
  <c r="DN257" i="174"/>
  <c r="DN256" i="174"/>
  <c r="DN255" i="174"/>
  <c r="DN254" i="174"/>
  <c r="DN253" i="174"/>
  <c r="DN252" i="174"/>
  <c r="DN251" i="174"/>
  <c r="DN250" i="174"/>
  <c r="DN249" i="174"/>
  <c r="DN248" i="174"/>
  <c r="DN247" i="174"/>
  <c r="DN246" i="174"/>
  <c r="DN245" i="174"/>
  <c r="DN244" i="174"/>
  <c r="DN243" i="174"/>
  <c r="DN242" i="174"/>
  <c r="DN241" i="174"/>
  <c r="DN240" i="174"/>
  <c r="DN239" i="174"/>
  <c r="DN238" i="174"/>
  <c r="DN237" i="174"/>
  <c r="DN236" i="174"/>
  <c r="DN235" i="174"/>
  <c r="DN234" i="174"/>
  <c r="DN233" i="174"/>
  <c r="DN232" i="174"/>
  <c r="DN231" i="174"/>
  <c r="DN230" i="174"/>
  <c r="DN229" i="174"/>
  <c r="DN228" i="174"/>
  <c r="DN227" i="174"/>
  <c r="DN226" i="174"/>
  <c r="DN225" i="174"/>
  <c r="DN224" i="174"/>
  <c r="DN223" i="174"/>
  <c r="DN222" i="174"/>
  <c r="DN221" i="174"/>
  <c r="DN220" i="174"/>
  <c r="DN219" i="174"/>
  <c r="DN218" i="174"/>
  <c r="DN217" i="174"/>
  <c r="DN216" i="174"/>
  <c r="DN215" i="174"/>
  <c r="DN214" i="174"/>
  <c r="DN213" i="174"/>
  <c r="DN212" i="174"/>
  <c r="DN211" i="174"/>
  <c r="DN210" i="174"/>
  <c r="DN209" i="174"/>
  <c r="DN208" i="174"/>
  <c r="DN207" i="174"/>
  <c r="DN206" i="174"/>
  <c r="DN205" i="174"/>
  <c r="DN204" i="174"/>
  <c r="DN203" i="174"/>
  <c r="DN202" i="174"/>
  <c r="DN201" i="174"/>
  <c r="DN200" i="174"/>
  <c r="DN199" i="174"/>
  <c r="DN198" i="174"/>
  <c r="DN197" i="174"/>
  <c r="DN196" i="174"/>
  <c r="DN195" i="174"/>
  <c r="DN194" i="174"/>
  <c r="DN193" i="174"/>
  <c r="DN192" i="174"/>
  <c r="DN191" i="174"/>
  <c r="DN190" i="174"/>
  <c r="DN189" i="174"/>
  <c r="DN188" i="174"/>
  <c r="DN187" i="174"/>
  <c r="DN186" i="174"/>
  <c r="DN185" i="174"/>
  <c r="DN184" i="174"/>
  <c r="DN183" i="174"/>
  <c r="DN182" i="174"/>
  <c r="DN181" i="174"/>
  <c r="DN180" i="174"/>
  <c r="DN179" i="174"/>
  <c r="DN178" i="174"/>
  <c r="DN177" i="174"/>
  <c r="DN176" i="174"/>
  <c r="DN175" i="174"/>
  <c r="DN174" i="174"/>
  <c r="DN173" i="174"/>
  <c r="DN172" i="174"/>
  <c r="DN171" i="174"/>
  <c r="DN170" i="174"/>
  <c r="DN169" i="174"/>
  <c r="DN168" i="174"/>
  <c r="DN167" i="174"/>
  <c r="DN166" i="174"/>
  <c r="DN165" i="174"/>
  <c r="DN164" i="174"/>
  <c r="DN163" i="174"/>
  <c r="DN162" i="174"/>
  <c r="DN161" i="174"/>
  <c r="DN160" i="174"/>
  <c r="DN159" i="174"/>
  <c r="DN158" i="174"/>
  <c r="DN157" i="174"/>
  <c r="DN156" i="174"/>
  <c r="DN155" i="174"/>
  <c r="DN154" i="174"/>
  <c r="DN153" i="174"/>
  <c r="DN152" i="174"/>
  <c r="DN151" i="174"/>
  <c r="DN150" i="174"/>
  <c r="DN149" i="174"/>
  <c r="DN148" i="174"/>
  <c r="DN147" i="174"/>
  <c r="DN146" i="174"/>
  <c r="DN145" i="174"/>
  <c r="DN144" i="174"/>
  <c r="DN143" i="174"/>
  <c r="DN142" i="174"/>
  <c r="DN141" i="174"/>
  <c r="DN140" i="174"/>
  <c r="DN139" i="174"/>
  <c r="DN138" i="174"/>
  <c r="DN137" i="174"/>
  <c r="DN136" i="174"/>
  <c r="DN135" i="174"/>
  <c r="DN134" i="174"/>
  <c r="DN133" i="174"/>
  <c r="DN132" i="174"/>
  <c r="DN131" i="174"/>
  <c r="DN130" i="174"/>
  <c r="DN129" i="174"/>
  <c r="DN128" i="174"/>
  <c r="DN127" i="174"/>
  <c r="DN126" i="174"/>
  <c r="DN125" i="174"/>
  <c r="DN124" i="174"/>
  <c r="DN123" i="174"/>
  <c r="DN122" i="174"/>
  <c r="DN121" i="174"/>
  <c r="DN120" i="174"/>
  <c r="DN119" i="174"/>
  <c r="DN118" i="174"/>
  <c r="DN117" i="174"/>
  <c r="DN116" i="174"/>
  <c r="DN115" i="174"/>
  <c r="DN114" i="174"/>
  <c r="DN113" i="174"/>
  <c r="DN112" i="174"/>
  <c r="DN111" i="174"/>
  <c r="DN110" i="174"/>
  <c r="DN109" i="174"/>
  <c r="DN108" i="174"/>
  <c r="DN107" i="174"/>
  <c r="DN106" i="174"/>
  <c r="DN105" i="174"/>
  <c r="DN104" i="174"/>
  <c r="DN103" i="174"/>
  <c r="DN102" i="174"/>
  <c r="DN101" i="174"/>
  <c r="DN100" i="174"/>
  <c r="DN99" i="174"/>
  <c r="DN98" i="174"/>
  <c r="DN97" i="174"/>
  <c r="DN96" i="174"/>
  <c r="DN95" i="174"/>
  <c r="DN94" i="174"/>
  <c r="DN93" i="174"/>
  <c r="DN92" i="174"/>
  <c r="DN91" i="174"/>
  <c r="DN90" i="174"/>
  <c r="DN89" i="174"/>
  <c r="DN88" i="174"/>
  <c r="DN87" i="174"/>
  <c r="DN86" i="174"/>
  <c r="DN85" i="174"/>
  <c r="DN84" i="174"/>
  <c r="DN83" i="174"/>
  <c r="DN82" i="174"/>
  <c r="DN81" i="174"/>
  <c r="DN80" i="174"/>
  <c r="DN79" i="174"/>
  <c r="DN78" i="174"/>
  <c r="DN77" i="174"/>
  <c r="DN76" i="174"/>
  <c r="DN75" i="174"/>
  <c r="DN74" i="174"/>
  <c r="DN73" i="174"/>
  <c r="DN72" i="174"/>
  <c r="DN71" i="174"/>
  <c r="DN70" i="174"/>
  <c r="DN69" i="174"/>
  <c r="DN68" i="174"/>
  <c r="DN67" i="174"/>
  <c r="DN66" i="174"/>
  <c r="DN65" i="174"/>
  <c r="DN64" i="174"/>
  <c r="DN63" i="174"/>
  <c r="DN62" i="174"/>
  <c r="DN61" i="174"/>
  <c r="DN60" i="174"/>
  <c r="DN59" i="174"/>
  <c r="DN58" i="174"/>
  <c r="DN57" i="174"/>
  <c r="DN56" i="174"/>
  <c r="DN55" i="174"/>
  <c r="DN54" i="174"/>
  <c r="DN53" i="174"/>
  <c r="DN52" i="174"/>
  <c r="DN51" i="174"/>
  <c r="DN50" i="174"/>
  <c r="DN49" i="174"/>
  <c r="DN48" i="174"/>
  <c r="DN47" i="174"/>
  <c r="DN46" i="174"/>
  <c r="DN45" i="174"/>
  <c r="DN44" i="174"/>
  <c r="DN43" i="174"/>
  <c r="DN42" i="174"/>
  <c r="DN41" i="174"/>
  <c r="DN40" i="174"/>
  <c r="DN39" i="174"/>
  <c r="DN38" i="174"/>
  <c r="DN37" i="174"/>
  <c r="DN36" i="174"/>
  <c r="DN35" i="174"/>
  <c r="DN34" i="174"/>
  <c r="DN33" i="174"/>
  <c r="DN32" i="174"/>
  <c r="DN31" i="174"/>
  <c r="DN30" i="174"/>
  <c r="DN29" i="174"/>
  <c r="DN28" i="174"/>
  <c r="DN27" i="174"/>
  <c r="DN26" i="174"/>
  <c r="DN25" i="174"/>
  <c r="DN24" i="174"/>
  <c r="DN23" i="174"/>
  <c r="DN22" i="174"/>
  <c r="DN21" i="174"/>
  <c r="DN20" i="174"/>
  <c r="DN19" i="174"/>
  <c r="DN18" i="174"/>
  <c r="DN17" i="174"/>
  <c r="DN16" i="174"/>
  <c r="DN15" i="174"/>
  <c r="DN14" i="174"/>
  <c r="DN13" i="174"/>
  <c r="DN12" i="174"/>
  <c r="DN11" i="174"/>
  <c r="DN10" i="174"/>
  <c r="DN9" i="174"/>
  <c r="DN8" i="174"/>
  <c r="DN7" i="174"/>
  <c r="DN6" i="174"/>
  <c r="DM273" i="174"/>
  <c r="DL273" i="174"/>
  <c r="DM272" i="174"/>
  <c r="DL272" i="174"/>
  <c r="DM270" i="174"/>
  <c r="DL270" i="174"/>
  <c r="DM266" i="174"/>
  <c r="DM265" i="174" s="1"/>
  <c r="DL266" i="174"/>
  <c r="DL265" i="174" s="1"/>
  <c r="DM263" i="174"/>
  <c r="DL263" i="174"/>
  <c r="DM259" i="174"/>
  <c r="DL259" i="174"/>
  <c r="DM249" i="174"/>
  <c r="DL249" i="174"/>
  <c r="DL246" i="174" s="1"/>
  <c r="DM247" i="174"/>
  <c r="DL247" i="174"/>
  <c r="DM246" i="174"/>
  <c r="DM244" i="174"/>
  <c r="DL244" i="174"/>
  <c r="DM240" i="174"/>
  <c r="DL240" i="174"/>
  <c r="DM230" i="174"/>
  <c r="DL230" i="174"/>
  <c r="DM228" i="174"/>
  <c r="DL228" i="174"/>
  <c r="DL224" i="174" s="1"/>
  <c r="DM225" i="174"/>
  <c r="DL225" i="174"/>
  <c r="DM224" i="174"/>
  <c r="DM223" i="174" s="1"/>
  <c r="DM221" i="174"/>
  <c r="DL221" i="174"/>
  <c r="DM216" i="174"/>
  <c r="DL216" i="174"/>
  <c r="DM215" i="174"/>
  <c r="DL215" i="174"/>
  <c r="DM212" i="174"/>
  <c r="DL212" i="174"/>
  <c r="DM196" i="174"/>
  <c r="DL196" i="174"/>
  <c r="DM194" i="174"/>
  <c r="DL194" i="174"/>
  <c r="DM190" i="174"/>
  <c r="DM189" i="174" s="1"/>
  <c r="DL190" i="174"/>
  <c r="DL189" i="174" s="1"/>
  <c r="DM140" i="174"/>
  <c r="DL140" i="174"/>
  <c r="DM132" i="174"/>
  <c r="DL132" i="174"/>
  <c r="DM128" i="174"/>
  <c r="DL128" i="174"/>
  <c r="DM124" i="174"/>
  <c r="DL124" i="174"/>
  <c r="DM120" i="174"/>
  <c r="DL120" i="174"/>
  <c r="DM95" i="174"/>
  <c r="DL95" i="174"/>
  <c r="DM93" i="174"/>
  <c r="DL93" i="174"/>
  <c r="DM90" i="174"/>
  <c r="DL90" i="174"/>
  <c r="DM69" i="174"/>
  <c r="DM68" i="174" s="1"/>
  <c r="DM55" i="174" s="1"/>
  <c r="DL69" i="174"/>
  <c r="DL68" i="174" s="1"/>
  <c r="DL55" i="174" s="1"/>
  <c r="DM62" i="174"/>
  <c r="DL62" i="174"/>
  <c r="DM56" i="174"/>
  <c r="DL56" i="174"/>
  <c r="DM46" i="174"/>
  <c r="DL46" i="174"/>
  <c r="DM44" i="174"/>
  <c r="DL44" i="174"/>
  <c r="DM42" i="174"/>
  <c r="DL42" i="174"/>
  <c r="DM40" i="174"/>
  <c r="DL40" i="174"/>
  <c r="DM37" i="174"/>
  <c r="DL37" i="174"/>
  <c r="DM35" i="174"/>
  <c r="DL35" i="174"/>
  <c r="DM33" i="174"/>
  <c r="DL33" i="174"/>
  <c r="DM31" i="174"/>
  <c r="DL31" i="174"/>
  <c r="DM29" i="174"/>
  <c r="DL29" i="174"/>
  <c r="DM28" i="174"/>
  <c r="DL28" i="174"/>
  <c r="DM22" i="174"/>
  <c r="DL22" i="174"/>
  <c r="DM9" i="174"/>
  <c r="DM8" i="174" s="1"/>
  <c r="DM7" i="174" s="1"/>
  <c r="DL9" i="174"/>
  <c r="DL8" i="174" s="1"/>
  <c r="DL7" i="174" s="1"/>
  <c r="DI273" i="174"/>
  <c r="DI272" i="174" s="1"/>
  <c r="DJ272" i="174" s="1"/>
  <c r="DI270" i="174"/>
  <c r="DI266" i="174"/>
  <c r="DI265" i="174" s="1"/>
  <c r="DJ265" i="174" s="1"/>
  <c r="DI263" i="174"/>
  <c r="DI259" i="174"/>
  <c r="DI249" i="174"/>
  <c r="DJ249" i="174" s="1"/>
  <c r="DI247" i="174"/>
  <c r="DI246" i="174" s="1"/>
  <c r="DJ246" i="174" s="1"/>
  <c r="DI244" i="174"/>
  <c r="DI240" i="174"/>
  <c r="DJ240" i="174" s="1"/>
  <c r="DI230" i="174"/>
  <c r="DI228" i="174"/>
  <c r="DI225" i="174"/>
  <c r="DI224" i="174"/>
  <c r="DI221" i="174"/>
  <c r="DI216" i="174"/>
  <c r="DI215" i="174"/>
  <c r="DI212" i="174"/>
  <c r="DI196" i="174"/>
  <c r="DI194" i="174"/>
  <c r="DI190" i="174"/>
  <c r="DI189" i="174" s="1"/>
  <c r="DJ189" i="174" s="1"/>
  <c r="DI140" i="174"/>
  <c r="DI132" i="174"/>
  <c r="DI128" i="174"/>
  <c r="DJ128" i="174" s="1"/>
  <c r="DI124" i="174"/>
  <c r="DI120" i="174"/>
  <c r="DI95" i="174"/>
  <c r="DI93" i="174"/>
  <c r="DJ93" i="174" s="1"/>
  <c r="DI90" i="174"/>
  <c r="DI69" i="174"/>
  <c r="DI68" i="174" s="1"/>
  <c r="DJ68" i="174" s="1"/>
  <c r="DI62" i="174"/>
  <c r="DI55" i="174" s="1"/>
  <c r="DI56" i="174"/>
  <c r="DI46" i="174"/>
  <c r="DI44" i="174"/>
  <c r="DI42" i="174"/>
  <c r="DI40" i="174"/>
  <c r="DI37" i="174"/>
  <c r="DI35" i="174"/>
  <c r="DI33" i="174"/>
  <c r="DI31" i="174"/>
  <c r="DI29" i="174"/>
  <c r="DI28" i="174"/>
  <c r="DJ28" i="174" s="1"/>
  <c r="DI22" i="174"/>
  <c r="DI9" i="174"/>
  <c r="DI8" i="174" s="1"/>
  <c r="DG273" i="174"/>
  <c r="DG272" i="174" s="1"/>
  <c r="DH272" i="174" s="1"/>
  <c r="DG270" i="174"/>
  <c r="DG266" i="174"/>
  <c r="DG265" i="174" s="1"/>
  <c r="DH265" i="174" s="1"/>
  <c r="DG263" i="174"/>
  <c r="DG259" i="174"/>
  <c r="DG249" i="174"/>
  <c r="DH249" i="174" s="1"/>
  <c r="DG247" i="174"/>
  <c r="DG246" i="174" s="1"/>
  <c r="DH246" i="174" s="1"/>
  <c r="DG244" i="174"/>
  <c r="DG240" i="174"/>
  <c r="DG230" i="174"/>
  <c r="DG228" i="174"/>
  <c r="DG225" i="174"/>
  <c r="DG224" i="174"/>
  <c r="DG221" i="174"/>
  <c r="DG216" i="174"/>
  <c r="DG215" i="174"/>
  <c r="DH215" i="174" s="1"/>
  <c r="DG212" i="174"/>
  <c r="DG196" i="174"/>
  <c r="DG194" i="174"/>
  <c r="DG190" i="174"/>
  <c r="DG189" i="174" s="1"/>
  <c r="DH189" i="174" s="1"/>
  <c r="DG140" i="174"/>
  <c r="DG132" i="174"/>
  <c r="DG128" i="174"/>
  <c r="DH128" i="174" s="1"/>
  <c r="DG124" i="174"/>
  <c r="DG120" i="174"/>
  <c r="DG95" i="174"/>
  <c r="DG93" i="174"/>
  <c r="DG90" i="174"/>
  <c r="DG69" i="174"/>
  <c r="DG68" i="174" s="1"/>
  <c r="DG62" i="174"/>
  <c r="DG56" i="174"/>
  <c r="DG46" i="174"/>
  <c r="DG44" i="174"/>
  <c r="DG42" i="174"/>
  <c r="DG40" i="174"/>
  <c r="DG37" i="174"/>
  <c r="DG35" i="174"/>
  <c r="DG33" i="174"/>
  <c r="DG31" i="174"/>
  <c r="DG29" i="174"/>
  <c r="DG28" i="174"/>
  <c r="DG22" i="174"/>
  <c r="DG9" i="174"/>
  <c r="DG8" i="174" s="1"/>
  <c r="DF274" i="174"/>
  <c r="DF273" i="174"/>
  <c r="DF272" i="174"/>
  <c r="DF271" i="174"/>
  <c r="DF270" i="174"/>
  <c r="DF269" i="174"/>
  <c r="DF268" i="174"/>
  <c r="DF267" i="174"/>
  <c r="DF266" i="174"/>
  <c r="DF265" i="174"/>
  <c r="DF264" i="174"/>
  <c r="DF263" i="174"/>
  <c r="DF262" i="174"/>
  <c r="DF261" i="174"/>
  <c r="DF260" i="174"/>
  <c r="DF259" i="174"/>
  <c r="DF258" i="174"/>
  <c r="DF257" i="174"/>
  <c r="DF256" i="174"/>
  <c r="DF255" i="174"/>
  <c r="DF254" i="174"/>
  <c r="DF253" i="174"/>
  <c r="DF252" i="174"/>
  <c r="DF251" i="174"/>
  <c r="DF250" i="174"/>
  <c r="DF249" i="174"/>
  <c r="DF248" i="174"/>
  <c r="DF247" i="174"/>
  <c r="DF246" i="174"/>
  <c r="DF245" i="174"/>
  <c r="DF244" i="174"/>
  <c r="DF243" i="174"/>
  <c r="DF242" i="174"/>
  <c r="DF241" i="174"/>
  <c r="DF240" i="174"/>
  <c r="DF239" i="174"/>
  <c r="DF238" i="174"/>
  <c r="DF237" i="174"/>
  <c r="DF236" i="174"/>
  <c r="DF235" i="174"/>
  <c r="DF234" i="174"/>
  <c r="DF233" i="174"/>
  <c r="DF232" i="174"/>
  <c r="DF231" i="174"/>
  <c r="DF230" i="174"/>
  <c r="DF229" i="174"/>
  <c r="DF228" i="174"/>
  <c r="DF227" i="174"/>
  <c r="DF226" i="174"/>
  <c r="DF225" i="174"/>
  <c r="DF224" i="174"/>
  <c r="DF223" i="174"/>
  <c r="DF222" i="174"/>
  <c r="DF221" i="174"/>
  <c r="DF220" i="174"/>
  <c r="DF219" i="174"/>
  <c r="DF218" i="174"/>
  <c r="DF217" i="174"/>
  <c r="DF216" i="174"/>
  <c r="DF215" i="174"/>
  <c r="DF214" i="174"/>
  <c r="DF213" i="174"/>
  <c r="DF212" i="174"/>
  <c r="DF211" i="174"/>
  <c r="DF210" i="174"/>
  <c r="DF209" i="174"/>
  <c r="DF208" i="174"/>
  <c r="DF207" i="174"/>
  <c r="DF206" i="174"/>
  <c r="DF205" i="174"/>
  <c r="DF204" i="174"/>
  <c r="DF203" i="174"/>
  <c r="DF202" i="174"/>
  <c r="DF201" i="174"/>
  <c r="DF200" i="174"/>
  <c r="DF199" i="174"/>
  <c r="DF198" i="174"/>
  <c r="DF197" i="174"/>
  <c r="DF196" i="174"/>
  <c r="DF195" i="174"/>
  <c r="DF194" i="174"/>
  <c r="DF193" i="174"/>
  <c r="DF192" i="174"/>
  <c r="DF191" i="174"/>
  <c r="DF190" i="174"/>
  <c r="DF189" i="174"/>
  <c r="DF188" i="174"/>
  <c r="DF187" i="174"/>
  <c r="DF186" i="174"/>
  <c r="DF185" i="174"/>
  <c r="DF184" i="174"/>
  <c r="DF183" i="174"/>
  <c r="DF182" i="174"/>
  <c r="DF181" i="174"/>
  <c r="DF180" i="174"/>
  <c r="DF179" i="174"/>
  <c r="DF178" i="174"/>
  <c r="DF177" i="174"/>
  <c r="DF176" i="174"/>
  <c r="DF175" i="174"/>
  <c r="DF174" i="174"/>
  <c r="DF173" i="174"/>
  <c r="DF172" i="174"/>
  <c r="DF171" i="174"/>
  <c r="DF170" i="174"/>
  <c r="DF169" i="174"/>
  <c r="DF168" i="174"/>
  <c r="DF167" i="174"/>
  <c r="DF166" i="174"/>
  <c r="DF165" i="174"/>
  <c r="DF164" i="174"/>
  <c r="DF163" i="174"/>
  <c r="DF162" i="174"/>
  <c r="DF161" i="174"/>
  <c r="DF160" i="174"/>
  <c r="DF159" i="174"/>
  <c r="DF158" i="174"/>
  <c r="DF157" i="174"/>
  <c r="DF156" i="174"/>
  <c r="DF155" i="174"/>
  <c r="DF154" i="174"/>
  <c r="DF153" i="174"/>
  <c r="DF152" i="174"/>
  <c r="DF151" i="174"/>
  <c r="DF150" i="174"/>
  <c r="DF149" i="174"/>
  <c r="DF148" i="174"/>
  <c r="DF147" i="174"/>
  <c r="DF146" i="174"/>
  <c r="DF145" i="174"/>
  <c r="DF144" i="174"/>
  <c r="DF143" i="174"/>
  <c r="DF142" i="174"/>
  <c r="DF141" i="174"/>
  <c r="DF140" i="174"/>
  <c r="DF139" i="174"/>
  <c r="DF138" i="174"/>
  <c r="DF137" i="174"/>
  <c r="DF136" i="174"/>
  <c r="DF135" i="174"/>
  <c r="DF134" i="174"/>
  <c r="DF133" i="174"/>
  <c r="DF132" i="174"/>
  <c r="DF131" i="174"/>
  <c r="DF130" i="174"/>
  <c r="DF129" i="174"/>
  <c r="DF128" i="174"/>
  <c r="DF127" i="174"/>
  <c r="DF126" i="174"/>
  <c r="DF125" i="174"/>
  <c r="DF124" i="174"/>
  <c r="DF123" i="174"/>
  <c r="DF122" i="174"/>
  <c r="DF121" i="174"/>
  <c r="DF120" i="174"/>
  <c r="DF119" i="174"/>
  <c r="DF118" i="174"/>
  <c r="DF117" i="174"/>
  <c r="DF116" i="174"/>
  <c r="DF115" i="174"/>
  <c r="DF114" i="174"/>
  <c r="DF113" i="174"/>
  <c r="DF112" i="174"/>
  <c r="DF111" i="174"/>
  <c r="DF110" i="174"/>
  <c r="DF109" i="174"/>
  <c r="DF108" i="174"/>
  <c r="DF107" i="174"/>
  <c r="DF106" i="174"/>
  <c r="DF105" i="174"/>
  <c r="DF104" i="174"/>
  <c r="DF103" i="174"/>
  <c r="DF102" i="174"/>
  <c r="DF101" i="174"/>
  <c r="DF100" i="174"/>
  <c r="DF99" i="174"/>
  <c r="DF98" i="174"/>
  <c r="DF97" i="174"/>
  <c r="DF96" i="174"/>
  <c r="DF95" i="174"/>
  <c r="DF94" i="174"/>
  <c r="DF93" i="174"/>
  <c r="DF92" i="174"/>
  <c r="DF91" i="174"/>
  <c r="DF90" i="174"/>
  <c r="DF89" i="174"/>
  <c r="DF88" i="174"/>
  <c r="DF87" i="174"/>
  <c r="DF86" i="174"/>
  <c r="DF85" i="174"/>
  <c r="DF84" i="174"/>
  <c r="DF83" i="174"/>
  <c r="DF82" i="174"/>
  <c r="DF81" i="174"/>
  <c r="DF80" i="174"/>
  <c r="DF79" i="174"/>
  <c r="DF78" i="174"/>
  <c r="DF77" i="174"/>
  <c r="DF76" i="174"/>
  <c r="DF75" i="174"/>
  <c r="DF74" i="174"/>
  <c r="DF73" i="174"/>
  <c r="DF72" i="174"/>
  <c r="DF71" i="174"/>
  <c r="DF70" i="174"/>
  <c r="DF69" i="174"/>
  <c r="DF68" i="174"/>
  <c r="DF67" i="174"/>
  <c r="DF66" i="174"/>
  <c r="DF65" i="174"/>
  <c r="DF64" i="174"/>
  <c r="DF63" i="174"/>
  <c r="DF62" i="174"/>
  <c r="DF61" i="174"/>
  <c r="DF60" i="174"/>
  <c r="DF59" i="174"/>
  <c r="DF58" i="174"/>
  <c r="DF57" i="174"/>
  <c r="DF56" i="174"/>
  <c r="DF55" i="174"/>
  <c r="DF54" i="174"/>
  <c r="DF53" i="174"/>
  <c r="DF52" i="174"/>
  <c r="DF51" i="174"/>
  <c r="DF50" i="174"/>
  <c r="DF49" i="174"/>
  <c r="DF48" i="174"/>
  <c r="DF47" i="174"/>
  <c r="DF46" i="174"/>
  <c r="DF45" i="174"/>
  <c r="DF44" i="174"/>
  <c r="DF43" i="174"/>
  <c r="DF42" i="174"/>
  <c r="DF41" i="174"/>
  <c r="DF40" i="174"/>
  <c r="DF39" i="174"/>
  <c r="DF38" i="174"/>
  <c r="DF37" i="174"/>
  <c r="DF36" i="174"/>
  <c r="DF35" i="174"/>
  <c r="DF34" i="174"/>
  <c r="DF33" i="174"/>
  <c r="DF32" i="174"/>
  <c r="DF31" i="174"/>
  <c r="DF30" i="174"/>
  <c r="DF29" i="174"/>
  <c r="DF28" i="174"/>
  <c r="DF27" i="174"/>
  <c r="DF26" i="174"/>
  <c r="DF25" i="174"/>
  <c r="DF24" i="174"/>
  <c r="DF23" i="174"/>
  <c r="DF22" i="174"/>
  <c r="DF21" i="174"/>
  <c r="DF20" i="174"/>
  <c r="DF19" i="174"/>
  <c r="DF18" i="174"/>
  <c r="DF17" i="174"/>
  <c r="DF16" i="174"/>
  <c r="DF15" i="174"/>
  <c r="DF14" i="174"/>
  <c r="DF13" i="174"/>
  <c r="DF12" i="174"/>
  <c r="DF11" i="174"/>
  <c r="DF10" i="174"/>
  <c r="DF9" i="174"/>
  <c r="DF8" i="174"/>
  <c r="DF7" i="174"/>
  <c r="DF6" i="174"/>
  <c r="DE273" i="174"/>
  <c r="DE272" i="174" s="1"/>
  <c r="DE270" i="174"/>
  <c r="DE266" i="174"/>
  <c r="DE265" i="174" s="1"/>
  <c r="DE263" i="174"/>
  <c r="DE259" i="174"/>
  <c r="DE249" i="174"/>
  <c r="DE246" i="174" s="1"/>
  <c r="DE247" i="174"/>
  <c r="DE244" i="174"/>
  <c r="DE240" i="174"/>
  <c r="DE230" i="174"/>
  <c r="DE228" i="174"/>
  <c r="DE225" i="174"/>
  <c r="DE224" i="174"/>
  <c r="DE221" i="174"/>
  <c r="DE216" i="174"/>
  <c r="DE215" i="174"/>
  <c r="DE212" i="174"/>
  <c r="DE196" i="174"/>
  <c r="DE194" i="174"/>
  <c r="DE190" i="174"/>
  <c r="DE189" i="174" s="1"/>
  <c r="DE140" i="174"/>
  <c r="DE132" i="174"/>
  <c r="DE128" i="174"/>
  <c r="DE124" i="174"/>
  <c r="DE120" i="174"/>
  <c r="DE95" i="174"/>
  <c r="DE93" i="174"/>
  <c r="DE90" i="174"/>
  <c r="DE69" i="174"/>
  <c r="DE62" i="174"/>
  <c r="DE56" i="174"/>
  <c r="DE46" i="174"/>
  <c r="DE44" i="174"/>
  <c r="DE42" i="174"/>
  <c r="DE40" i="174"/>
  <c r="DE37" i="174"/>
  <c r="DE35" i="174"/>
  <c r="DE33" i="174"/>
  <c r="DE31" i="174"/>
  <c r="DE29" i="174"/>
  <c r="DE28" i="174"/>
  <c r="DE22" i="174"/>
  <c r="DE9" i="174"/>
  <c r="DE8" i="174"/>
  <c r="DD274" i="174"/>
  <c r="DD273" i="174"/>
  <c r="DD272" i="174"/>
  <c r="DD271" i="174"/>
  <c r="DD270" i="174"/>
  <c r="DD269" i="174"/>
  <c r="DD268" i="174"/>
  <c r="DD267" i="174"/>
  <c r="DD266" i="174"/>
  <c r="DD265" i="174"/>
  <c r="DD264" i="174"/>
  <c r="DD263" i="174"/>
  <c r="DD262" i="174"/>
  <c r="DD261" i="174"/>
  <c r="DD260" i="174"/>
  <c r="DD259" i="174"/>
  <c r="DD258" i="174"/>
  <c r="DD257" i="174"/>
  <c r="DD256" i="174"/>
  <c r="DD255" i="174"/>
  <c r="DD254" i="174"/>
  <c r="DD253" i="174"/>
  <c r="DD252" i="174"/>
  <c r="DD251" i="174"/>
  <c r="DD250" i="174"/>
  <c r="DD249" i="174"/>
  <c r="DD248" i="174"/>
  <c r="DD247" i="174"/>
  <c r="DD246" i="174"/>
  <c r="DD245" i="174"/>
  <c r="DD244" i="174"/>
  <c r="DD243" i="174"/>
  <c r="DD242" i="174"/>
  <c r="DD241" i="174"/>
  <c r="DD240" i="174"/>
  <c r="DD239" i="174"/>
  <c r="DD238" i="174"/>
  <c r="DD237" i="174"/>
  <c r="DD236" i="174"/>
  <c r="DD235" i="174"/>
  <c r="DD234" i="174"/>
  <c r="DD233" i="174"/>
  <c r="DD232" i="174"/>
  <c r="DD231" i="174"/>
  <c r="DD230" i="174"/>
  <c r="DD229" i="174"/>
  <c r="DD228" i="174"/>
  <c r="DD227" i="174"/>
  <c r="DD226" i="174"/>
  <c r="DD225" i="174"/>
  <c r="DD224" i="174"/>
  <c r="DD223" i="174"/>
  <c r="DD222" i="174"/>
  <c r="DD221" i="174"/>
  <c r="DD220" i="174"/>
  <c r="DD219" i="174"/>
  <c r="DD218" i="174"/>
  <c r="DD217" i="174"/>
  <c r="DD216" i="174"/>
  <c r="DD215" i="174"/>
  <c r="DD214" i="174"/>
  <c r="DD213" i="174"/>
  <c r="DD212" i="174"/>
  <c r="DD211" i="174"/>
  <c r="DD210" i="174"/>
  <c r="DD209" i="174"/>
  <c r="DD208" i="174"/>
  <c r="DD207" i="174"/>
  <c r="DD206" i="174"/>
  <c r="DD205" i="174"/>
  <c r="DD204" i="174"/>
  <c r="DD203" i="174"/>
  <c r="DD202" i="174"/>
  <c r="DD201" i="174"/>
  <c r="DD200" i="174"/>
  <c r="DD199" i="174"/>
  <c r="DD198" i="174"/>
  <c r="DD197" i="174"/>
  <c r="DD196" i="174"/>
  <c r="DD195" i="174"/>
  <c r="DD194" i="174"/>
  <c r="DD193" i="174"/>
  <c r="DD192" i="174"/>
  <c r="DD191" i="174"/>
  <c r="DD190" i="174"/>
  <c r="DD189" i="174"/>
  <c r="DD188" i="174"/>
  <c r="DD187" i="174"/>
  <c r="DD186" i="174"/>
  <c r="DD185" i="174"/>
  <c r="DD184" i="174"/>
  <c r="DD183" i="174"/>
  <c r="DD182" i="174"/>
  <c r="DD181" i="174"/>
  <c r="DD180" i="174"/>
  <c r="DD179" i="174"/>
  <c r="DD178" i="174"/>
  <c r="DD177" i="174"/>
  <c r="DD176" i="174"/>
  <c r="DD175" i="174"/>
  <c r="DD174" i="174"/>
  <c r="DD173" i="174"/>
  <c r="DD172" i="174"/>
  <c r="DD171" i="174"/>
  <c r="DD170" i="174"/>
  <c r="DD169" i="174"/>
  <c r="DD168" i="174"/>
  <c r="DD167" i="174"/>
  <c r="DD166" i="174"/>
  <c r="DD165" i="174"/>
  <c r="DD164" i="174"/>
  <c r="DD163" i="174"/>
  <c r="DD162" i="174"/>
  <c r="DD161" i="174"/>
  <c r="DD160" i="174"/>
  <c r="DD159" i="174"/>
  <c r="DD158" i="174"/>
  <c r="DD157" i="174"/>
  <c r="DD156" i="174"/>
  <c r="DD155" i="174"/>
  <c r="DD154" i="174"/>
  <c r="DD153" i="174"/>
  <c r="DD152" i="174"/>
  <c r="DD151" i="174"/>
  <c r="DD150" i="174"/>
  <c r="DD149" i="174"/>
  <c r="DD148" i="174"/>
  <c r="DD147" i="174"/>
  <c r="DD146" i="174"/>
  <c r="DD145" i="174"/>
  <c r="DD144" i="174"/>
  <c r="DD143" i="174"/>
  <c r="DD142" i="174"/>
  <c r="DD141" i="174"/>
  <c r="DD140" i="174"/>
  <c r="DD139" i="174"/>
  <c r="DD138" i="174"/>
  <c r="DD137" i="174"/>
  <c r="DD136" i="174"/>
  <c r="DD135" i="174"/>
  <c r="DD134" i="174"/>
  <c r="DD133" i="174"/>
  <c r="DD132" i="174"/>
  <c r="DD131" i="174"/>
  <c r="DD130" i="174"/>
  <c r="DD129" i="174"/>
  <c r="DD128" i="174"/>
  <c r="DD127" i="174"/>
  <c r="DD126" i="174"/>
  <c r="DD125" i="174"/>
  <c r="DD124" i="174"/>
  <c r="DD123" i="174"/>
  <c r="DD122" i="174"/>
  <c r="DD121" i="174"/>
  <c r="DD120" i="174"/>
  <c r="DD119" i="174"/>
  <c r="DD118" i="174"/>
  <c r="DD117" i="174"/>
  <c r="DD116" i="174"/>
  <c r="DD115" i="174"/>
  <c r="DD114" i="174"/>
  <c r="DD113" i="174"/>
  <c r="DD112" i="174"/>
  <c r="DD111" i="174"/>
  <c r="DD110" i="174"/>
  <c r="DD109" i="174"/>
  <c r="DD108" i="174"/>
  <c r="DD107" i="174"/>
  <c r="DD106" i="174"/>
  <c r="DD105" i="174"/>
  <c r="DD104" i="174"/>
  <c r="DD103" i="174"/>
  <c r="DD102" i="174"/>
  <c r="DD101" i="174"/>
  <c r="DD100" i="174"/>
  <c r="DD99" i="174"/>
  <c r="DD98" i="174"/>
  <c r="DD97" i="174"/>
  <c r="DD96" i="174"/>
  <c r="DD95" i="174"/>
  <c r="DD94" i="174"/>
  <c r="DD93" i="174"/>
  <c r="DD92" i="174"/>
  <c r="DD91" i="174"/>
  <c r="DD90" i="174"/>
  <c r="DD89" i="174"/>
  <c r="DD88" i="174"/>
  <c r="DD87" i="174"/>
  <c r="DD86" i="174"/>
  <c r="DD85" i="174"/>
  <c r="DD84" i="174"/>
  <c r="DD83" i="174"/>
  <c r="DD82" i="174"/>
  <c r="DD81" i="174"/>
  <c r="DD80" i="174"/>
  <c r="DD79" i="174"/>
  <c r="DD78" i="174"/>
  <c r="DD77" i="174"/>
  <c r="DD76" i="174"/>
  <c r="DD75" i="174"/>
  <c r="DD74" i="174"/>
  <c r="DD73" i="174"/>
  <c r="DD72" i="174"/>
  <c r="DD71" i="174"/>
  <c r="DD70" i="174"/>
  <c r="DD69" i="174"/>
  <c r="DD68" i="174"/>
  <c r="DD67" i="174"/>
  <c r="DD66" i="174"/>
  <c r="DD65" i="174"/>
  <c r="DD64" i="174"/>
  <c r="DD63" i="174"/>
  <c r="DD62" i="174"/>
  <c r="DD61" i="174"/>
  <c r="DD60" i="174"/>
  <c r="DD59" i="174"/>
  <c r="DD58" i="174"/>
  <c r="DD57" i="174"/>
  <c r="DD56" i="174"/>
  <c r="DD55" i="174"/>
  <c r="DD54" i="174"/>
  <c r="DD53" i="174"/>
  <c r="DD52" i="174"/>
  <c r="DD51" i="174"/>
  <c r="DD50" i="174"/>
  <c r="DD49" i="174"/>
  <c r="DD48" i="174"/>
  <c r="DD47" i="174"/>
  <c r="DD46" i="174"/>
  <c r="DD45" i="174"/>
  <c r="DD44" i="174"/>
  <c r="DD43" i="174"/>
  <c r="DD42" i="174"/>
  <c r="DD41" i="174"/>
  <c r="DD40" i="174"/>
  <c r="DD39" i="174"/>
  <c r="DD38" i="174"/>
  <c r="DD37" i="174"/>
  <c r="DD36" i="174"/>
  <c r="DD35" i="174"/>
  <c r="DD34" i="174"/>
  <c r="DD33" i="174"/>
  <c r="DD32" i="174"/>
  <c r="DD31" i="174"/>
  <c r="DD30" i="174"/>
  <c r="DD29" i="174"/>
  <c r="DD28" i="174"/>
  <c r="DD27" i="174"/>
  <c r="DD26" i="174"/>
  <c r="DD25" i="174"/>
  <c r="DD24" i="174"/>
  <c r="DD23" i="174"/>
  <c r="DD22" i="174"/>
  <c r="DD21" i="174"/>
  <c r="DD20" i="174"/>
  <c r="DD19" i="174"/>
  <c r="DD18" i="174"/>
  <c r="DD17" i="174"/>
  <c r="DD16" i="174"/>
  <c r="DD15" i="174"/>
  <c r="DD14" i="174"/>
  <c r="DD13" i="174"/>
  <c r="DD12" i="174"/>
  <c r="DD11" i="174"/>
  <c r="DD10" i="174"/>
  <c r="DD9" i="174"/>
  <c r="DD8" i="174"/>
  <c r="DD7" i="174"/>
  <c r="DD6" i="174"/>
  <c r="DC273" i="174"/>
  <c r="DB273" i="174"/>
  <c r="DC272" i="174"/>
  <c r="DB272" i="174"/>
  <c r="DC270" i="174"/>
  <c r="DB270" i="174"/>
  <c r="DC266" i="174"/>
  <c r="DC265" i="174" s="1"/>
  <c r="DB266" i="174"/>
  <c r="DB265" i="174" s="1"/>
  <c r="DC263" i="174"/>
  <c r="DB263" i="174"/>
  <c r="DC259" i="174"/>
  <c r="DB259" i="174"/>
  <c r="DC249" i="174"/>
  <c r="DB249" i="174"/>
  <c r="DC247" i="174"/>
  <c r="DB247" i="174"/>
  <c r="DC246" i="174"/>
  <c r="DB246" i="174"/>
  <c r="DC244" i="174"/>
  <c r="DB244" i="174"/>
  <c r="DC240" i="174"/>
  <c r="DB240" i="174"/>
  <c r="DC230" i="174"/>
  <c r="DB230" i="174"/>
  <c r="DC228" i="174"/>
  <c r="DB228" i="174"/>
  <c r="DB224" i="174" s="1"/>
  <c r="DC225" i="174"/>
  <c r="DB225" i="174"/>
  <c r="DC224" i="174"/>
  <c r="DC223" i="174" s="1"/>
  <c r="DC221" i="174"/>
  <c r="DB221" i="174"/>
  <c r="DC216" i="174"/>
  <c r="DB216" i="174"/>
  <c r="DC215" i="174"/>
  <c r="DB215" i="174"/>
  <c r="DC212" i="174"/>
  <c r="DB212" i="174"/>
  <c r="DC196" i="174"/>
  <c r="DB196" i="174"/>
  <c r="DC194" i="174"/>
  <c r="DB194" i="174"/>
  <c r="DC190" i="174"/>
  <c r="DC189" i="174" s="1"/>
  <c r="DB190" i="174"/>
  <c r="DB189" i="174" s="1"/>
  <c r="DC140" i="174"/>
  <c r="DB140" i="174"/>
  <c r="DC132" i="174"/>
  <c r="DB132" i="174"/>
  <c r="DC128" i="174"/>
  <c r="DB128" i="174"/>
  <c r="DC124" i="174"/>
  <c r="DB124" i="174"/>
  <c r="DC120" i="174"/>
  <c r="DB120" i="174"/>
  <c r="DC95" i="174"/>
  <c r="DB95" i="174"/>
  <c r="DC93" i="174"/>
  <c r="DB93" i="174"/>
  <c r="DC90" i="174"/>
  <c r="DB90" i="174"/>
  <c r="DC69" i="174"/>
  <c r="DC68" i="174" s="1"/>
  <c r="DC55" i="174" s="1"/>
  <c r="DB69" i="174"/>
  <c r="DB68" i="174" s="1"/>
  <c r="DB55" i="174" s="1"/>
  <c r="DC62" i="174"/>
  <c r="DB62" i="174"/>
  <c r="DC56" i="174"/>
  <c r="DB56" i="174"/>
  <c r="DC46" i="174"/>
  <c r="DB46" i="174"/>
  <c r="DC44" i="174"/>
  <c r="DB44" i="174"/>
  <c r="DC42" i="174"/>
  <c r="DB42" i="174"/>
  <c r="DC40" i="174"/>
  <c r="DB40" i="174"/>
  <c r="DC37" i="174"/>
  <c r="DB37" i="174"/>
  <c r="DC35" i="174"/>
  <c r="DB35" i="174"/>
  <c r="DC33" i="174"/>
  <c r="DB33" i="174"/>
  <c r="DC31" i="174"/>
  <c r="DB31" i="174"/>
  <c r="DC29" i="174"/>
  <c r="DB29" i="174"/>
  <c r="DC28" i="174"/>
  <c r="DB28" i="174"/>
  <c r="DC22" i="174"/>
  <c r="DB22" i="174"/>
  <c r="DC9" i="174"/>
  <c r="DC8" i="174" s="1"/>
  <c r="DB9" i="174"/>
  <c r="DB8" i="174" s="1"/>
  <c r="DB7" i="174" s="1"/>
  <c r="CY273" i="174"/>
  <c r="CY272" i="174" s="1"/>
  <c r="CZ272" i="174" s="1"/>
  <c r="CY270" i="174"/>
  <c r="CY266" i="174"/>
  <c r="CY265" i="174" s="1"/>
  <c r="CZ265" i="174" s="1"/>
  <c r="CY263" i="174"/>
  <c r="CY259" i="174"/>
  <c r="CY249" i="174"/>
  <c r="CY246" i="174" s="1"/>
  <c r="CZ246" i="174" s="1"/>
  <c r="CY247" i="174"/>
  <c r="CY244" i="174"/>
  <c r="CY240" i="174"/>
  <c r="CZ240" i="174" s="1"/>
  <c r="CY230" i="174"/>
  <c r="CY228" i="174"/>
  <c r="CY225" i="174"/>
  <c r="CY221" i="174"/>
  <c r="CY216" i="174"/>
  <c r="CY215" i="174"/>
  <c r="CY212" i="174"/>
  <c r="CY196" i="174"/>
  <c r="CY194" i="174"/>
  <c r="CY190" i="174"/>
  <c r="CY189" i="174" s="1"/>
  <c r="CZ189" i="174" s="1"/>
  <c r="CY140" i="174"/>
  <c r="CY132" i="174"/>
  <c r="CY128" i="174"/>
  <c r="CY124" i="174"/>
  <c r="CY120" i="174"/>
  <c r="CY95" i="174"/>
  <c r="CY93" i="174"/>
  <c r="CZ93" i="174" s="1"/>
  <c r="CY90" i="174"/>
  <c r="CY69" i="174"/>
  <c r="CY68" i="174" s="1"/>
  <c r="CZ68" i="174" s="1"/>
  <c r="CY62" i="174"/>
  <c r="CY56" i="174"/>
  <c r="CY46" i="174"/>
  <c r="CY44" i="174"/>
  <c r="CY42" i="174"/>
  <c r="CY40" i="174"/>
  <c r="CY37" i="174"/>
  <c r="CY35" i="174"/>
  <c r="CZ35" i="174" s="1"/>
  <c r="CY33" i="174"/>
  <c r="CY31" i="174"/>
  <c r="CY29" i="174"/>
  <c r="CY28" i="174"/>
  <c r="CZ28" i="174" s="1"/>
  <c r="CY22" i="174"/>
  <c r="CY9" i="174"/>
  <c r="CY8" i="174" s="1"/>
  <c r="CW273" i="174"/>
  <c r="CW272" i="174" s="1"/>
  <c r="CX272" i="174" s="1"/>
  <c r="CW270" i="174"/>
  <c r="CW266" i="174"/>
  <c r="CW265" i="174"/>
  <c r="CW263" i="174"/>
  <c r="CW259" i="174"/>
  <c r="CW249" i="174"/>
  <c r="CW247" i="174"/>
  <c r="CW246" i="174" s="1"/>
  <c r="CX246" i="174" s="1"/>
  <c r="CW244" i="174"/>
  <c r="CW240" i="174"/>
  <c r="CW230" i="174"/>
  <c r="CW228" i="174"/>
  <c r="CW225" i="174"/>
  <c r="CW224" i="174" s="1"/>
  <c r="CW221" i="174"/>
  <c r="CW216" i="174"/>
  <c r="CW215" i="174" s="1"/>
  <c r="CX215" i="174" s="1"/>
  <c r="CW212" i="174"/>
  <c r="CW196" i="174"/>
  <c r="CW194" i="174"/>
  <c r="CW190" i="174"/>
  <c r="CW189" i="174"/>
  <c r="CW140" i="174"/>
  <c r="CW132" i="174"/>
  <c r="CW128" i="174"/>
  <c r="CW124" i="174"/>
  <c r="CW120" i="174"/>
  <c r="CW95" i="174"/>
  <c r="CW93" i="174"/>
  <c r="CW90" i="174"/>
  <c r="CW68" i="174" s="1"/>
  <c r="CW69" i="174"/>
  <c r="CW62" i="174"/>
  <c r="CW56" i="174"/>
  <c r="CW46" i="174"/>
  <c r="CW44" i="174"/>
  <c r="CW42" i="174"/>
  <c r="CW40" i="174"/>
  <c r="CW37" i="174"/>
  <c r="CW35" i="174"/>
  <c r="CW33" i="174"/>
  <c r="CW31" i="174"/>
  <c r="CW29" i="174"/>
  <c r="CW28" i="174" s="1"/>
  <c r="CW22" i="174"/>
  <c r="CW9" i="174"/>
  <c r="CW8" i="174"/>
  <c r="CV274" i="174"/>
  <c r="CV273" i="174"/>
  <c r="CV272" i="174"/>
  <c r="CV271" i="174"/>
  <c r="CV270" i="174"/>
  <c r="CV269" i="174"/>
  <c r="CV268" i="174"/>
  <c r="CV267" i="174"/>
  <c r="CV266" i="174"/>
  <c r="CV265" i="174"/>
  <c r="CV264" i="174"/>
  <c r="CV263" i="174"/>
  <c r="CV262" i="174"/>
  <c r="CV261" i="174"/>
  <c r="CV260" i="174"/>
  <c r="CV259" i="174"/>
  <c r="CV258" i="174"/>
  <c r="CV257" i="174"/>
  <c r="CV256" i="174"/>
  <c r="CV255" i="174"/>
  <c r="CV254" i="174"/>
  <c r="CV253" i="174"/>
  <c r="CV252" i="174"/>
  <c r="CV251" i="174"/>
  <c r="CV250" i="174"/>
  <c r="CV249" i="174"/>
  <c r="CV248" i="174"/>
  <c r="CV247" i="174"/>
  <c r="CV246" i="174"/>
  <c r="CV245" i="174"/>
  <c r="CV244" i="174"/>
  <c r="CV243" i="174"/>
  <c r="CV242" i="174"/>
  <c r="CV241" i="174"/>
  <c r="CV240" i="174"/>
  <c r="CV239" i="174"/>
  <c r="CV238" i="174"/>
  <c r="CV237" i="174"/>
  <c r="CV236" i="174"/>
  <c r="CV235" i="174"/>
  <c r="CV234" i="174"/>
  <c r="CV233" i="174"/>
  <c r="CV232" i="174"/>
  <c r="CV231" i="174"/>
  <c r="CV230" i="174"/>
  <c r="CV229" i="174"/>
  <c r="CV228" i="174"/>
  <c r="CV227" i="174"/>
  <c r="CV226" i="174"/>
  <c r="CV225" i="174"/>
  <c r="CV224" i="174"/>
  <c r="CV223" i="174"/>
  <c r="CV222" i="174"/>
  <c r="CV221" i="174"/>
  <c r="CV220" i="174"/>
  <c r="CV219" i="174"/>
  <c r="CV218" i="174"/>
  <c r="CV217" i="174"/>
  <c r="CV216" i="174"/>
  <c r="CV215" i="174"/>
  <c r="CV214" i="174"/>
  <c r="CV213" i="174"/>
  <c r="CV212" i="174"/>
  <c r="CV211" i="174"/>
  <c r="CV210" i="174"/>
  <c r="CV209" i="174"/>
  <c r="CV208" i="174"/>
  <c r="CV207" i="174"/>
  <c r="CV206" i="174"/>
  <c r="CV205" i="174"/>
  <c r="CV204" i="174"/>
  <c r="CV203" i="174"/>
  <c r="CV202" i="174"/>
  <c r="CV201" i="174"/>
  <c r="CV200" i="174"/>
  <c r="CV199" i="174"/>
  <c r="CV198" i="174"/>
  <c r="CV197" i="174"/>
  <c r="CV196" i="174"/>
  <c r="CV195" i="174"/>
  <c r="CV194" i="174"/>
  <c r="CV193" i="174"/>
  <c r="CV192" i="174"/>
  <c r="CV191" i="174"/>
  <c r="CV190" i="174"/>
  <c r="CV189" i="174"/>
  <c r="CV188" i="174"/>
  <c r="CV187" i="174"/>
  <c r="CV186" i="174"/>
  <c r="CV185" i="174"/>
  <c r="CV184" i="174"/>
  <c r="CV183" i="174"/>
  <c r="CV182" i="174"/>
  <c r="CV181" i="174"/>
  <c r="CV180" i="174"/>
  <c r="CV179" i="174"/>
  <c r="CV178" i="174"/>
  <c r="CV177" i="174"/>
  <c r="CV176" i="174"/>
  <c r="CV175" i="174"/>
  <c r="CV174" i="174"/>
  <c r="CV173" i="174"/>
  <c r="CV172" i="174"/>
  <c r="CV171" i="174"/>
  <c r="CV170" i="174"/>
  <c r="CV169" i="174"/>
  <c r="CV168" i="174"/>
  <c r="CV167" i="174"/>
  <c r="CV166" i="174"/>
  <c r="CV165" i="174"/>
  <c r="CV164" i="174"/>
  <c r="CV163" i="174"/>
  <c r="CV162" i="174"/>
  <c r="CV161" i="174"/>
  <c r="CV160" i="174"/>
  <c r="CV159" i="174"/>
  <c r="CV158" i="174"/>
  <c r="CV157" i="174"/>
  <c r="CV156" i="174"/>
  <c r="CV155" i="174"/>
  <c r="CV154" i="174"/>
  <c r="CV153" i="174"/>
  <c r="CV152" i="174"/>
  <c r="CV151" i="174"/>
  <c r="CV150" i="174"/>
  <c r="CV149" i="174"/>
  <c r="CV148" i="174"/>
  <c r="CV147" i="174"/>
  <c r="CV146" i="174"/>
  <c r="CV145" i="174"/>
  <c r="CV144" i="174"/>
  <c r="CV143" i="174"/>
  <c r="CV142" i="174"/>
  <c r="CV141" i="174"/>
  <c r="CV140" i="174"/>
  <c r="CV139" i="174"/>
  <c r="CV138" i="174"/>
  <c r="CV137" i="174"/>
  <c r="CV136" i="174"/>
  <c r="CV135" i="174"/>
  <c r="CV134" i="174"/>
  <c r="CV133" i="174"/>
  <c r="CV132" i="174"/>
  <c r="CV131" i="174"/>
  <c r="CV130" i="174"/>
  <c r="CV129" i="174"/>
  <c r="CV128" i="174"/>
  <c r="CV127" i="174"/>
  <c r="CV126" i="174"/>
  <c r="CV125" i="174"/>
  <c r="CV124" i="174"/>
  <c r="CV123" i="174"/>
  <c r="CV122" i="174"/>
  <c r="CV121" i="174"/>
  <c r="CV120" i="174"/>
  <c r="CV119" i="174"/>
  <c r="CV118" i="174"/>
  <c r="CV117" i="174"/>
  <c r="CV116" i="174"/>
  <c r="CV115" i="174"/>
  <c r="CV114" i="174"/>
  <c r="CV113" i="174"/>
  <c r="CV112" i="174"/>
  <c r="CV111" i="174"/>
  <c r="CV110" i="174"/>
  <c r="CV109" i="174"/>
  <c r="CV108" i="174"/>
  <c r="CV107" i="174"/>
  <c r="CV106" i="174"/>
  <c r="CV105" i="174"/>
  <c r="CV104" i="174"/>
  <c r="CV103" i="174"/>
  <c r="CV102" i="174"/>
  <c r="CV101" i="174"/>
  <c r="CV100" i="174"/>
  <c r="CV99" i="174"/>
  <c r="CV98" i="174"/>
  <c r="CV97" i="174"/>
  <c r="CV96" i="174"/>
  <c r="CV95" i="174"/>
  <c r="CV94" i="174"/>
  <c r="CV93" i="174"/>
  <c r="CV92" i="174"/>
  <c r="CV91" i="174"/>
  <c r="CV90" i="174"/>
  <c r="CV89" i="174"/>
  <c r="CV88" i="174"/>
  <c r="CV87" i="174"/>
  <c r="CV86" i="174"/>
  <c r="CV85" i="174"/>
  <c r="CV84" i="174"/>
  <c r="CV83" i="174"/>
  <c r="CV82" i="174"/>
  <c r="CV81" i="174"/>
  <c r="CV80" i="174"/>
  <c r="CV79" i="174"/>
  <c r="CV78" i="174"/>
  <c r="CV77" i="174"/>
  <c r="CV76" i="174"/>
  <c r="CV75" i="174"/>
  <c r="CV74" i="174"/>
  <c r="CV73" i="174"/>
  <c r="CV72" i="174"/>
  <c r="CV71" i="174"/>
  <c r="CV70" i="174"/>
  <c r="CV69" i="174"/>
  <c r="CV68" i="174"/>
  <c r="CV67" i="174"/>
  <c r="CV66" i="174"/>
  <c r="CV65" i="174"/>
  <c r="CV64" i="174"/>
  <c r="CV63" i="174"/>
  <c r="CV62" i="174"/>
  <c r="CV61" i="174"/>
  <c r="CV60" i="174"/>
  <c r="CV59" i="174"/>
  <c r="CV58" i="174"/>
  <c r="CV57" i="174"/>
  <c r="CV56" i="174"/>
  <c r="CV55" i="174"/>
  <c r="CV54" i="174"/>
  <c r="CV53" i="174"/>
  <c r="CV52" i="174"/>
  <c r="CV51" i="174"/>
  <c r="CV50" i="174"/>
  <c r="CV49" i="174"/>
  <c r="CV48" i="174"/>
  <c r="CV47" i="174"/>
  <c r="CV46" i="174"/>
  <c r="CV45" i="174"/>
  <c r="CV44" i="174"/>
  <c r="CV43" i="174"/>
  <c r="CV42" i="174"/>
  <c r="CV41" i="174"/>
  <c r="CV40" i="174"/>
  <c r="CV39" i="174"/>
  <c r="CV38" i="174"/>
  <c r="CV37" i="174"/>
  <c r="CV36" i="174"/>
  <c r="CV35" i="174"/>
  <c r="CV34" i="174"/>
  <c r="CV33" i="174"/>
  <c r="CV32" i="174"/>
  <c r="CV31" i="174"/>
  <c r="CV30" i="174"/>
  <c r="CV29" i="174"/>
  <c r="CV28" i="174"/>
  <c r="CV27" i="174"/>
  <c r="CV26" i="174"/>
  <c r="CV25" i="174"/>
  <c r="CV24" i="174"/>
  <c r="CV23" i="174"/>
  <c r="CV22" i="174"/>
  <c r="CV21" i="174"/>
  <c r="CV20" i="174"/>
  <c r="CV19" i="174"/>
  <c r="CV18" i="174"/>
  <c r="CV17" i="174"/>
  <c r="CV16" i="174"/>
  <c r="CV15" i="174"/>
  <c r="CV14" i="174"/>
  <c r="CV13" i="174"/>
  <c r="CV12" i="174"/>
  <c r="CV11" i="174"/>
  <c r="CV9" i="174"/>
  <c r="CV8" i="174"/>
  <c r="CV7" i="174"/>
  <c r="CV6" i="174"/>
  <c r="CU273" i="174"/>
  <c r="CU272" i="174" s="1"/>
  <c r="CU270" i="174"/>
  <c r="CU266" i="174"/>
  <c r="CU265" i="174"/>
  <c r="CU263" i="174"/>
  <c r="CU259" i="174"/>
  <c r="CU249" i="174"/>
  <c r="CU247" i="174"/>
  <c r="CU246" i="174" s="1"/>
  <c r="CU244" i="174"/>
  <c r="CU240" i="174"/>
  <c r="CU230" i="174"/>
  <c r="CU228" i="174"/>
  <c r="CU225" i="174"/>
  <c r="CU224" i="174" s="1"/>
  <c r="CU221" i="174"/>
  <c r="CU216" i="174"/>
  <c r="CU215" i="174" s="1"/>
  <c r="CU212" i="174"/>
  <c r="CU196" i="174"/>
  <c r="CU194" i="174"/>
  <c r="CU190" i="174"/>
  <c r="CU189" i="174"/>
  <c r="CU140" i="174"/>
  <c r="CU132" i="174"/>
  <c r="CU128" i="174"/>
  <c r="CU124" i="174"/>
  <c r="CU120" i="174"/>
  <c r="CU95" i="174"/>
  <c r="CU93" i="174"/>
  <c r="CU90" i="174"/>
  <c r="CU68" i="174" s="1"/>
  <c r="CU69" i="174"/>
  <c r="CU62" i="174"/>
  <c r="CU56" i="174"/>
  <c r="CU55" i="174" s="1"/>
  <c r="CU46" i="174"/>
  <c r="CU44" i="174"/>
  <c r="CU42" i="174"/>
  <c r="CU40" i="174"/>
  <c r="CU37" i="174"/>
  <c r="CU35" i="174"/>
  <c r="CU33" i="174"/>
  <c r="CU31" i="174"/>
  <c r="CU29" i="174"/>
  <c r="CU28" i="174" s="1"/>
  <c r="CU22" i="174"/>
  <c r="CU9" i="174"/>
  <c r="CU8" i="174"/>
  <c r="CU7" i="174" s="1"/>
  <c r="CT274" i="174"/>
  <c r="CT273" i="174"/>
  <c r="CT272" i="174"/>
  <c r="CT271" i="174"/>
  <c r="CT270" i="174"/>
  <c r="CT269" i="174"/>
  <c r="CT268" i="174"/>
  <c r="CT267" i="174"/>
  <c r="CT266" i="174"/>
  <c r="CT265" i="174"/>
  <c r="CT264" i="174"/>
  <c r="CT263" i="174"/>
  <c r="CT262" i="174"/>
  <c r="CT261" i="174"/>
  <c r="CT260" i="174"/>
  <c r="CT259" i="174"/>
  <c r="CT258" i="174"/>
  <c r="CT257" i="174"/>
  <c r="CT256" i="174"/>
  <c r="CT255" i="174"/>
  <c r="CT254" i="174"/>
  <c r="CT253" i="174"/>
  <c r="CT252" i="174"/>
  <c r="CT251" i="174"/>
  <c r="CT250" i="174"/>
  <c r="CT249" i="174"/>
  <c r="CT248" i="174"/>
  <c r="CT247" i="174"/>
  <c r="CT246" i="174"/>
  <c r="CT245" i="174"/>
  <c r="CT244" i="174"/>
  <c r="CT243" i="174"/>
  <c r="CT242" i="174"/>
  <c r="CT241" i="174"/>
  <c r="CT240" i="174"/>
  <c r="CT239" i="174"/>
  <c r="CT238" i="174"/>
  <c r="CT237" i="174"/>
  <c r="CT236" i="174"/>
  <c r="CT235" i="174"/>
  <c r="CT234" i="174"/>
  <c r="CT233" i="174"/>
  <c r="CT232" i="174"/>
  <c r="CT231" i="174"/>
  <c r="CT230" i="174"/>
  <c r="CT229" i="174"/>
  <c r="CT228" i="174"/>
  <c r="CT227" i="174"/>
  <c r="CT226" i="174"/>
  <c r="CT225" i="174"/>
  <c r="CT224" i="174"/>
  <c r="CT223" i="174"/>
  <c r="CT222" i="174"/>
  <c r="CT221" i="174"/>
  <c r="CT220" i="174"/>
  <c r="CT219" i="174"/>
  <c r="CT218" i="174"/>
  <c r="CT217" i="174"/>
  <c r="CT216" i="174"/>
  <c r="CT215" i="174"/>
  <c r="CT214" i="174"/>
  <c r="CT213" i="174"/>
  <c r="CT212" i="174"/>
  <c r="CT211" i="174"/>
  <c r="CT210" i="174"/>
  <c r="CT209" i="174"/>
  <c r="CT208" i="174"/>
  <c r="CT207" i="174"/>
  <c r="CT206" i="174"/>
  <c r="CT205" i="174"/>
  <c r="CT204" i="174"/>
  <c r="CT203" i="174"/>
  <c r="CT202" i="174"/>
  <c r="CT201" i="174"/>
  <c r="CT200" i="174"/>
  <c r="CT199" i="174"/>
  <c r="CT198" i="174"/>
  <c r="CT197" i="174"/>
  <c r="CT196" i="174"/>
  <c r="CT195" i="174"/>
  <c r="CT194" i="174"/>
  <c r="CT193" i="174"/>
  <c r="CT192" i="174"/>
  <c r="CT191" i="174"/>
  <c r="CT190" i="174"/>
  <c r="CT189" i="174"/>
  <c r="CT188" i="174"/>
  <c r="CT187" i="174"/>
  <c r="CT186" i="174"/>
  <c r="CT185" i="174"/>
  <c r="CT184" i="174"/>
  <c r="CT183" i="174"/>
  <c r="CT182" i="174"/>
  <c r="CT181" i="174"/>
  <c r="CT180" i="174"/>
  <c r="CT179" i="174"/>
  <c r="CT178" i="174"/>
  <c r="CT177" i="174"/>
  <c r="CT176" i="174"/>
  <c r="CT175" i="174"/>
  <c r="CT174" i="174"/>
  <c r="CT173" i="174"/>
  <c r="CT172" i="174"/>
  <c r="CT171" i="174"/>
  <c r="CT170" i="174"/>
  <c r="CT169" i="174"/>
  <c r="CT168" i="174"/>
  <c r="CT167" i="174"/>
  <c r="CT166" i="174"/>
  <c r="CT165" i="174"/>
  <c r="CT164" i="174"/>
  <c r="CT163" i="174"/>
  <c r="CT162" i="174"/>
  <c r="CT161" i="174"/>
  <c r="CT160" i="174"/>
  <c r="CT159" i="174"/>
  <c r="CT158" i="174"/>
  <c r="CT157" i="174"/>
  <c r="CT156" i="174"/>
  <c r="CT155" i="174"/>
  <c r="CT154" i="174"/>
  <c r="CT153" i="174"/>
  <c r="CT152" i="174"/>
  <c r="CT151" i="174"/>
  <c r="CT150" i="174"/>
  <c r="CT149" i="174"/>
  <c r="CT148" i="174"/>
  <c r="CT147" i="174"/>
  <c r="CT146" i="174"/>
  <c r="CT145" i="174"/>
  <c r="CT144" i="174"/>
  <c r="CT143" i="174"/>
  <c r="CT142" i="174"/>
  <c r="CT141" i="174"/>
  <c r="CT140" i="174"/>
  <c r="CT139" i="174"/>
  <c r="CT138" i="174"/>
  <c r="CT137" i="174"/>
  <c r="CT136" i="174"/>
  <c r="CT135" i="174"/>
  <c r="CT134" i="174"/>
  <c r="CT133" i="174"/>
  <c r="CT132" i="174"/>
  <c r="CT131" i="174"/>
  <c r="CT130" i="174"/>
  <c r="CT129" i="174"/>
  <c r="CT128" i="174"/>
  <c r="CT127" i="174"/>
  <c r="CT126" i="174"/>
  <c r="CT125" i="174"/>
  <c r="CT124" i="174"/>
  <c r="CT123" i="174"/>
  <c r="CT122" i="174"/>
  <c r="CT121" i="174"/>
  <c r="CT120" i="174"/>
  <c r="CT119" i="174"/>
  <c r="CT118" i="174"/>
  <c r="CT117" i="174"/>
  <c r="CT116" i="174"/>
  <c r="CT115" i="174"/>
  <c r="CT114" i="174"/>
  <c r="CT113" i="174"/>
  <c r="CT112" i="174"/>
  <c r="CT111" i="174"/>
  <c r="CT110" i="174"/>
  <c r="CT109" i="174"/>
  <c r="CT108" i="174"/>
  <c r="CT107" i="174"/>
  <c r="CT106" i="174"/>
  <c r="CT105" i="174"/>
  <c r="CT104" i="174"/>
  <c r="CT103" i="174"/>
  <c r="CT102" i="174"/>
  <c r="CT101" i="174"/>
  <c r="CT100" i="174"/>
  <c r="CT99" i="174"/>
  <c r="CT98" i="174"/>
  <c r="CT97" i="174"/>
  <c r="CT96" i="174"/>
  <c r="CT95" i="174"/>
  <c r="CT94" i="174"/>
  <c r="CT93" i="174"/>
  <c r="CT92" i="174"/>
  <c r="CT91" i="174"/>
  <c r="CT90" i="174"/>
  <c r="CT89" i="174"/>
  <c r="CT88" i="174"/>
  <c r="CT87" i="174"/>
  <c r="CT86" i="174"/>
  <c r="CT85" i="174"/>
  <c r="CT84" i="174"/>
  <c r="CT83" i="174"/>
  <c r="CT82" i="174"/>
  <c r="CT81" i="174"/>
  <c r="CT80" i="174"/>
  <c r="CT79" i="174"/>
  <c r="CT78" i="174"/>
  <c r="CT77" i="174"/>
  <c r="CT76" i="174"/>
  <c r="CT75" i="174"/>
  <c r="CT74" i="174"/>
  <c r="CT73" i="174"/>
  <c r="CT72" i="174"/>
  <c r="CT71" i="174"/>
  <c r="CT70" i="174"/>
  <c r="CT69" i="174"/>
  <c r="CT68" i="174"/>
  <c r="CT67" i="174"/>
  <c r="CT66" i="174"/>
  <c r="CT65" i="174"/>
  <c r="CT64" i="174"/>
  <c r="CT63" i="174"/>
  <c r="CT62" i="174"/>
  <c r="CT61" i="174"/>
  <c r="CT60" i="174"/>
  <c r="CT59" i="174"/>
  <c r="CT58" i="174"/>
  <c r="CT57" i="174"/>
  <c r="CT56" i="174"/>
  <c r="CT55" i="174"/>
  <c r="CT54" i="174"/>
  <c r="CT53" i="174"/>
  <c r="CT52" i="174"/>
  <c r="CT51" i="174"/>
  <c r="CT50" i="174"/>
  <c r="CT49" i="174"/>
  <c r="CT48" i="174"/>
  <c r="CT47" i="174"/>
  <c r="CT46" i="174"/>
  <c r="CT45" i="174"/>
  <c r="CT44" i="174"/>
  <c r="CT43" i="174"/>
  <c r="CT42" i="174"/>
  <c r="CT41" i="174"/>
  <c r="CT40" i="174"/>
  <c r="CT39" i="174"/>
  <c r="CT38" i="174"/>
  <c r="CT37" i="174"/>
  <c r="CT36" i="174"/>
  <c r="CT35" i="174"/>
  <c r="CT34" i="174"/>
  <c r="CT33" i="174"/>
  <c r="CT32" i="174"/>
  <c r="CT31" i="174"/>
  <c r="CT30" i="174"/>
  <c r="CT29" i="174"/>
  <c r="CT28" i="174"/>
  <c r="CT27" i="174"/>
  <c r="CT26" i="174"/>
  <c r="CT25" i="174"/>
  <c r="CT24" i="174"/>
  <c r="CT23" i="174"/>
  <c r="CT22" i="174"/>
  <c r="CT21" i="174"/>
  <c r="CT20" i="174"/>
  <c r="CT19" i="174"/>
  <c r="CT18" i="174"/>
  <c r="CT17" i="174"/>
  <c r="CT16" i="174"/>
  <c r="CT15" i="174"/>
  <c r="CT14" i="174"/>
  <c r="CT13" i="174"/>
  <c r="CT12" i="174"/>
  <c r="CT11" i="174"/>
  <c r="CT10" i="174"/>
  <c r="CT9" i="174"/>
  <c r="CT8" i="174"/>
  <c r="CT7" i="174"/>
  <c r="CT6" i="174"/>
  <c r="CS273" i="174"/>
  <c r="CR273" i="174"/>
  <c r="CR272" i="174" s="1"/>
  <c r="CS272" i="174"/>
  <c r="CS270" i="174"/>
  <c r="CR270" i="174"/>
  <c r="CS266" i="174"/>
  <c r="CS265" i="174" s="1"/>
  <c r="CR266" i="174"/>
  <c r="CR265" i="174"/>
  <c r="CS263" i="174"/>
  <c r="CR263" i="174"/>
  <c r="CS259" i="174"/>
  <c r="CR259" i="174"/>
  <c r="CS249" i="174"/>
  <c r="CR249" i="174"/>
  <c r="CS247" i="174"/>
  <c r="CR247" i="174"/>
  <c r="CR246" i="174" s="1"/>
  <c r="CS246" i="174"/>
  <c r="CS244" i="174"/>
  <c r="CR244" i="174"/>
  <c r="CS240" i="174"/>
  <c r="CR240" i="174"/>
  <c r="CS230" i="174"/>
  <c r="CR230" i="174"/>
  <c r="CS228" i="174"/>
  <c r="CR228" i="174"/>
  <c r="CS225" i="174"/>
  <c r="CR225" i="174"/>
  <c r="CR224" i="174" s="1"/>
  <c r="CS224" i="174"/>
  <c r="CS223" i="174" s="1"/>
  <c r="CS221" i="174"/>
  <c r="CR221" i="174"/>
  <c r="CS216" i="174"/>
  <c r="CR216" i="174"/>
  <c r="CR215" i="174" s="1"/>
  <c r="CS215" i="174"/>
  <c r="CS212" i="174"/>
  <c r="CR212" i="174"/>
  <c r="CS196" i="174"/>
  <c r="CR196" i="174"/>
  <c r="CS194" i="174"/>
  <c r="CR194" i="174"/>
  <c r="CS190" i="174"/>
  <c r="CS189" i="174" s="1"/>
  <c r="CR190" i="174"/>
  <c r="CR189" i="174"/>
  <c r="CS140" i="174"/>
  <c r="CR140" i="174"/>
  <c r="CS132" i="174"/>
  <c r="CR132" i="174"/>
  <c r="CS128" i="174"/>
  <c r="CR128" i="174"/>
  <c r="CS124" i="174"/>
  <c r="CR124" i="174"/>
  <c r="CS120" i="174"/>
  <c r="CR120" i="174"/>
  <c r="CS95" i="174"/>
  <c r="CR95" i="174"/>
  <c r="CS93" i="174"/>
  <c r="CR93" i="174"/>
  <c r="CS90" i="174"/>
  <c r="CR90" i="174"/>
  <c r="CS69" i="174"/>
  <c r="CS68" i="174" s="1"/>
  <c r="CS55" i="174" s="1"/>
  <c r="CR69" i="174"/>
  <c r="CR68" i="174"/>
  <c r="CS62" i="174"/>
  <c r="CR62" i="174"/>
  <c r="CS56" i="174"/>
  <c r="CR56" i="174"/>
  <c r="CR55" i="174" s="1"/>
  <c r="CS46" i="174"/>
  <c r="CR46" i="174"/>
  <c r="CS44" i="174"/>
  <c r="CR44" i="174"/>
  <c r="CS42" i="174"/>
  <c r="CR42" i="174"/>
  <c r="CS40" i="174"/>
  <c r="CR40" i="174"/>
  <c r="CS37" i="174"/>
  <c r="CR37" i="174"/>
  <c r="CS35" i="174"/>
  <c r="CR35" i="174"/>
  <c r="CS33" i="174"/>
  <c r="CR33" i="174"/>
  <c r="CS31" i="174"/>
  <c r="CR31" i="174"/>
  <c r="CS29" i="174"/>
  <c r="CR29" i="174"/>
  <c r="CR28" i="174" s="1"/>
  <c r="CS28" i="174"/>
  <c r="CS22" i="174"/>
  <c r="CR22" i="174"/>
  <c r="CR8" i="174" s="1"/>
  <c r="CS9" i="174"/>
  <c r="CS8" i="174" s="1"/>
  <c r="CR9" i="174"/>
  <c r="CO273" i="174"/>
  <c r="CO272" i="174" s="1"/>
  <c r="CP272" i="174" s="1"/>
  <c r="CO270" i="174"/>
  <c r="CO266" i="174"/>
  <c r="CO265" i="174" s="1"/>
  <c r="CP265" i="174" s="1"/>
  <c r="CO263" i="174"/>
  <c r="CO259" i="174"/>
  <c r="CO249" i="174"/>
  <c r="CP249" i="174" s="1"/>
  <c r="CO247" i="174"/>
  <c r="CO246" i="174" s="1"/>
  <c r="CP246" i="174" s="1"/>
  <c r="CO244" i="174"/>
  <c r="CO240" i="174"/>
  <c r="CO230" i="174"/>
  <c r="CO228" i="174"/>
  <c r="CO225" i="174"/>
  <c r="CO224" i="174"/>
  <c r="CO221" i="174"/>
  <c r="CO216" i="174"/>
  <c r="CO215" i="174"/>
  <c r="CO212" i="174"/>
  <c r="CO196" i="174"/>
  <c r="CO194" i="174"/>
  <c r="CO190" i="174"/>
  <c r="CO189" i="174" s="1"/>
  <c r="CP189" i="174" s="1"/>
  <c r="CO140" i="174"/>
  <c r="CO132" i="174"/>
  <c r="CO128" i="174"/>
  <c r="CP128" i="174" s="1"/>
  <c r="CO124" i="174"/>
  <c r="CO120" i="174"/>
  <c r="CO95" i="174"/>
  <c r="CO93" i="174"/>
  <c r="CP93" i="174" s="1"/>
  <c r="CO90" i="174"/>
  <c r="CO69" i="174"/>
  <c r="CO68" i="174" s="1"/>
  <c r="CP68" i="174" s="1"/>
  <c r="CO62" i="174"/>
  <c r="CO56" i="174"/>
  <c r="CO46" i="174"/>
  <c r="CO44" i="174"/>
  <c r="CO42" i="174"/>
  <c r="CO40" i="174"/>
  <c r="CO37" i="174"/>
  <c r="CO35" i="174"/>
  <c r="CP35" i="174" s="1"/>
  <c r="CO33" i="174"/>
  <c r="CO31" i="174"/>
  <c r="CO29" i="174"/>
  <c r="CO28" i="174"/>
  <c r="CP28" i="174" s="1"/>
  <c r="CO22" i="174"/>
  <c r="CO9" i="174"/>
  <c r="CO8" i="174" s="1"/>
  <c r="CM273" i="174"/>
  <c r="CM272" i="174" s="1"/>
  <c r="CN272" i="174" s="1"/>
  <c r="CM270" i="174"/>
  <c r="CM266" i="174"/>
  <c r="CM265" i="174" s="1"/>
  <c r="CN265" i="174" s="1"/>
  <c r="CM263" i="174"/>
  <c r="CM259" i="174"/>
  <c r="CM249" i="174"/>
  <c r="CM246" i="174" s="1"/>
  <c r="CN246" i="174" s="1"/>
  <c r="CM247" i="174"/>
  <c r="CM244" i="174"/>
  <c r="CM240" i="174"/>
  <c r="CN240" i="174" s="1"/>
  <c r="CM230" i="174"/>
  <c r="CM228" i="174"/>
  <c r="CM225" i="174"/>
  <c r="CM224" i="174"/>
  <c r="CM221" i="174"/>
  <c r="CM216" i="174"/>
  <c r="CM215" i="174"/>
  <c r="CM212" i="174"/>
  <c r="CM196" i="174"/>
  <c r="CM194" i="174"/>
  <c r="CM190" i="174"/>
  <c r="CM189" i="174" s="1"/>
  <c r="CN189" i="174" s="1"/>
  <c r="CM140" i="174"/>
  <c r="CM132" i="174"/>
  <c r="CM128" i="174"/>
  <c r="CM124" i="174"/>
  <c r="CM120" i="174"/>
  <c r="CM95" i="174"/>
  <c r="CM93" i="174"/>
  <c r="CN93" i="174" s="1"/>
  <c r="CM90" i="174"/>
  <c r="CM69" i="174"/>
  <c r="CM68" i="174" s="1"/>
  <c r="CM62" i="174"/>
  <c r="CM56" i="174"/>
  <c r="CM46" i="174"/>
  <c r="CM44" i="174"/>
  <c r="CM42" i="174"/>
  <c r="CM40" i="174"/>
  <c r="CM37" i="174"/>
  <c r="CM35" i="174"/>
  <c r="CM33" i="174"/>
  <c r="CM31" i="174"/>
  <c r="CM29" i="174"/>
  <c r="CM28" i="174"/>
  <c r="CN28" i="174" s="1"/>
  <c r="CM22" i="174"/>
  <c r="CM9" i="174"/>
  <c r="CM8" i="174" s="1"/>
  <c r="CK273" i="174"/>
  <c r="CK272" i="174" s="1"/>
  <c r="CL272" i="174" s="1"/>
  <c r="CK270" i="174"/>
  <c r="CK266" i="174"/>
  <c r="CK265" i="174"/>
  <c r="CK263" i="174"/>
  <c r="CK259" i="174"/>
  <c r="CK249" i="174"/>
  <c r="CK247" i="174"/>
  <c r="CK246" i="174" s="1"/>
  <c r="CL246" i="174" s="1"/>
  <c r="CK244" i="174"/>
  <c r="CK240" i="174"/>
  <c r="CK230" i="174"/>
  <c r="CK228" i="174"/>
  <c r="CK224" i="174" s="1"/>
  <c r="CK225" i="174"/>
  <c r="CK221" i="174"/>
  <c r="CK216" i="174"/>
  <c r="CK215" i="174"/>
  <c r="CK212" i="174"/>
  <c r="CK196" i="174"/>
  <c r="CK194" i="174"/>
  <c r="CK190" i="174"/>
  <c r="CK189" i="174"/>
  <c r="CK140" i="174"/>
  <c r="CK132" i="174"/>
  <c r="CK128" i="174"/>
  <c r="CK124" i="174"/>
  <c r="CK120" i="174"/>
  <c r="CK95" i="174"/>
  <c r="CK93" i="174"/>
  <c r="CK90" i="174"/>
  <c r="CK69" i="174"/>
  <c r="CK68" i="174" s="1"/>
  <c r="CK62" i="174"/>
  <c r="CK56" i="174"/>
  <c r="CK46" i="174"/>
  <c r="CK44" i="174"/>
  <c r="CK42" i="174"/>
  <c r="CK40" i="174"/>
  <c r="CK37" i="174"/>
  <c r="CK35" i="174"/>
  <c r="CK33" i="174"/>
  <c r="CK31" i="174"/>
  <c r="CK28" i="174" s="1"/>
  <c r="CL28" i="174" s="1"/>
  <c r="CK29" i="174"/>
  <c r="CK22" i="174"/>
  <c r="CK9" i="174"/>
  <c r="CK8" i="174" s="1"/>
  <c r="CJ274" i="174"/>
  <c r="CJ273" i="174"/>
  <c r="CJ272" i="174"/>
  <c r="CJ271" i="174"/>
  <c r="CP271" i="174" s="1"/>
  <c r="CJ270" i="174"/>
  <c r="CJ269" i="174"/>
  <c r="CJ268" i="174"/>
  <c r="CJ267" i="174"/>
  <c r="CP267" i="174" s="1"/>
  <c r="CJ266" i="174"/>
  <c r="CJ265" i="174"/>
  <c r="CJ264" i="174"/>
  <c r="CJ263" i="174"/>
  <c r="CL263" i="174" s="1"/>
  <c r="CJ262" i="174"/>
  <c r="CJ261" i="174"/>
  <c r="CJ260" i="174"/>
  <c r="CJ259" i="174"/>
  <c r="CP259" i="174" s="1"/>
  <c r="CJ258" i="174"/>
  <c r="CJ257" i="174"/>
  <c r="CJ256" i="174"/>
  <c r="CJ255" i="174"/>
  <c r="CP255" i="174" s="1"/>
  <c r="CJ254" i="174"/>
  <c r="CJ253" i="174"/>
  <c r="CJ252" i="174"/>
  <c r="CJ251" i="174"/>
  <c r="CP251" i="174" s="1"/>
  <c r="CJ250" i="174"/>
  <c r="CJ249" i="174"/>
  <c r="CJ248" i="174"/>
  <c r="CJ247" i="174"/>
  <c r="CP247" i="174" s="1"/>
  <c r="CJ246" i="174"/>
  <c r="CJ245" i="174"/>
  <c r="CJ244" i="174"/>
  <c r="CJ243" i="174"/>
  <c r="CP243" i="174" s="1"/>
  <c r="CJ242" i="174"/>
  <c r="CJ241" i="174"/>
  <c r="CJ240" i="174"/>
  <c r="CJ239" i="174"/>
  <c r="CP239" i="174" s="1"/>
  <c r="CJ238" i="174"/>
  <c r="CJ237" i="174"/>
  <c r="CJ236" i="174"/>
  <c r="CJ235" i="174"/>
  <c r="CP235" i="174" s="1"/>
  <c r="CJ234" i="174"/>
  <c r="CJ233" i="174"/>
  <c r="CJ232" i="174"/>
  <c r="CJ231" i="174"/>
  <c r="CP231" i="174" s="1"/>
  <c r="CJ230" i="174"/>
  <c r="CJ229" i="174"/>
  <c r="CJ228" i="174"/>
  <c r="CJ227" i="174"/>
  <c r="CP227" i="174" s="1"/>
  <c r="CJ226" i="174"/>
  <c r="CJ225" i="174"/>
  <c r="CJ224" i="174"/>
  <c r="CJ223" i="174"/>
  <c r="CJ222" i="174"/>
  <c r="CJ221" i="174"/>
  <c r="CJ220" i="174"/>
  <c r="CJ219" i="174"/>
  <c r="CP219" i="174" s="1"/>
  <c r="CJ218" i="174"/>
  <c r="CJ217" i="174"/>
  <c r="CJ216" i="174"/>
  <c r="CJ215" i="174"/>
  <c r="CJ214" i="174"/>
  <c r="CJ213" i="174"/>
  <c r="CJ212" i="174"/>
  <c r="CJ211" i="174"/>
  <c r="CP211" i="174" s="1"/>
  <c r="CJ210" i="174"/>
  <c r="CJ209" i="174"/>
  <c r="CJ208" i="174"/>
  <c r="CJ207" i="174"/>
  <c r="CP207" i="174" s="1"/>
  <c r="CJ206" i="174"/>
  <c r="CJ205" i="174"/>
  <c r="CJ204" i="174"/>
  <c r="CJ203" i="174"/>
  <c r="CP203" i="174" s="1"/>
  <c r="CJ202" i="174"/>
  <c r="CJ201" i="174"/>
  <c r="CJ200" i="174"/>
  <c r="CJ199" i="174"/>
  <c r="CP199" i="174" s="1"/>
  <c r="CJ198" i="174"/>
  <c r="CJ197" i="174"/>
  <c r="CJ196" i="174"/>
  <c r="CJ195" i="174"/>
  <c r="CP195" i="174" s="1"/>
  <c r="CJ194" i="174"/>
  <c r="CJ193" i="174"/>
  <c r="CJ192" i="174"/>
  <c r="CJ191" i="174"/>
  <c r="CP191" i="174" s="1"/>
  <c r="CJ190" i="174"/>
  <c r="CJ189" i="174"/>
  <c r="CJ188" i="174"/>
  <c r="CJ187" i="174"/>
  <c r="CP187" i="174" s="1"/>
  <c r="CJ186" i="174"/>
  <c r="CJ185" i="174"/>
  <c r="CJ184" i="174"/>
  <c r="CJ183" i="174"/>
  <c r="CP183" i="174" s="1"/>
  <c r="CJ182" i="174"/>
  <c r="CJ181" i="174"/>
  <c r="CJ180" i="174"/>
  <c r="CJ179" i="174"/>
  <c r="CP179" i="174" s="1"/>
  <c r="CJ178" i="174"/>
  <c r="CJ177" i="174"/>
  <c r="CJ176" i="174"/>
  <c r="CJ175" i="174"/>
  <c r="CP175" i="174" s="1"/>
  <c r="CJ174" i="174"/>
  <c r="CJ173" i="174"/>
  <c r="CJ172" i="174"/>
  <c r="CJ171" i="174"/>
  <c r="CN171" i="174" s="1"/>
  <c r="CJ170" i="174"/>
  <c r="CJ169" i="174"/>
  <c r="CJ168" i="174"/>
  <c r="CJ167" i="174"/>
  <c r="CN167" i="174" s="1"/>
  <c r="CJ166" i="174"/>
  <c r="CJ165" i="174"/>
  <c r="CJ164" i="174"/>
  <c r="CJ163" i="174"/>
  <c r="CP163" i="174" s="1"/>
  <c r="CJ162" i="174"/>
  <c r="CJ161" i="174"/>
  <c r="CJ160" i="174"/>
  <c r="CJ159" i="174"/>
  <c r="CN159" i="174" s="1"/>
  <c r="CJ158" i="174"/>
  <c r="CJ157" i="174"/>
  <c r="CJ156" i="174"/>
  <c r="CJ155" i="174"/>
  <c r="CP155" i="174" s="1"/>
  <c r="CJ154" i="174"/>
  <c r="CJ153" i="174"/>
  <c r="CJ152" i="174"/>
  <c r="CJ151" i="174"/>
  <c r="CP151" i="174" s="1"/>
  <c r="CJ150" i="174"/>
  <c r="CJ149" i="174"/>
  <c r="CJ148" i="174"/>
  <c r="CJ147" i="174"/>
  <c r="CP147" i="174" s="1"/>
  <c r="CJ146" i="174"/>
  <c r="CJ145" i="174"/>
  <c r="CJ144" i="174"/>
  <c r="CJ143" i="174"/>
  <c r="CL143" i="174" s="1"/>
  <c r="CJ142" i="174"/>
  <c r="CJ141" i="174"/>
  <c r="CJ140" i="174"/>
  <c r="CJ139" i="174"/>
  <c r="CP139" i="174" s="1"/>
  <c r="CJ138" i="174"/>
  <c r="CJ137" i="174"/>
  <c r="CJ136" i="174"/>
  <c r="CJ135" i="174"/>
  <c r="CN135" i="174" s="1"/>
  <c r="CJ134" i="174"/>
  <c r="CJ133" i="174"/>
  <c r="CJ132" i="174"/>
  <c r="CJ131" i="174"/>
  <c r="CP131" i="174" s="1"/>
  <c r="CJ130" i="174"/>
  <c r="CJ129" i="174"/>
  <c r="CJ128" i="174"/>
  <c r="CJ127" i="174"/>
  <c r="CN127" i="174" s="1"/>
  <c r="CJ126" i="174"/>
  <c r="CJ125" i="174"/>
  <c r="CJ124" i="174"/>
  <c r="CJ123" i="174"/>
  <c r="CP123" i="174" s="1"/>
  <c r="CJ122" i="174"/>
  <c r="CJ121" i="174"/>
  <c r="CJ120" i="174"/>
  <c r="CJ119" i="174"/>
  <c r="CN119" i="174" s="1"/>
  <c r="CJ118" i="174"/>
  <c r="CJ117" i="174"/>
  <c r="CJ116" i="174"/>
  <c r="CJ115" i="174"/>
  <c r="CP115" i="174" s="1"/>
  <c r="CJ114" i="174"/>
  <c r="CJ113" i="174"/>
  <c r="CJ112" i="174"/>
  <c r="CJ111" i="174"/>
  <c r="CP111" i="174" s="1"/>
  <c r="CJ110" i="174"/>
  <c r="CJ109" i="174"/>
  <c r="CJ108" i="174"/>
  <c r="CJ107" i="174"/>
  <c r="CL107" i="174" s="1"/>
  <c r="CJ106" i="174"/>
  <c r="CJ105" i="174"/>
  <c r="CJ104" i="174"/>
  <c r="CJ103" i="174"/>
  <c r="CJ102" i="174"/>
  <c r="CJ101" i="174"/>
  <c r="CJ100" i="174"/>
  <c r="CJ99" i="174"/>
  <c r="CN99" i="174" s="1"/>
  <c r="CJ98" i="174"/>
  <c r="CJ97" i="174"/>
  <c r="CJ96" i="174"/>
  <c r="CJ95" i="174"/>
  <c r="CJ94" i="174"/>
  <c r="CJ93" i="174"/>
  <c r="CJ92" i="174"/>
  <c r="CJ91" i="174"/>
  <c r="CJ90" i="174"/>
  <c r="CJ89" i="174"/>
  <c r="CJ88" i="174"/>
  <c r="CJ87" i="174"/>
  <c r="CJ86" i="174"/>
  <c r="CJ85" i="174"/>
  <c r="CJ84" i="174"/>
  <c r="CJ83" i="174"/>
  <c r="CN83" i="174" s="1"/>
  <c r="CJ82" i="174"/>
  <c r="CJ81" i="174"/>
  <c r="CJ80" i="174"/>
  <c r="CJ79" i="174"/>
  <c r="CN79" i="174" s="1"/>
  <c r="CJ78" i="174"/>
  <c r="CJ77" i="174"/>
  <c r="CJ76" i="174"/>
  <c r="CJ75" i="174"/>
  <c r="CP75" i="174" s="1"/>
  <c r="CJ74" i="174"/>
  <c r="CJ73" i="174"/>
  <c r="CJ72" i="174"/>
  <c r="CJ71" i="174"/>
  <c r="CL71" i="174" s="1"/>
  <c r="CJ70" i="174"/>
  <c r="CJ69" i="174"/>
  <c r="CJ68" i="174"/>
  <c r="CJ67" i="174"/>
  <c r="CJ66" i="174"/>
  <c r="CJ65" i="174"/>
  <c r="CJ64" i="174"/>
  <c r="CJ63" i="174"/>
  <c r="CN63" i="174" s="1"/>
  <c r="CJ62" i="174"/>
  <c r="CJ61" i="174"/>
  <c r="CJ60" i="174"/>
  <c r="CJ59" i="174"/>
  <c r="CN59" i="174" s="1"/>
  <c r="CJ58" i="174"/>
  <c r="CJ57" i="174"/>
  <c r="CJ56" i="174"/>
  <c r="CJ55" i="174"/>
  <c r="CJ54" i="174"/>
  <c r="CJ53" i="174"/>
  <c r="CJ52" i="174"/>
  <c r="CJ51" i="174"/>
  <c r="CL51" i="174" s="1"/>
  <c r="CJ50" i="174"/>
  <c r="CJ49" i="174"/>
  <c r="CJ48" i="174"/>
  <c r="CJ47" i="174"/>
  <c r="CP47" i="174" s="1"/>
  <c r="CJ46" i="174"/>
  <c r="CJ45" i="174"/>
  <c r="CJ44" i="174"/>
  <c r="CJ43" i="174"/>
  <c r="CJ42" i="174"/>
  <c r="CJ41" i="174"/>
  <c r="CJ40" i="174"/>
  <c r="CJ39" i="174"/>
  <c r="CJ38" i="174"/>
  <c r="CJ37" i="174"/>
  <c r="CJ36" i="174"/>
  <c r="CJ35" i="174"/>
  <c r="CN35" i="174" s="1"/>
  <c r="CJ34" i="174"/>
  <c r="CJ33" i="174"/>
  <c r="CJ32" i="174"/>
  <c r="CJ31" i="174"/>
  <c r="CP31" i="174" s="1"/>
  <c r="CJ30" i="174"/>
  <c r="CJ29" i="174"/>
  <c r="CJ28" i="174"/>
  <c r="CJ27" i="174"/>
  <c r="CN27" i="174" s="1"/>
  <c r="CJ26" i="174"/>
  <c r="CJ25" i="174"/>
  <c r="CJ24" i="174"/>
  <c r="CJ23" i="174"/>
  <c r="CN23" i="174" s="1"/>
  <c r="CJ22" i="174"/>
  <c r="CJ21" i="174"/>
  <c r="CJ20" i="174"/>
  <c r="CJ19" i="174"/>
  <c r="CJ18" i="174"/>
  <c r="CJ17" i="174"/>
  <c r="CJ16" i="174"/>
  <c r="CJ15" i="174"/>
  <c r="CP15" i="174" s="1"/>
  <c r="CJ14" i="174"/>
  <c r="CJ13" i="174"/>
  <c r="CJ12" i="174"/>
  <c r="CJ11" i="174"/>
  <c r="CJ10" i="174"/>
  <c r="CJ9" i="174"/>
  <c r="CJ8" i="174"/>
  <c r="CJ7" i="174"/>
  <c r="CJ6" i="174"/>
  <c r="CI273" i="174"/>
  <c r="CI272" i="174" s="1"/>
  <c r="CH273" i="174"/>
  <c r="CH272" i="174"/>
  <c r="CI270" i="174"/>
  <c r="CH270" i="174"/>
  <c r="CI266" i="174"/>
  <c r="CH266" i="174"/>
  <c r="CH265" i="174" s="1"/>
  <c r="CI265" i="174"/>
  <c r="CI263" i="174"/>
  <c r="CH263" i="174"/>
  <c r="CI259" i="174"/>
  <c r="CH259" i="174"/>
  <c r="CI249" i="174"/>
  <c r="CH249" i="174"/>
  <c r="CH246" i="174" s="1"/>
  <c r="CI247" i="174"/>
  <c r="CI246" i="174" s="1"/>
  <c r="CH247" i="174"/>
  <c r="CI244" i="174"/>
  <c r="CH244" i="174"/>
  <c r="CI240" i="174"/>
  <c r="CH240" i="174"/>
  <c r="CI230" i="174"/>
  <c r="CH230" i="174"/>
  <c r="CI228" i="174"/>
  <c r="CH228" i="174"/>
  <c r="CI225" i="174"/>
  <c r="CI224" i="174" s="1"/>
  <c r="CH225" i="174"/>
  <c r="CH224" i="174"/>
  <c r="CH223" i="174" s="1"/>
  <c r="CI221" i="174"/>
  <c r="CH221" i="174"/>
  <c r="CI216" i="174"/>
  <c r="CI215" i="174" s="1"/>
  <c r="CH216" i="174"/>
  <c r="CH215" i="174"/>
  <c r="CI212" i="174"/>
  <c r="CH212" i="174"/>
  <c r="CI196" i="174"/>
  <c r="CH196" i="174"/>
  <c r="CI194" i="174"/>
  <c r="CH194" i="174"/>
  <c r="CI190" i="174"/>
  <c r="CH190" i="174"/>
  <c r="CH189" i="174" s="1"/>
  <c r="CI189" i="174"/>
  <c r="CI140" i="174"/>
  <c r="CH140" i="174"/>
  <c r="CI132" i="174"/>
  <c r="CH132" i="174"/>
  <c r="CI128" i="174"/>
  <c r="CH128" i="174"/>
  <c r="CI124" i="174"/>
  <c r="CH124" i="174"/>
  <c r="CI120" i="174"/>
  <c r="CH120" i="174"/>
  <c r="CI95" i="174"/>
  <c r="CH95" i="174"/>
  <c r="CI93" i="174"/>
  <c r="CH93" i="174"/>
  <c r="CI90" i="174"/>
  <c r="CH90" i="174"/>
  <c r="CI69" i="174"/>
  <c r="CH69" i="174"/>
  <c r="CH68" i="174" s="1"/>
  <c r="CH55" i="174" s="1"/>
  <c r="CI68" i="174"/>
  <c r="CI62" i="174"/>
  <c r="CH62" i="174"/>
  <c r="CI56" i="174"/>
  <c r="CI55" i="174" s="1"/>
  <c r="CH56" i="174"/>
  <c r="CI46" i="174"/>
  <c r="CH46" i="174"/>
  <c r="CI44" i="174"/>
  <c r="CH44" i="174"/>
  <c r="CI42" i="174"/>
  <c r="CH42" i="174"/>
  <c r="CI40" i="174"/>
  <c r="CH40" i="174"/>
  <c r="CI37" i="174"/>
  <c r="CH37" i="174"/>
  <c r="CI35" i="174"/>
  <c r="CH35" i="174"/>
  <c r="CI33" i="174"/>
  <c r="CH33" i="174"/>
  <c r="CI31" i="174"/>
  <c r="CH31" i="174"/>
  <c r="CI29" i="174"/>
  <c r="CI28" i="174" s="1"/>
  <c r="CH29" i="174"/>
  <c r="CH28" i="174"/>
  <c r="CI22" i="174"/>
  <c r="CH22" i="174"/>
  <c r="CI9" i="174"/>
  <c r="CH9" i="174"/>
  <c r="CH8" i="174" s="1"/>
  <c r="CI8" i="174"/>
  <c r="CI7" i="174" s="1"/>
  <c r="CG274" i="174"/>
  <c r="CG270" i="174"/>
  <c r="CG269" i="174"/>
  <c r="CG266" i="174"/>
  <c r="CG262" i="174"/>
  <c r="CG261" i="174"/>
  <c r="CG258" i="174"/>
  <c r="CG254" i="174"/>
  <c r="CG253" i="174"/>
  <c r="CG250" i="174"/>
  <c r="CG246" i="174"/>
  <c r="CG245" i="174"/>
  <c r="CG242" i="174"/>
  <c r="CG238" i="174"/>
  <c r="CG237" i="174"/>
  <c r="CG234" i="174"/>
  <c r="CG230" i="174"/>
  <c r="CG229" i="174"/>
  <c r="CG226" i="174"/>
  <c r="CG222" i="174"/>
  <c r="CG221" i="174"/>
  <c r="CG218" i="174"/>
  <c r="CG214" i="174"/>
  <c r="CG213" i="174"/>
  <c r="CG210" i="174"/>
  <c r="CG206" i="174"/>
  <c r="CG205" i="174"/>
  <c r="CG202" i="174"/>
  <c r="CG198" i="174"/>
  <c r="CG197" i="174"/>
  <c r="CG194" i="174"/>
  <c r="CG190" i="174"/>
  <c r="CG189" i="174"/>
  <c r="CG186" i="174"/>
  <c r="CG182" i="174"/>
  <c r="CG181" i="174"/>
  <c r="CG178" i="174"/>
  <c r="CG174" i="174"/>
  <c r="CG173" i="174"/>
  <c r="CG170" i="174"/>
  <c r="CG166" i="174"/>
  <c r="CG165" i="174"/>
  <c r="CG162" i="174"/>
  <c r="CG158" i="174"/>
  <c r="CG157" i="174"/>
  <c r="CG154" i="174"/>
  <c r="CG150" i="174"/>
  <c r="CG149" i="174"/>
  <c r="CG146" i="174"/>
  <c r="CG142" i="174"/>
  <c r="CG141" i="174"/>
  <c r="CG138" i="174"/>
  <c r="CG134" i="174"/>
  <c r="CG133" i="174"/>
  <c r="CG130" i="174"/>
  <c r="CG126" i="174"/>
  <c r="CG122" i="174"/>
  <c r="CG118" i="174"/>
  <c r="CG114" i="174"/>
  <c r="CG110" i="174"/>
  <c r="CG106" i="174"/>
  <c r="CG105" i="174"/>
  <c r="CG102" i="174"/>
  <c r="CG98" i="174"/>
  <c r="CG97" i="174"/>
  <c r="CG94" i="174"/>
  <c r="CG90" i="174"/>
  <c r="CG86" i="174"/>
  <c r="CG82" i="174"/>
  <c r="CG78" i="174"/>
  <c r="CG77" i="174"/>
  <c r="CG74" i="174"/>
  <c r="CG70" i="174"/>
  <c r="CG69" i="174"/>
  <c r="CG66" i="174"/>
  <c r="CG62" i="174"/>
  <c r="CG58" i="174"/>
  <c r="CG54" i="174"/>
  <c r="CG50" i="174"/>
  <c r="CG46" i="174"/>
  <c r="CG42" i="174"/>
  <c r="CG41" i="174"/>
  <c r="CG38" i="174"/>
  <c r="CG34" i="174"/>
  <c r="CG33" i="174"/>
  <c r="CG30" i="174"/>
  <c r="CG26" i="174"/>
  <c r="CG22" i="174"/>
  <c r="CG18" i="174"/>
  <c r="CG14" i="174"/>
  <c r="CG13" i="174"/>
  <c r="CG10" i="174"/>
  <c r="CG6" i="174"/>
  <c r="CD273" i="174"/>
  <c r="CD272" i="174" s="1"/>
  <c r="CE272" i="174" s="1"/>
  <c r="CD270" i="174"/>
  <c r="CD266" i="174"/>
  <c r="CD265" i="174" s="1"/>
  <c r="CE265" i="174" s="1"/>
  <c r="CD263" i="174"/>
  <c r="CD259" i="174"/>
  <c r="CD249" i="174"/>
  <c r="CE249" i="174" s="1"/>
  <c r="CD247" i="174"/>
  <c r="CD246" i="174" s="1"/>
  <c r="CE246" i="174" s="1"/>
  <c r="CD244" i="174"/>
  <c r="CD240" i="174"/>
  <c r="CE240" i="174" s="1"/>
  <c r="CD230" i="174"/>
  <c r="CD228" i="174"/>
  <c r="CD225" i="174"/>
  <c r="CD224" i="174"/>
  <c r="CD221" i="174"/>
  <c r="CD216" i="174"/>
  <c r="CD215" i="174"/>
  <c r="CE215" i="174" s="1"/>
  <c r="CD212" i="174"/>
  <c r="CD196" i="174"/>
  <c r="CD194" i="174"/>
  <c r="CD190" i="174"/>
  <c r="CD189" i="174" s="1"/>
  <c r="CE189" i="174" s="1"/>
  <c r="CD140" i="174"/>
  <c r="CD132" i="174"/>
  <c r="CD128" i="174"/>
  <c r="CD124" i="174"/>
  <c r="CD120" i="174"/>
  <c r="CD95" i="174"/>
  <c r="CD93" i="174"/>
  <c r="CE93" i="174" s="1"/>
  <c r="CD90" i="174"/>
  <c r="CD69" i="174"/>
  <c r="CD68" i="174" s="1"/>
  <c r="CE68" i="174" s="1"/>
  <c r="CD62" i="174"/>
  <c r="CE62" i="174" s="1"/>
  <c r="CD56" i="174"/>
  <c r="CD46" i="174"/>
  <c r="CD44" i="174"/>
  <c r="CD42" i="174"/>
  <c r="CD40" i="174"/>
  <c r="CD37" i="174"/>
  <c r="CD35" i="174"/>
  <c r="CD33" i="174"/>
  <c r="CD31" i="174"/>
  <c r="CD29" i="174"/>
  <c r="CD28" i="174"/>
  <c r="CE28" i="174" s="1"/>
  <c r="CD22" i="174"/>
  <c r="CD9" i="174"/>
  <c r="CD8" i="174"/>
  <c r="CB273" i="174"/>
  <c r="CB272" i="174" s="1"/>
  <c r="CC272" i="174" s="1"/>
  <c r="CB270" i="174"/>
  <c r="CB266" i="174"/>
  <c r="CB265" i="174"/>
  <c r="CB263" i="174"/>
  <c r="CB259" i="174"/>
  <c r="CB249" i="174"/>
  <c r="CB247" i="174"/>
  <c r="CB246" i="174" s="1"/>
  <c r="CC246" i="174" s="1"/>
  <c r="CB244" i="174"/>
  <c r="CB240" i="174"/>
  <c r="CB230" i="174"/>
  <c r="CB228" i="174"/>
  <c r="CB225" i="174"/>
  <c r="CB224" i="174" s="1"/>
  <c r="CB221" i="174"/>
  <c r="CB216" i="174"/>
  <c r="CB215" i="174" s="1"/>
  <c r="CB212" i="174"/>
  <c r="CB196" i="174"/>
  <c r="CB194" i="174"/>
  <c r="CB190" i="174"/>
  <c r="CB189" i="174"/>
  <c r="CB140" i="174"/>
  <c r="CB132" i="174"/>
  <c r="CB128" i="174"/>
  <c r="CB124" i="174"/>
  <c r="CB120" i="174"/>
  <c r="CB95" i="174"/>
  <c r="CB93" i="174"/>
  <c r="CB90" i="174"/>
  <c r="CB68" i="174" s="1"/>
  <c r="CB69" i="174"/>
  <c r="CB62" i="174"/>
  <c r="CB56" i="174"/>
  <c r="CB55" i="174" s="1"/>
  <c r="CB46" i="174"/>
  <c r="CB44" i="174"/>
  <c r="CB42" i="174"/>
  <c r="CB40" i="174"/>
  <c r="CB37" i="174"/>
  <c r="CB35" i="174"/>
  <c r="CB33" i="174"/>
  <c r="CB31" i="174"/>
  <c r="CB29" i="174"/>
  <c r="CB28" i="174" s="1"/>
  <c r="CB22" i="174"/>
  <c r="CB8" i="174" s="1"/>
  <c r="CB7" i="174" s="1"/>
  <c r="CB9" i="174"/>
  <c r="BZ273" i="174"/>
  <c r="BZ272" i="174" s="1"/>
  <c r="CA272" i="174" s="1"/>
  <c r="BZ270" i="174"/>
  <c r="BZ266" i="174"/>
  <c r="BZ265" i="174" s="1"/>
  <c r="CA265" i="174" s="1"/>
  <c r="BZ263" i="174"/>
  <c r="BZ259" i="174"/>
  <c r="BZ249" i="174"/>
  <c r="CA249" i="174" s="1"/>
  <c r="BZ247" i="174"/>
  <c r="BZ246" i="174" s="1"/>
  <c r="CA246" i="174" s="1"/>
  <c r="BZ244" i="174"/>
  <c r="BZ240" i="174"/>
  <c r="BZ230" i="174"/>
  <c r="BZ228" i="174"/>
  <c r="BZ225" i="174"/>
  <c r="BZ224" i="174"/>
  <c r="BZ221" i="174"/>
  <c r="BZ216" i="174"/>
  <c r="BZ215" i="174"/>
  <c r="BZ212" i="174"/>
  <c r="BZ196" i="174"/>
  <c r="BZ194" i="174"/>
  <c r="BZ190" i="174"/>
  <c r="BZ189" i="174" s="1"/>
  <c r="CA189" i="174" s="1"/>
  <c r="BZ140" i="174"/>
  <c r="BZ132" i="174"/>
  <c r="BZ128" i="174"/>
  <c r="CA128" i="174" s="1"/>
  <c r="BZ124" i="174"/>
  <c r="BZ120" i="174"/>
  <c r="BZ95" i="174"/>
  <c r="BZ93" i="174"/>
  <c r="BZ90" i="174"/>
  <c r="BZ69" i="174"/>
  <c r="BZ68" i="174" s="1"/>
  <c r="CA68" i="174" s="1"/>
  <c r="BZ62" i="174"/>
  <c r="CA62" i="174" s="1"/>
  <c r="BZ56" i="174"/>
  <c r="BZ46" i="174"/>
  <c r="BZ44" i="174"/>
  <c r="BZ42" i="174"/>
  <c r="BZ40" i="174"/>
  <c r="BZ37" i="174"/>
  <c r="BZ35" i="174"/>
  <c r="BZ33" i="174"/>
  <c r="BZ31" i="174"/>
  <c r="BZ29" i="174"/>
  <c r="BZ28" i="174"/>
  <c r="BZ22" i="174"/>
  <c r="BZ9" i="174"/>
  <c r="BZ8" i="174" s="1"/>
  <c r="BY274" i="174"/>
  <c r="BY273" i="174"/>
  <c r="BY272" i="174"/>
  <c r="BY271" i="174"/>
  <c r="CC271" i="174" s="1"/>
  <c r="BY270" i="174"/>
  <c r="BY269" i="174"/>
  <c r="BY268" i="174"/>
  <c r="BY267" i="174"/>
  <c r="CC267" i="174" s="1"/>
  <c r="BY266" i="174"/>
  <c r="BY265" i="174"/>
  <c r="BY264" i="174"/>
  <c r="BY263" i="174"/>
  <c r="CC263" i="174" s="1"/>
  <c r="BY262" i="174"/>
  <c r="BY261" i="174"/>
  <c r="BY260" i="174"/>
  <c r="BY259" i="174"/>
  <c r="BY258" i="174"/>
  <c r="BY257" i="174"/>
  <c r="BY256" i="174"/>
  <c r="BY255" i="174"/>
  <c r="CC255" i="174" s="1"/>
  <c r="BY254" i="174"/>
  <c r="BY253" i="174"/>
  <c r="BY252" i="174"/>
  <c r="BY251" i="174"/>
  <c r="CC251" i="174" s="1"/>
  <c r="BY250" i="174"/>
  <c r="BY249" i="174"/>
  <c r="BY248" i="174"/>
  <c r="BY247" i="174"/>
  <c r="BY246" i="174"/>
  <c r="BY245" i="174"/>
  <c r="BY244" i="174"/>
  <c r="BY243" i="174"/>
  <c r="CC243" i="174" s="1"/>
  <c r="BY242" i="174"/>
  <c r="BY241" i="174"/>
  <c r="BY240" i="174"/>
  <c r="BY239" i="174"/>
  <c r="CC239" i="174" s="1"/>
  <c r="BY238" i="174"/>
  <c r="BY237" i="174"/>
  <c r="BY236" i="174"/>
  <c r="BY235" i="174"/>
  <c r="CC235" i="174" s="1"/>
  <c r="BY234" i="174"/>
  <c r="BY233" i="174"/>
  <c r="BY232" i="174"/>
  <c r="BY231" i="174"/>
  <c r="CC231" i="174" s="1"/>
  <c r="BY230" i="174"/>
  <c r="BY229" i="174"/>
  <c r="BY228" i="174"/>
  <c r="BY227" i="174"/>
  <c r="CC227" i="174" s="1"/>
  <c r="BY226" i="174"/>
  <c r="BY225" i="174"/>
  <c r="BY224" i="174"/>
  <c r="BY223" i="174"/>
  <c r="BY222" i="174"/>
  <c r="BY221" i="174"/>
  <c r="BY220" i="174"/>
  <c r="BY219" i="174"/>
  <c r="CC219" i="174" s="1"/>
  <c r="BY218" i="174"/>
  <c r="BY217" i="174"/>
  <c r="BY216" i="174"/>
  <c r="BY215" i="174"/>
  <c r="BY214" i="174"/>
  <c r="BY213" i="174"/>
  <c r="BY212" i="174"/>
  <c r="BY211" i="174"/>
  <c r="CC211" i="174" s="1"/>
  <c r="BY210" i="174"/>
  <c r="BY209" i="174"/>
  <c r="BY208" i="174"/>
  <c r="BY207" i="174"/>
  <c r="CC207" i="174" s="1"/>
  <c r="BY206" i="174"/>
  <c r="BY205" i="174"/>
  <c r="BY204" i="174"/>
  <c r="BY203" i="174"/>
  <c r="CC203" i="174" s="1"/>
  <c r="BY202" i="174"/>
  <c r="BY201" i="174"/>
  <c r="BY200" i="174"/>
  <c r="BY199" i="174"/>
  <c r="CC199" i="174" s="1"/>
  <c r="BY198" i="174"/>
  <c r="BY197" i="174"/>
  <c r="BY196" i="174"/>
  <c r="BY195" i="174"/>
  <c r="CC195" i="174" s="1"/>
  <c r="BY194" i="174"/>
  <c r="BY193" i="174"/>
  <c r="BY192" i="174"/>
  <c r="BY191" i="174"/>
  <c r="CC191" i="174" s="1"/>
  <c r="BY190" i="174"/>
  <c r="BY189" i="174"/>
  <c r="BY188" i="174"/>
  <c r="BY187" i="174"/>
  <c r="CC187" i="174" s="1"/>
  <c r="BY186" i="174"/>
  <c r="BY185" i="174"/>
  <c r="BY184" i="174"/>
  <c r="BY183" i="174"/>
  <c r="CC183" i="174" s="1"/>
  <c r="BY182" i="174"/>
  <c r="BY181" i="174"/>
  <c r="BY180" i="174"/>
  <c r="BY179" i="174"/>
  <c r="CC179" i="174" s="1"/>
  <c r="BY178" i="174"/>
  <c r="BY177" i="174"/>
  <c r="BY176" i="174"/>
  <c r="BY175" i="174"/>
  <c r="CA175" i="174" s="1"/>
  <c r="BY174" i="174"/>
  <c r="BY173" i="174"/>
  <c r="BY172" i="174"/>
  <c r="BY171" i="174"/>
  <c r="CE171" i="174" s="1"/>
  <c r="BY170" i="174"/>
  <c r="BY169" i="174"/>
  <c r="BY168" i="174"/>
  <c r="BY167" i="174"/>
  <c r="CA167" i="174" s="1"/>
  <c r="BY166" i="174"/>
  <c r="BY165" i="174"/>
  <c r="BY164" i="174"/>
  <c r="BY163" i="174"/>
  <c r="CC163" i="174" s="1"/>
  <c r="BY162" i="174"/>
  <c r="BY161" i="174"/>
  <c r="BY160" i="174"/>
  <c r="BY159" i="174"/>
  <c r="CC159" i="174" s="1"/>
  <c r="BY158" i="174"/>
  <c r="BY157" i="174"/>
  <c r="BY156" i="174"/>
  <c r="BY155" i="174"/>
  <c r="CC155" i="174" s="1"/>
  <c r="BY154" i="174"/>
  <c r="BY153" i="174"/>
  <c r="BY152" i="174"/>
  <c r="BY151" i="174"/>
  <c r="CA151" i="174" s="1"/>
  <c r="BY150" i="174"/>
  <c r="BY149" i="174"/>
  <c r="BY148" i="174"/>
  <c r="BY147" i="174"/>
  <c r="CE147" i="174" s="1"/>
  <c r="BY146" i="174"/>
  <c r="BY145" i="174"/>
  <c r="BY144" i="174"/>
  <c r="BY143" i="174"/>
  <c r="CE143" i="174" s="1"/>
  <c r="BY142" i="174"/>
  <c r="BY141" i="174"/>
  <c r="BY140" i="174"/>
  <c r="BY139" i="174"/>
  <c r="CC139" i="174" s="1"/>
  <c r="BY138" i="174"/>
  <c r="BY137" i="174"/>
  <c r="BY136" i="174"/>
  <c r="BY135" i="174"/>
  <c r="CE135" i="174" s="1"/>
  <c r="BY134" i="174"/>
  <c r="BY133" i="174"/>
  <c r="BY132" i="174"/>
  <c r="BY131" i="174"/>
  <c r="CE131" i="174" s="1"/>
  <c r="BY130" i="174"/>
  <c r="BY129" i="174"/>
  <c r="BY128" i="174"/>
  <c r="BY127" i="174"/>
  <c r="CE127" i="174" s="1"/>
  <c r="BY126" i="174"/>
  <c r="BY125" i="174"/>
  <c r="BY124" i="174"/>
  <c r="BY123" i="174"/>
  <c r="CE123" i="174" s="1"/>
  <c r="BY122" i="174"/>
  <c r="BY121" i="174"/>
  <c r="BY120" i="174"/>
  <c r="BY119" i="174"/>
  <c r="CA119" i="174" s="1"/>
  <c r="BY118" i="174"/>
  <c r="BY117" i="174"/>
  <c r="BY116" i="174"/>
  <c r="BY115" i="174"/>
  <c r="CA115" i="174" s="1"/>
  <c r="BY114" i="174"/>
  <c r="BY113" i="174"/>
  <c r="BY112" i="174"/>
  <c r="BY111" i="174"/>
  <c r="CA111" i="174" s="1"/>
  <c r="BY110" i="174"/>
  <c r="BY109" i="174"/>
  <c r="BY108" i="174"/>
  <c r="BY107" i="174"/>
  <c r="CA107" i="174" s="1"/>
  <c r="BY106" i="174"/>
  <c r="BY105" i="174"/>
  <c r="BY104" i="174"/>
  <c r="BY103" i="174"/>
  <c r="CC103" i="174" s="1"/>
  <c r="BY102" i="174"/>
  <c r="BY101" i="174"/>
  <c r="BY100" i="174"/>
  <c r="BY99" i="174"/>
  <c r="CC99" i="174" s="1"/>
  <c r="BY98" i="174"/>
  <c r="BY97" i="174"/>
  <c r="BY96" i="174"/>
  <c r="BY95" i="174"/>
  <c r="CC95" i="174" s="1"/>
  <c r="BY94" i="174"/>
  <c r="BY93" i="174"/>
  <c r="BY92" i="174"/>
  <c r="BY91" i="174"/>
  <c r="CA91" i="174" s="1"/>
  <c r="BY90" i="174"/>
  <c r="BY89" i="174"/>
  <c r="BY88" i="174"/>
  <c r="BY87" i="174"/>
  <c r="CE87" i="174" s="1"/>
  <c r="BY86" i="174"/>
  <c r="BY85" i="174"/>
  <c r="BY84" i="174"/>
  <c r="BY83" i="174"/>
  <c r="BY82" i="174"/>
  <c r="BY81" i="174"/>
  <c r="BY80" i="174"/>
  <c r="BY79" i="174"/>
  <c r="CC79" i="174" s="1"/>
  <c r="BY78" i="174"/>
  <c r="BY77" i="174"/>
  <c r="BY76" i="174"/>
  <c r="BY75" i="174"/>
  <c r="CA75" i="174" s="1"/>
  <c r="BY74" i="174"/>
  <c r="BY73" i="174"/>
  <c r="BY72" i="174"/>
  <c r="BY71" i="174"/>
  <c r="CC71" i="174" s="1"/>
  <c r="BY70" i="174"/>
  <c r="BY69" i="174"/>
  <c r="BY68" i="174"/>
  <c r="BY67" i="174"/>
  <c r="CE67" i="174" s="1"/>
  <c r="BY66" i="174"/>
  <c r="BY65" i="174"/>
  <c r="BY64" i="174"/>
  <c r="BY63" i="174"/>
  <c r="CA63" i="174" s="1"/>
  <c r="BY62" i="174"/>
  <c r="BY61" i="174"/>
  <c r="BY60" i="174"/>
  <c r="BY59" i="174"/>
  <c r="CC59" i="174" s="1"/>
  <c r="BY58" i="174"/>
  <c r="BY57" i="174"/>
  <c r="BY56" i="174"/>
  <c r="BY55" i="174"/>
  <c r="BY54" i="174"/>
  <c r="BY53" i="174"/>
  <c r="BY52" i="174"/>
  <c r="BY51" i="174"/>
  <c r="CC51" i="174" s="1"/>
  <c r="BY50" i="174"/>
  <c r="BY49" i="174"/>
  <c r="BY48" i="174"/>
  <c r="BY47" i="174"/>
  <c r="CC47" i="174" s="1"/>
  <c r="BY46" i="174"/>
  <c r="BY45" i="174"/>
  <c r="BY44" i="174"/>
  <c r="BY43" i="174"/>
  <c r="CA43" i="174" s="1"/>
  <c r="BY42" i="174"/>
  <c r="BY41" i="174"/>
  <c r="BY40" i="174"/>
  <c r="BY39" i="174"/>
  <c r="CE39" i="174" s="1"/>
  <c r="BY38" i="174"/>
  <c r="BY37" i="174"/>
  <c r="BY36" i="174"/>
  <c r="BY35" i="174"/>
  <c r="BY34" i="174"/>
  <c r="BY33" i="174"/>
  <c r="BY32" i="174"/>
  <c r="BY31" i="174"/>
  <c r="CA31" i="174" s="1"/>
  <c r="BY30" i="174"/>
  <c r="BY29" i="174"/>
  <c r="BY28" i="174"/>
  <c r="BY27" i="174"/>
  <c r="BY26" i="174"/>
  <c r="BY25" i="174"/>
  <c r="BY24" i="174"/>
  <c r="BY23" i="174"/>
  <c r="CE23" i="174" s="1"/>
  <c r="BY22" i="174"/>
  <c r="BY21" i="174"/>
  <c r="BY20" i="174"/>
  <c r="BY19" i="174"/>
  <c r="BY18" i="174"/>
  <c r="BY17" i="174"/>
  <c r="BY16" i="174"/>
  <c r="BY15" i="174"/>
  <c r="CA15" i="174" s="1"/>
  <c r="BY14" i="174"/>
  <c r="BY13" i="174"/>
  <c r="BY12" i="174"/>
  <c r="BY11" i="174"/>
  <c r="BY10" i="174"/>
  <c r="BY9" i="174"/>
  <c r="BY8" i="174"/>
  <c r="BY7" i="174"/>
  <c r="BY6" i="174"/>
  <c r="BX273" i="174"/>
  <c r="BX272" i="174" s="1"/>
  <c r="BW273" i="174"/>
  <c r="BX270" i="174"/>
  <c r="BW270" i="174"/>
  <c r="BX266" i="174"/>
  <c r="BX265" i="174" s="1"/>
  <c r="BW266" i="174"/>
  <c r="BW265" i="174"/>
  <c r="BX263" i="174"/>
  <c r="BW263" i="174"/>
  <c r="BX259" i="174"/>
  <c r="BW259" i="174"/>
  <c r="BX249" i="174"/>
  <c r="BW249" i="174"/>
  <c r="BX247" i="174"/>
  <c r="BW247" i="174"/>
  <c r="BW246" i="174" s="1"/>
  <c r="BX246" i="174"/>
  <c r="BX244" i="174"/>
  <c r="BW244" i="174"/>
  <c r="BX240" i="174"/>
  <c r="BW240" i="174"/>
  <c r="BX230" i="174"/>
  <c r="BW230" i="174"/>
  <c r="BX228" i="174"/>
  <c r="BW228" i="174"/>
  <c r="BX225" i="174"/>
  <c r="BW225" i="174"/>
  <c r="BX224" i="174"/>
  <c r="BX221" i="174"/>
  <c r="BW221" i="174"/>
  <c r="BX216" i="174"/>
  <c r="BW216" i="174"/>
  <c r="BW215" i="174" s="1"/>
  <c r="BX215" i="174"/>
  <c r="BX212" i="174"/>
  <c r="BW212" i="174"/>
  <c r="BX196" i="174"/>
  <c r="BW196" i="174"/>
  <c r="BX194" i="174"/>
  <c r="BW194" i="174"/>
  <c r="BX190" i="174"/>
  <c r="BX189" i="174" s="1"/>
  <c r="BW190" i="174"/>
  <c r="BW189" i="174"/>
  <c r="BX140" i="174"/>
  <c r="BW140" i="174"/>
  <c r="BX132" i="174"/>
  <c r="BW132" i="174"/>
  <c r="BX128" i="174"/>
  <c r="BW128" i="174"/>
  <c r="BX124" i="174"/>
  <c r="BW124" i="174"/>
  <c r="BX120" i="174"/>
  <c r="BW120" i="174"/>
  <c r="BX95" i="174"/>
  <c r="BW95" i="174"/>
  <c r="BX93" i="174"/>
  <c r="BW93" i="174"/>
  <c r="BX90" i="174"/>
  <c r="BW90" i="174"/>
  <c r="BX69" i="174"/>
  <c r="BX68" i="174" s="1"/>
  <c r="BX55" i="174" s="1"/>
  <c r="BW69" i="174"/>
  <c r="BW68" i="174"/>
  <c r="BX62" i="174"/>
  <c r="BW62" i="174"/>
  <c r="BX56" i="174"/>
  <c r="BW56" i="174"/>
  <c r="BW55" i="174" s="1"/>
  <c r="BX46" i="174"/>
  <c r="BW46" i="174"/>
  <c r="BX44" i="174"/>
  <c r="BW44" i="174"/>
  <c r="BX42" i="174"/>
  <c r="BW42" i="174"/>
  <c r="BX40" i="174"/>
  <c r="BW40" i="174"/>
  <c r="BX37" i="174"/>
  <c r="BW37" i="174"/>
  <c r="BX35" i="174"/>
  <c r="BW35" i="174"/>
  <c r="BX33" i="174"/>
  <c r="BW33" i="174"/>
  <c r="BX31" i="174"/>
  <c r="BW31" i="174"/>
  <c r="BX29" i="174"/>
  <c r="BW29" i="174"/>
  <c r="BW28" i="174" s="1"/>
  <c r="BX28" i="174"/>
  <c r="BX22" i="174"/>
  <c r="BW22" i="174"/>
  <c r="BX9" i="174"/>
  <c r="BX8" i="174" s="1"/>
  <c r="BX7" i="174" s="1"/>
  <c r="BW9" i="174"/>
  <c r="BW8" i="174"/>
  <c r="BU274" i="174"/>
  <c r="BU273" i="174"/>
  <c r="BU272" i="174"/>
  <c r="BU271" i="174"/>
  <c r="BU270" i="174"/>
  <c r="BU269" i="174"/>
  <c r="BU268" i="174"/>
  <c r="BU267" i="174"/>
  <c r="BU266" i="174"/>
  <c r="BU265" i="174"/>
  <c r="BU264" i="174"/>
  <c r="BU263" i="174"/>
  <c r="BU262" i="174"/>
  <c r="BU261" i="174"/>
  <c r="BU260" i="174"/>
  <c r="BU259" i="174"/>
  <c r="BU258" i="174"/>
  <c r="BU257" i="174"/>
  <c r="BU256" i="174"/>
  <c r="BU255" i="174"/>
  <c r="BU254" i="174"/>
  <c r="BU253" i="174"/>
  <c r="BU252" i="174"/>
  <c r="BU251" i="174"/>
  <c r="BU250" i="174"/>
  <c r="BU249" i="174"/>
  <c r="BU248" i="174"/>
  <c r="BU247" i="174"/>
  <c r="BU246" i="174"/>
  <c r="BU245" i="174"/>
  <c r="BU244" i="174"/>
  <c r="BU243" i="174"/>
  <c r="BU242" i="174"/>
  <c r="BU241" i="174"/>
  <c r="BU240" i="174"/>
  <c r="BU239" i="174"/>
  <c r="BU238" i="174"/>
  <c r="BU237" i="174"/>
  <c r="BU236" i="174"/>
  <c r="BU235" i="174"/>
  <c r="BU234" i="174"/>
  <c r="BU233" i="174"/>
  <c r="BU232" i="174"/>
  <c r="BU231" i="174"/>
  <c r="BU230" i="174"/>
  <c r="BU229" i="174"/>
  <c r="BU228" i="174"/>
  <c r="BU227" i="174"/>
  <c r="BU226" i="174"/>
  <c r="BU225" i="174"/>
  <c r="BU224" i="174"/>
  <c r="BU223" i="174"/>
  <c r="BU222" i="174"/>
  <c r="BU221" i="174"/>
  <c r="BU220" i="174"/>
  <c r="BU219" i="174"/>
  <c r="BU218" i="174"/>
  <c r="BU217" i="174"/>
  <c r="BU216" i="174"/>
  <c r="BU215" i="174"/>
  <c r="BU214" i="174"/>
  <c r="BU213" i="174"/>
  <c r="BU212" i="174"/>
  <c r="BU211" i="174"/>
  <c r="BU210" i="174"/>
  <c r="BU209" i="174"/>
  <c r="BU208" i="174"/>
  <c r="BU207" i="174"/>
  <c r="BU206" i="174"/>
  <c r="BU205" i="174"/>
  <c r="BU204" i="174"/>
  <c r="BU203" i="174"/>
  <c r="BU202" i="174"/>
  <c r="BU201" i="174"/>
  <c r="BU200" i="174"/>
  <c r="BU199" i="174"/>
  <c r="BU198" i="174"/>
  <c r="BU197" i="174"/>
  <c r="BU196" i="174"/>
  <c r="BU195" i="174"/>
  <c r="BU194" i="174"/>
  <c r="BU193" i="174"/>
  <c r="BU192" i="174"/>
  <c r="BU191" i="174"/>
  <c r="BU190" i="174"/>
  <c r="BU189" i="174"/>
  <c r="BU188" i="174"/>
  <c r="BU187" i="174"/>
  <c r="BU186" i="174"/>
  <c r="BU185" i="174"/>
  <c r="BU184" i="174"/>
  <c r="BU183" i="174"/>
  <c r="BU182" i="174"/>
  <c r="BU181" i="174"/>
  <c r="BU180" i="174"/>
  <c r="BU179" i="174"/>
  <c r="BU178" i="174"/>
  <c r="BU177" i="174"/>
  <c r="BU176" i="174"/>
  <c r="BU175" i="174"/>
  <c r="BU174" i="174"/>
  <c r="BU173" i="174"/>
  <c r="BU172" i="174"/>
  <c r="BU171" i="174"/>
  <c r="BU170" i="174"/>
  <c r="BU169" i="174"/>
  <c r="BU168" i="174"/>
  <c r="BU167" i="174"/>
  <c r="BU166" i="174"/>
  <c r="BU165" i="174"/>
  <c r="BU164" i="174"/>
  <c r="BU163" i="174"/>
  <c r="BU162" i="174"/>
  <c r="BU161" i="174"/>
  <c r="BU160" i="174"/>
  <c r="BU159" i="174"/>
  <c r="BU158" i="174"/>
  <c r="BU157" i="174"/>
  <c r="BU156" i="174"/>
  <c r="BU155" i="174"/>
  <c r="BU154" i="174"/>
  <c r="BU153" i="174"/>
  <c r="BU152" i="174"/>
  <c r="BU151" i="174"/>
  <c r="BU150" i="174"/>
  <c r="BU149" i="174"/>
  <c r="BU148" i="174"/>
  <c r="BU147" i="174"/>
  <c r="BU146" i="174"/>
  <c r="BU145" i="174"/>
  <c r="BU144" i="174"/>
  <c r="BU143" i="174"/>
  <c r="BU142" i="174"/>
  <c r="BU141" i="174"/>
  <c r="BU140" i="174"/>
  <c r="BU139" i="174"/>
  <c r="BU138" i="174"/>
  <c r="BU137" i="174"/>
  <c r="BU136" i="174"/>
  <c r="BU135" i="174"/>
  <c r="BU134" i="174"/>
  <c r="BU133" i="174"/>
  <c r="BU132" i="174"/>
  <c r="BU131" i="174"/>
  <c r="BU130" i="174"/>
  <c r="BU129" i="174"/>
  <c r="BU128" i="174"/>
  <c r="BU127" i="174"/>
  <c r="BU126" i="174"/>
  <c r="BU125" i="174"/>
  <c r="BU124" i="174"/>
  <c r="BU123" i="174"/>
  <c r="BU122" i="174"/>
  <c r="BU121" i="174"/>
  <c r="BU120" i="174"/>
  <c r="BU119" i="174"/>
  <c r="BU118" i="174"/>
  <c r="BU117" i="174"/>
  <c r="BU116" i="174"/>
  <c r="BU115" i="174"/>
  <c r="BU114" i="174"/>
  <c r="BU113" i="174"/>
  <c r="BU112" i="174"/>
  <c r="BU111" i="174"/>
  <c r="BU110" i="174"/>
  <c r="BU109" i="174"/>
  <c r="BU108" i="174"/>
  <c r="BU107" i="174"/>
  <c r="BU106" i="174"/>
  <c r="BU105" i="174"/>
  <c r="BU104" i="174"/>
  <c r="BU103" i="174"/>
  <c r="BU102" i="174"/>
  <c r="BU101" i="174"/>
  <c r="BU100" i="174"/>
  <c r="BU99" i="174"/>
  <c r="BU98" i="174"/>
  <c r="BU97" i="174"/>
  <c r="BU96" i="174"/>
  <c r="BU95" i="174"/>
  <c r="BU94" i="174"/>
  <c r="BU93" i="174"/>
  <c r="BU92" i="174"/>
  <c r="BU91" i="174"/>
  <c r="BU90" i="174"/>
  <c r="BU89" i="174"/>
  <c r="BU88" i="174"/>
  <c r="BU87" i="174"/>
  <c r="BU86" i="174"/>
  <c r="BU85" i="174"/>
  <c r="BU84" i="174"/>
  <c r="BU83" i="174"/>
  <c r="BU82" i="174"/>
  <c r="BU81" i="174"/>
  <c r="BU80" i="174"/>
  <c r="BU79" i="174"/>
  <c r="BU78" i="174"/>
  <c r="BU77" i="174"/>
  <c r="BU76" i="174"/>
  <c r="BU75" i="174"/>
  <c r="BU74" i="174"/>
  <c r="BU73" i="174"/>
  <c r="BU72" i="174"/>
  <c r="BU71" i="174"/>
  <c r="BU70" i="174"/>
  <c r="BU69" i="174"/>
  <c r="BU68" i="174"/>
  <c r="BU67" i="174"/>
  <c r="BU66" i="174"/>
  <c r="BU65" i="174"/>
  <c r="BU64" i="174"/>
  <c r="BU63" i="174"/>
  <c r="BU62" i="174"/>
  <c r="BU61" i="174"/>
  <c r="BU60" i="174"/>
  <c r="BU59" i="174"/>
  <c r="BU58" i="174"/>
  <c r="BU57" i="174"/>
  <c r="BU56" i="174"/>
  <c r="BU55" i="174"/>
  <c r="BU54" i="174"/>
  <c r="BU53" i="174"/>
  <c r="BU52" i="174"/>
  <c r="BU51" i="174"/>
  <c r="BU50" i="174"/>
  <c r="BU49" i="174"/>
  <c r="BU48" i="174"/>
  <c r="BU47" i="174"/>
  <c r="BU46" i="174"/>
  <c r="BU45" i="174"/>
  <c r="BU44" i="174"/>
  <c r="BU43" i="174"/>
  <c r="BU42" i="174"/>
  <c r="BU41" i="174"/>
  <c r="BU40" i="174"/>
  <c r="BU39" i="174"/>
  <c r="BU38" i="174"/>
  <c r="BU37" i="174"/>
  <c r="BU36" i="174"/>
  <c r="BU35" i="174"/>
  <c r="BU34" i="174"/>
  <c r="BU33" i="174"/>
  <c r="BU32" i="174"/>
  <c r="BU31" i="174"/>
  <c r="BU30" i="174"/>
  <c r="BU29" i="174"/>
  <c r="BU28" i="174"/>
  <c r="BU27" i="174"/>
  <c r="BU26" i="174"/>
  <c r="BU25" i="174"/>
  <c r="BU24" i="174"/>
  <c r="BU23" i="174"/>
  <c r="BU22" i="174"/>
  <c r="BU21" i="174"/>
  <c r="BU20" i="174"/>
  <c r="BU19" i="174"/>
  <c r="BU18" i="174"/>
  <c r="BU17" i="174"/>
  <c r="BU16" i="174"/>
  <c r="BU15" i="174"/>
  <c r="BU14" i="174"/>
  <c r="BU13" i="174"/>
  <c r="BU12" i="174"/>
  <c r="BU11" i="174"/>
  <c r="BU10" i="174"/>
  <c r="BU9" i="174"/>
  <c r="BU8" i="174"/>
  <c r="BU7" i="174"/>
  <c r="BU6" i="174"/>
  <c r="BS274" i="174"/>
  <c r="BS273" i="174"/>
  <c r="BS272" i="174"/>
  <c r="BS271" i="174"/>
  <c r="BS270" i="174"/>
  <c r="BS269" i="174"/>
  <c r="BS268" i="174"/>
  <c r="BS267" i="174"/>
  <c r="BS266" i="174"/>
  <c r="BS265" i="174"/>
  <c r="BS264" i="174"/>
  <c r="BS263" i="174"/>
  <c r="BS262" i="174"/>
  <c r="BS261" i="174"/>
  <c r="BS260" i="174"/>
  <c r="BS259" i="174"/>
  <c r="BS258" i="174"/>
  <c r="BS257" i="174"/>
  <c r="BS256" i="174"/>
  <c r="BS255" i="174"/>
  <c r="BS254" i="174"/>
  <c r="BS253" i="174"/>
  <c r="BS252" i="174"/>
  <c r="BS251" i="174"/>
  <c r="BS250" i="174"/>
  <c r="BS249" i="174"/>
  <c r="BS248" i="174"/>
  <c r="BS247" i="174"/>
  <c r="BS246" i="174"/>
  <c r="BS245" i="174"/>
  <c r="BS244" i="174"/>
  <c r="BS243" i="174"/>
  <c r="BS242" i="174"/>
  <c r="BS241" i="174"/>
  <c r="BS240" i="174"/>
  <c r="BS239" i="174"/>
  <c r="BS238" i="174"/>
  <c r="BS237" i="174"/>
  <c r="BS236" i="174"/>
  <c r="BS235" i="174"/>
  <c r="BS234" i="174"/>
  <c r="BS233" i="174"/>
  <c r="BS232" i="174"/>
  <c r="BS231" i="174"/>
  <c r="BS230" i="174"/>
  <c r="BS229" i="174"/>
  <c r="BS228" i="174"/>
  <c r="BS227" i="174"/>
  <c r="BS226" i="174"/>
  <c r="BS225" i="174"/>
  <c r="BS224" i="174"/>
  <c r="BS223" i="174"/>
  <c r="BS222" i="174"/>
  <c r="BS221" i="174"/>
  <c r="BS220" i="174"/>
  <c r="BS219" i="174"/>
  <c r="BS218" i="174"/>
  <c r="BS217" i="174"/>
  <c r="BS216" i="174"/>
  <c r="BS215" i="174"/>
  <c r="BS214" i="174"/>
  <c r="BS213" i="174"/>
  <c r="BS212" i="174"/>
  <c r="BS211" i="174"/>
  <c r="BS210" i="174"/>
  <c r="BS209" i="174"/>
  <c r="BS208" i="174"/>
  <c r="BS207" i="174"/>
  <c r="BS206" i="174"/>
  <c r="BS205" i="174"/>
  <c r="BS204" i="174"/>
  <c r="BS203" i="174"/>
  <c r="BS202" i="174"/>
  <c r="BS201" i="174"/>
  <c r="BS200" i="174"/>
  <c r="BS199" i="174"/>
  <c r="BS198" i="174"/>
  <c r="BS197" i="174"/>
  <c r="BS196" i="174"/>
  <c r="BS195" i="174"/>
  <c r="BS194" i="174"/>
  <c r="BS193" i="174"/>
  <c r="BS192" i="174"/>
  <c r="BS191" i="174"/>
  <c r="BS190" i="174"/>
  <c r="BS189" i="174"/>
  <c r="BS188" i="174"/>
  <c r="BS187" i="174"/>
  <c r="BS186" i="174"/>
  <c r="BS185" i="174"/>
  <c r="BS184" i="174"/>
  <c r="BS183" i="174"/>
  <c r="BS182" i="174"/>
  <c r="BS181" i="174"/>
  <c r="BS180" i="174"/>
  <c r="BS179" i="174"/>
  <c r="BS178" i="174"/>
  <c r="BS177" i="174"/>
  <c r="BS176" i="174"/>
  <c r="BS175" i="174"/>
  <c r="BS174" i="174"/>
  <c r="BS173" i="174"/>
  <c r="BS172" i="174"/>
  <c r="BS171" i="174"/>
  <c r="BS170" i="174"/>
  <c r="BS169" i="174"/>
  <c r="BS168" i="174"/>
  <c r="BS167" i="174"/>
  <c r="BS166" i="174"/>
  <c r="BS165" i="174"/>
  <c r="BS164" i="174"/>
  <c r="BS163" i="174"/>
  <c r="BS162" i="174"/>
  <c r="BS161" i="174"/>
  <c r="BS160" i="174"/>
  <c r="BS159" i="174"/>
  <c r="BS158" i="174"/>
  <c r="BS157" i="174"/>
  <c r="BS156" i="174"/>
  <c r="BS155" i="174"/>
  <c r="BS154" i="174"/>
  <c r="BS153" i="174"/>
  <c r="BS152" i="174"/>
  <c r="BS151" i="174"/>
  <c r="BS150" i="174"/>
  <c r="BS149" i="174"/>
  <c r="BS148" i="174"/>
  <c r="BS147" i="174"/>
  <c r="BS146" i="174"/>
  <c r="BS145" i="174"/>
  <c r="BS144" i="174"/>
  <c r="BS143" i="174"/>
  <c r="BS142" i="174"/>
  <c r="BS141" i="174"/>
  <c r="BS140" i="174"/>
  <c r="BS139" i="174"/>
  <c r="BS138" i="174"/>
  <c r="BS137" i="174"/>
  <c r="BS136" i="174"/>
  <c r="BS135" i="174"/>
  <c r="BS134" i="174"/>
  <c r="BS133" i="174"/>
  <c r="BS132" i="174"/>
  <c r="BS131" i="174"/>
  <c r="BS130" i="174"/>
  <c r="BS129" i="174"/>
  <c r="BS128" i="174"/>
  <c r="BS127" i="174"/>
  <c r="BS126" i="174"/>
  <c r="BS125" i="174"/>
  <c r="BS124" i="174"/>
  <c r="BS123" i="174"/>
  <c r="BS122" i="174"/>
  <c r="BS121" i="174"/>
  <c r="BS120" i="174"/>
  <c r="BS119" i="174"/>
  <c r="BS118" i="174"/>
  <c r="BS117" i="174"/>
  <c r="BS116" i="174"/>
  <c r="BS115" i="174"/>
  <c r="BS114" i="174"/>
  <c r="BS113" i="174"/>
  <c r="BS112" i="174"/>
  <c r="BS111" i="174"/>
  <c r="BS110" i="174"/>
  <c r="BS109" i="174"/>
  <c r="BS108" i="174"/>
  <c r="BS107" i="174"/>
  <c r="BS106" i="174"/>
  <c r="BS105" i="174"/>
  <c r="BS104" i="174"/>
  <c r="BS103" i="174"/>
  <c r="BS102" i="174"/>
  <c r="BS101" i="174"/>
  <c r="BS100" i="174"/>
  <c r="BS99" i="174"/>
  <c r="BS98" i="174"/>
  <c r="BS97" i="174"/>
  <c r="BS96" i="174"/>
  <c r="BS95" i="174"/>
  <c r="BS94" i="174"/>
  <c r="BS93" i="174"/>
  <c r="BS92" i="174"/>
  <c r="BS91" i="174"/>
  <c r="BS90" i="174"/>
  <c r="BS89" i="174"/>
  <c r="BS88" i="174"/>
  <c r="BS87" i="174"/>
  <c r="BS86" i="174"/>
  <c r="BS85" i="174"/>
  <c r="BS84" i="174"/>
  <c r="BS83" i="174"/>
  <c r="BS82" i="174"/>
  <c r="BS81" i="174"/>
  <c r="BS80" i="174"/>
  <c r="BS79" i="174"/>
  <c r="BS78" i="174"/>
  <c r="BS77" i="174"/>
  <c r="BS76" i="174"/>
  <c r="BS75" i="174"/>
  <c r="BS74" i="174"/>
  <c r="BS73" i="174"/>
  <c r="BS72" i="174"/>
  <c r="BS71" i="174"/>
  <c r="BS70" i="174"/>
  <c r="BS69" i="174"/>
  <c r="BS68" i="174"/>
  <c r="BS67" i="174"/>
  <c r="BS66" i="174"/>
  <c r="BS65" i="174"/>
  <c r="BS64" i="174"/>
  <c r="BS63" i="174"/>
  <c r="BS62" i="174"/>
  <c r="BS61" i="174"/>
  <c r="BS60" i="174"/>
  <c r="BS59" i="174"/>
  <c r="BS58" i="174"/>
  <c r="BS57" i="174"/>
  <c r="BS56" i="174"/>
  <c r="BS55" i="174"/>
  <c r="BS54" i="174"/>
  <c r="BS53" i="174"/>
  <c r="BS52" i="174"/>
  <c r="BS51" i="174"/>
  <c r="BS50" i="174"/>
  <c r="BS49" i="174"/>
  <c r="BS48" i="174"/>
  <c r="BS47" i="174"/>
  <c r="BS46" i="174"/>
  <c r="BS45" i="174"/>
  <c r="BS44" i="174"/>
  <c r="BS43" i="174"/>
  <c r="BS42" i="174"/>
  <c r="BS41" i="174"/>
  <c r="BS40" i="174"/>
  <c r="BS39" i="174"/>
  <c r="BS38" i="174"/>
  <c r="BS37" i="174"/>
  <c r="BS36" i="174"/>
  <c r="BS35" i="174"/>
  <c r="BS34" i="174"/>
  <c r="BS33" i="174"/>
  <c r="BS32" i="174"/>
  <c r="BS31" i="174"/>
  <c r="BS30" i="174"/>
  <c r="BS29" i="174"/>
  <c r="BS28" i="174"/>
  <c r="BS27" i="174"/>
  <c r="BS26" i="174"/>
  <c r="BS25" i="174"/>
  <c r="BS24" i="174"/>
  <c r="BS23" i="174"/>
  <c r="BS22" i="174"/>
  <c r="BS21" i="174"/>
  <c r="BS20" i="174"/>
  <c r="BS19" i="174"/>
  <c r="BS18" i="174"/>
  <c r="BS17" i="174"/>
  <c r="BS16" i="174"/>
  <c r="BS15" i="174"/>
  <c r="BS14" i="174"/>
  <c r="BS13" i="174"/>
  <c r="BS12" i="174"/>
  <c r="BS11" i="174"/>
  <c r="BS10" i="174"/>
  <c r="BS9" i="174"/>
  <c r="BS8" i="174"/>
  <c r="BS7" i="174"/>
  <c r="BS6" i="174"/>
  <c r="BQ274" i="174"/>
  <c r="BQ273" i="174"/>
  <c r="BQ272" i="174"/>
  <c r="BQ271" i="174"/>
  <c r="BQ270" i="174"/>
  <c r="BQ269" i="174"/>
  <c r="BQ268" i="174"/>
  <c r="BQ267" i="174"/>
  <c r="BQ266" i="174"/>
  <c r="BQ265" i="174"/>
  <c r="BQ264" i="174"/>
  <c r="BQ263" i="174"/>
  <c r="BQ262" i="174"/>
  <c r="BQ261" i="174"/>
  <c r="BQ260" i="174"/>
  <c r="BQ259" i="174"/>
  <c r="BQ258" i="174"/>
  <c r="BQ257" i="174"/>
  <c r="BQ256" i="174"/>
  <c r="BQ255" i="174"/>
  <c r="BQ254" i="174"/>
  <c r="BQ253" i="174"/>
  <c r="BQ252" i="174"/>
  <c r="BQ251" i="174"/>
  <c r="BQ250" i="174"/>
  <c r="BQ249" i="174"/>
  <c r="BQ248" i="174"/>
  <c r="BQ247" i="174"/>
  <c r="BQ246" i="174"/>
  <c r="BQ245" i="174"/>
  <c r="BQ244" i="174"/>
  <c r="BQ243" i="174"/>
  <c r="BQ242" i="174"/>
  <c r="BQ241" i="174"/>
  <c r="BQ240" i="174"/>
  <c r="BQ239" i="174"/>
  <c r="BQ238" i="174"/>
  <c r="BQ237" i="174"/>
  <c r="BQ236" i="174"/>
  <c r="BQ235" i="174"/>
  <c r="BQ234" i="174"/>
  <c r="BQ233" i="174"/>
  <c r="BQ232" i="174"/>
  <c r="BQ231" i="174"/>
  <c r="BQ230" i="174"/>
  <c r="BQ229" i="174"/>
  <c r="BQ228" i="174"/>
  <c r="BQ227" i="174"/>
  <c r="BQ226" i="174"/>
  <c r="BQ225" i="174"/>
  <c r="BQ224" i="174"/>
  <c r="BQ223" i="174"/>
  <c r="BQ222" i="174"/>
  <c r="BQ221" i="174"/>
  <c r="BQ220" i="174"/>
  <c r="BQ219" i="174"/>
  <c r="BQ218" i="174"/>
  <c r="BQ217" i="174"/>
  <c r="BQ216" i="174"/>
  <c r="BQ215" i="174"/>
  <c r="BQ214" i="174"/>
  <c r="BQ213" i="174"/>
  <c r="BQ212" i="174"/>
  <c r="BQ211" i="174"/>
  <c r="BQ210" i="174"/>
  <c r="BQ209" i="174"/>
  <c r="BQ208" i="174"/>
  <c r="BQ207" i="174"/>
  <c r="BQ206" i="174"/>
  <c r="BQ205" i="174"/>
  <c r="BQ204" i="174"/>
  <c r="BQ203" i="174"/>
  <c r="BQ202" i="174"/>
  <c r="BQ201" i="174"/>
  <c r="BQ200" i="174"/>
  <c r="BQ199" i="174"/>
  <c r="BQ198" i="174"/>
  <c r="BQ197" i="174"/>
  <c r="BQ196" i="174"/>
  <c r="BQ195" i="174"/>
  <c r="BQ194" i="174"/>
  <c r="BQ193" i="174"/>
  <c r="BQ192" i="174"/>
  <c r="BQ191" i="174"/>
  <c r="BQ190" i="174"/>
  <c r="BQ189" i="174"/>
  <c r="BQ188" i="174"/>
  <c r="BQ187" i="174"/>
  <c r="BQ186" i="174"/>
  <c r="BQ185" i="174"/>
  <c r="BQ184" i="174"/>
  <c r="BQ183" i="174"/>
  <c r="BQ182" i="174"/>
  <c r="BQ181" i="174"/>
  <c r="BQ180" i="174"/>
  <c r="BQ179" i="174"/>
  <c r="BQ178" i="174"/>
  <c r="BQ177" i="174"/>
  <c r="BQ176" i="174"/>
  <c r="BQ175" i="174"/>
  <c r="BQ174" i="174"/>
  <c r="BQ173" i="174"/>
  <c r="BQ172" i="174"/>
  <c r="BQ171" i="174"/>
  <c r="BQ170" i="174"/>
  <c r="BQ169" i="174"/>
  <c r="BQ168" i="174"/>
  <c r="BQ167" i="174"/>
  <c r="BQ166" i="174"/>
  <c r="BQ165" i="174"/>
  <c r="BQ164" i="174"/>
  <c r="BQ163" i="174"/>
  <c r="BQ162" i="174"/>
  <c r="BQ161" i="174"/>
  <c r="BQ160" i="174"/>
  <c r="BQ159" i="174"/>
  <c r="BQ158" i="174"/>
  <c r="BQ157" i="174"/>
  <c r="BQ156" i="174"/>
  <c r="BQ155" i="174"/>
  <c r="BQ154" i="174"/>
  <c r="BQ153" i="174"/>
  <c r="BQ152" i="174"/>
  <c r="BQ151" i="174"/>
  <c r="BQ150" i="174"/>
  <c r="BQ149" i="174"/>
  <c r="BQ148" i="174"/>
  <c r="BQ147" i="174"/>
  <c r="BQ146" i="174"/>
  <c r="BQ145" i="174"/>
  <c r="BQ144" i="174"/>
  <c r="BQ143" i="174"/>
  <c r="BQ142" i="174"/>
  <c r="BQ141" i="174"/>
  <c r="BQ140" i="174"/>
  <c r="BQ139" i="174"/>
  <c r="BQ138" i="174"/>
  <c r="BQ137" i="174"/>
  <c r="BQ136" i="174"/>
  <c r="BQ135" i="174"/>
  <c r="BQ134" i="174"/>
  <c r="BQ133" i="174"/>
  <c r="BQ132" i="174"/>
  <c r="BQ131" i="174"/>
  <c r="BQ130" i="174"/>
  <c r="BQ129" i="174"/>
  <c r="BQ128" i="174"/>
  <c r="BQ127" i="174"/>
  <c r="BQ126" i="174"/>
  <c r="BQ125" i="174"/>
  <c r="BQ124" i="174"/>
  <c r="BQ123" i="174"/>
  <c r="BQ122" i="174"/>
  <c r="BQ121" i="174"/>
  <c r="BQ120" i="174"/>
  <c r="BQ119" i="174"/>
  <c r="BQ118" i="174"/>
  <c r="BQ117" i="174"/>
  <c r="BQ116" i="174"/>
  <c r="BQ115" i="174"/>
  <c r="BQ114" i="174"/>
  <c r="BQ113" i="174"/>
  <c r="BQ112" i="174"/>
  <c r="BQ111" i="174"/>
  <c r="BQ110" i="174"/>
  <c r="BQ109" i="174"/>
  <c r="BQ108" i="174"/>
  <c r="BQ107" i="174"/>
  <c r="BQ106" i="174"/>
  <c r="BQ105" i="174"/>
  <c r="BQ104" i="174"/>
  <c r="BQ103" i="174"/>
  <c r="BQ102" i="174"/>
  <c r="BQ101" i="174"/>
  <c r="BQ100" i="174"/>
  <c r="BQ99" i="174"/>
  <c r="BQ98" i="174"/>
  <c r="BQ97" i="174"/>
  <c r="BQ96" i="174"/>
  <c r="BQ95" i="174"/>
  <c r="BQ94" i="174"/>
  <c r="BQ93" i="174"/>
  <c r="BQ92" i="174"/>
  <c r="BQ91" i="174"/>
  <c r="BQ90" i="174"/>
  <c r="BQ89" i="174"/>
  <c r="BQ88" i="174"/>
  <c r="BQ87" i="174"/>
  <c r="BQ86" i="174"/>
  <c r="BQ85" i="174"/>
  <c r="BQ84" i="174"/>
  <c r="BQ83" i="174"/>
  <c r="BQ82" i="174"/>
  <c r="BQ81" i="174"/>
  <c r="BQ80" i="174"/>
  <c r="BQ79" i="174"/>
  <c r="BQ78" i="174"/>
  <c r="BQ77" i="174"/>
  <c r="BQ76" i="174"/>
  <c r="BQ75" i="174"/>
  <c r="BQ74" i="174"/>
  <c r="BQ73" i="174"/>
  <c r="BQ72" i="174"/>
  <c r="BQ71" i="174"/>
  <c r="BQ70" i="174"/>
  <c r="BQ69" i="174"/>
  <c r="BQ68" i="174"/>
  <c r="BQ67" i="174"/>
  <c r="BQ66" i="174"/>
  <c r="BQ65" i="174"/>
  <c r="BQ64" i="174"/>
  <c r="BQ63" i="174"/>
  <c r="BQ62" i="174"/>
  <c r="BQ61" i="174"/>
  <c r="BQ60" i="174"/>
  <c r="BQ59" i="174"/>
  <c r="BQ58" i="174"/>
  <c r="BQ57" i="174"/>
  <c r="BQ56" i="174"/>
  <c r="BQ55" i="174"/>
  <c r="BQ54" i="174"/>
  <c r="BQ53" i="174"/>
  <c r="BQ52" i="174"/>
  <c r="BQ51" i="174"/>
  <c r="BQ50" i="174"/>
  <c r="BQ49" i="174"/>
  <c r="BQ48" i="174"/>
  <c r="BQ47" i="174"/>
  <c r="BQ46" i="174"/>
  <c r="BQ45" i="174"/>
  <c r="BQ44" i="174"/>
  <c r="BQ43" i="174"/>
  <c r="BQ42" i="174"/>
  <c r="BQ41" i="174"/>
  <c r="BQ40" i="174"/>
  <c r="BQ39" i="174"/>
  <c r="BQ38" i="174"/>
  <c r="BQ37" i="174"/>
  <c r="BQ36" i="174"/>
  <c r="BQ35" i="174"/>
  <c r="BQ34" i="174"/>
  <c r="BQ33" i="174"/>
  <c r="BQ32" i="174"/>
  <c r="BQ31" i="174"/>
  <c r="BQ30" i="174"/>
  <c r="BQ29" i="174"/>
  <c r="BQ28" i="174"/>
  <c r="BQ27" i="174"/>
  <c r="BQ26" i="174"/>
  <c r="BQ25" i="174"/>
  <c r="BQ24" i="174"/>
  <c r="BQ23" i="174"/>
  <c r="BQ22" i="174"/>
  <c r="BQ21" i="174"/>
  <c r="BQ20" i="174"/>
  <c r="BQ19" i="174"/>
  <c r="BQ18" i="174"/>
  <c r="BQ17" i="174"/>
  <c r="BQ16" i="174"/>
  <c r="BQ15" i="174"/>
  <c r="BQ14" i="174"/>
  <c r="BQ13" i="174"/>
  <c r="BQ12" i="174"/>
  <c r="BQ11" i="174"/>
  <c r="BQ10" i="174"/>
  <c r="BQ9" i="174"/>
  <c r="BQ8" i="174"/>
  <c r="BQ7" i="174"/>
  <c r="BQ6" i="174"/>
  <c r="BO274" i="174"/>
  <c r="BO273" i="174"/>
  <c r="BO272" i="174"/>
  <c r="BO271" i="174"/>
  <c r="BO270" i="174"/>
  <c r="BO269" i="174"/>
  <c r="BO268" i="174"/>
  <c r="BO267" i="174"/>
  <c r="BO266" i="174"/>
  <c r="BO265" i="174"/>
  <c r="BO264" i="174"/>
  <c r="BO263" i="174"/>
  <c r="BO262" i="174"/>
  <c r="BO261" i="174"/>
  <c r="BO260" i="174"/>
  <c r="BO259" i="174"/>
  <c r="BO258" i="174"/>
  <c r="BO257" i="174"/>
  <c r="BO256" i="174"/>
  <c r="BO255" i="174"/>
  <c r="BO254" i="174"/>
  <c r="BO253" i="174"/>
  <c r="BO252" i="174"/>
  <c r="BO251" i="174"/>
  <c r="BO250" i="174"/>
  <c r="BO249" i="174"/>
  <c r="BO248" i="174"/>
  <c r="BO247" i="174"/>
  <c r="BO246" i="174"/>
  <c r="BO245" i="174"/>
  <c r="BO244" i="174"/>
  <c r="BO243" i="174"/>
  <c r="BO242" i="174"/>
  <c r="BO241" i="174"/>
  <c r="BO240" i="174"/>
  <c r="BO239" i="174"/>
  <c r="BO238" i="174"/>
  <c r="BO237" i="174"/>
  <c r="BO236" i="174"/>
  <c r="BO235" i="174"/>
  <c r="BO234" i="174"/>
  <c r="BO233" i="174"/>
  <c r="BO232" i="174"/>
  <c r="BO231" i="174"/>
  <c r="BO230" i="174"/>
  <c r="BO229" i="174"/>
  <c r="BO228" i="174"/>
  <c r="BO227" i="174"/>
  <c r="BO226" i="174"/>
  <c r="BO225" i="174"/>
  <c r="BO224" i="174"/>
  <c r="BO223" i="174"/>
  <c r="BO222" i="174"/>
  <c r="BO221" i="174"/>
  <c r="BO220" i="174"/>
  <c r="BO219" i="174"/>
  <c r="BO218" i="174"/>
  <c r="BO217" i="174"/>
  <c r="BO216" i="174"/>
  <c r="BO215" i="174"/>
  <c r="BO214" i="174"/>
  <c r="BO213" i="174"/>
  <c r="BO212" i="174"/>
  <c r="BO211" i="174"/>
  <c r="BO210" i="174"/>
  <c r="BO209" i="174"/>
  <c r="BO208" i="174"/>
  <c r="BO207" i="174"/>
  <c r="BO206" i="174"/>
  <c r="BO205" i="174"/>
  <c r="BO204" i="174"/>
  <c r="BO203" i="174"/>
  <c r="BO202" i="174"/>
  <c r="BO201" i="174"/>
  <c r="BO200" i="174"/>
  <c r="BO199" i="174"/>
  <c r="BO198" i="174"/>
  <c r="BO197" i="174"/>
  <c r="BO196" i="174"/>
  <c r="BO195" i="174"/>
  <c r="BO194" i="174"/>
  <c r="BO193" i="174"/>
  <c r="BO192" i="174"/>
  <c r="BO191" i="174"/>
  <c r="BO190" i="174"/>
  <c r="BO189" i="174"/>
  <c r="BO188" i="174"/>
  <c r="BO187" i="174"/>
  <c r="BO186" i="174"/>
  <c r="BO185" i="174"/>
  <c r="BO184" i="174"/>
  <c r="BO183" i="174"/>
  <c r="BO182" i="174"/>
  <c r="BO181" i="174"/>
  <c r="BO180" i="174"/>
  <c r="BO179" i="174"/>
  <c r="BO178" i="174"/>
  <c r="BO177" i="174"/>
  <c r="BO176" i="174"/>
  <c r="BO175" i="174"/>
  <c r="BO174" i="174"/>
  <c r="BO173" i="174"/>
  <c r="BO172" i="174"/>
  <c r="BO171" i="174"/>
  <c r="BO170" i="174"/>
  <c r="BO169" i="174"/>
  <c r="BO168" i="174"/>
  <c r="BO167" i="174"/>
  <c r="BO166" i="174"/>
  <c r="BO165" i="174"/>
  <c r="BO164" i="174"/>
  <c r="BO163" i="174"/>
  <c r="BO162" i="174"/>
  <c r="BO161" i="174"/>
  <c r="BO160" i="174"/>
  <c r="BO159" i="174"/>
  <c r="BO158" i="174"/>
  <c r="BO157" i="174"/>
  <c r="BO156" i="174"/>
  <c r="BO155" i="174"/>
  <c r="BO154" i="174"/>
  <c r="BO153" i="174"/>
  <c r="BO152" i="174"/>
  <c r="BO151" i="174"/>
  <c r="BO150" i="174"/>
  <c r="BO149" i="174"/>
  <c r="BO148" i="174"/>
  <c r="BO147" i="174"/>
  <c r="BO146" i="174"/>
  <c r="BO145" i="174"/>
  <c r="BO144" i="174"/>
  <c r="BO143" i="174"/>
  <c r="BO142" i="174"/>
  <c r="BO141" i="174"/>
  <c r="BO140" i="174"/>
  <c r="BO139" i="174"/>
  <c r="BO138" i="174"/>
  <c r="BO137" i="174"/>
  <c r="BO136" i="174"/>
  <c r="BO135" i="174"/>
  <c r="BO134" i="174"/>
  <c r="BO133" i="174"/>
  <c r="BO132" i="174"/>
  <c r="BO131" i="174"/>
  <c r="BO130" i="174"/>
  <c r="BO129" i="174"/>
  <c r="BO128" i="174"/>
  <c r="BO127" i="174"/>
  <c r="BO126" i="174"/>
  <c r="BO125" i="174"/>
  <c r="BO124" i="174"/>
  <c r="BO123" i="174"/>
  <c r="BO122" i="174"/>
  <c r="BO121" i="174"/>
  <c r="BO120" i="174"/>
  <c r="BO119" i="174"/>
  <c r="BO118" i="174"/>
  <c r="BO117" i="174"/>
  <c r="BO116" i="174"/>
  <c r="BO115" i="174"/>
  <c r="BO114" i="174"/>
  <c r="BO113" i="174"/>
  <c r="BO112" i="174"/>
  <c r="BO111" i="174"/>
  <c r="BO110" i="174"/>
  <c r="BO109" i="174"/>
  <c r="BO108" i="174"/>
  <c r="BO107" i="174"/>
  <c r="BO106" i="174"/>
  <c r="BO105" i="174"/>
  <c r="BO104" i="174"/>
  <c r="BO103" i="174"/>
  <c r="BO102" i="174"/>
  <c r="BO101" i="174"/>
  <c r="BO100" i="174"/>
  <c r="BO99" i="174"/>
  <c r="BO98" i="174"/>
  <c r="BO97" i="174"/>
  <c r="BO96" i="174"/>
  <c r="BO95" i="174"/>
  <c r="BO94" i="174"/>
  <c r="BO93" i="174"/>
  <c r="BO92" i="174"/>
  <c r="BO91" i="174"/>
  <c r="BO90" i="174"/>
  <c r="BO89" i="174"/>
  <c r="BO88" i="174"/>
  <c r="BO87" i="174"/>
  <c r="BO86" i="174"/>
  <c r="BO85" i="174"/>
  <c r="BO84" i="174"/>
  <c r="BO83" i="174"/>
  <c r="BO82" i="174"/>
  <c r="BO81" i="174"/>
  <c r="BO80" i="174"/>
  <c r="BO79" i="174"/>
  <c r="BO78" i="174"/>
  <c r="BO77" i="174"/>
  <c r="BO76" i="174"/>
  <c r="BO75" i="174"/>
  <c r="BO74" i="174"/>
  <c r="BO73" i="174"/>
  <c r="BO72" i="174"/>
  <c r="BO71" i="174"/>
  <c r="BO70" i="174"/>
  <c r="BO69" i="174"/>
  <c r="BO68" i="174"/>
  <c r="BO67" i="174"/>
  <c r="BO66" i="174"/>
  <c r="BO65" i="174"/>
  <c r="BO64" i="174"/>
  <c r="BO63" i="174"/>
  <c r="BO62" i="174"/>
  <c r="BO61" i="174"/>
  <c r="BO60" i="174"/>
  <c r="BO59" i="174"/>
  <c r="BO58" i="174"/>
  <c r="BO57" i="174"/>
  <c r="BO56" i="174"/>
  <c r="BO55" i="174"/>
  <c r="BO54" i="174"/>
  <c r="BO53" i="174"/>
  <c r="BO52" i="174"/>
  <c r="BO51" i="174"/>
  <c r="BO50" i="174"/>
  <c r="BO49" i="174"/>
  <c r="BO48" i="174"/>
  <c r="BO47" i="174"/>
  <c r="BO46" i="174"/>
  <c r="BO45" i="174"/>
  <c r="BO44" i="174"/>
  <c r="BO43" i="174"/>
  <c r="BO42" i="174"/>
  <c r="BO41" i="174"/>
  <c r="BO40" i="174"/>
  <c r="BO39" i="174"/>
  <c r="BO38" i="174"/>
  <c r="BO37" i="174"/>
  <c r="BO36" i="174"/>
  <c r="BO35" i="174"/>
  <c r="BO34" i="174"/>
  <c r="BO33" i="174"/>
  <c r="BO32" i="174"/>
  <c r="BO31" i="174"/>
  <c r="BO30" i="174"/>
  <c r="BO29" i="174"/>
  <c r="BO28" i="174"/>
  <c r="BO27" i="174"/>
  <c r="BO26" i="174"/>
  <c r="BO25" i="174"/>
  <c r="BO24" i="174"/>
  <c r="BO23" i="174"/>
  <c r="BO22" i="174"/>
  <c r="BO21" i="174"/>
  <c r="BO20" i="174"/>
  <c r="BO19" i="174"/>
  <c r="BO18" i="174"/>
  <c r="BO17" i="174"/>
  <c r="BO16" i="174"/>
  <c r="BO15" i="174"/>
  <c r="BO14" i="174"/>
  <c r="BO13" i="174"/>
  <c r="BO12" i="174"/>
  <c r="BO11" i="174"/>
  <c r="BO10" i="174"/>
  <c r="BO9" i="174"/>
  <c r="BO8" i="174"/>
  <c r="BO7" i="174"/>
  <c r="BO6" i="174"/>
  <c r="BT273" i="174"/>
  <c r="BT272" i="174" s="1"/>
  <c r="BT270" i="174"/>
  <c r="BT266" i="174"/>
  <c r="BT265" i="174" s="1"/>
  <c r="BT263" i="174"/>
  <c r="BT259" i="174"/>
  <c r="BT249" i="174"/>
  <c r="BT247" i="174"/>
  <c r="BT246" i="174" s="1"/>
  <c r="BT244" i="174"/>
  <c r="BT240" i="174"/>
  <c r="BT230" i="174"/>
  <c r="BT228" i="174"/>
  <c r="BT225" i="174"/>
  <c r="BT224" i="174"/>
  <c r="BT221" i="174"/>
  <c r="BT216" i="174"/>
  <c r="BT215" i="174"/>
  <c r="BT212" i="174"/>
  <c r="BT196" i="174"/>
  <c r="BT194" i="174"/>
  <c r="BT190" i="174"/>
  <c r="BT189" i="174" s="1"/>
  <c r="BT140" i="174"/>
  <c r="BT132" i="174"/>
  <c r="BT128" i="174"/>
  <c r="BT124" i="174"/>
  <c r="BT120" i="174"/>
  <c r="BT95" i="174"/>
  <c r="BT93" i="174"/>
  <c r="BT90" i="174"/>
  <c r="BT69" i="174"/>
  <c r="BT68" i="174" s="1"/>
  <c r="BT62" i="174"/>
  <c r="BT56" i="174"/>
  <c r="BT46" i="174"/>
  <c r="BT44" i="174"/>
  <c r="BT42" i="174"/>
  <c r="BT40" i="174"/>
  <c r="BT37" i="174"/>
  <c r="BT35" i="174"/>
  <c r="BT33" i="174"/>
  <c r="BT31" i="174"/>
  <c r="BT29" i="174"/>
  <c r="BT28" i="174"/>
  <c r="BT22" i="174"/>
  <c r="BT9" i="174"/>
  <c r="BT8" i="174" s="1"/>
  <c r="BR273" i="174"/>
  <c r="BR272" i="174" s="1"/>
  <c r="BR270" i="174"/>
  <c r="BR266" i="174"/>
  <c r="BR265" i="174"/>
  <c r="BR263" i="174"/>
  <c r="BR259" i="174"/>
  <c r="BR249" i="174"/>
  <c r="BR247" i="174"/>
  <c r="BR246" i="174" s="1"/>
  <c r="BR244" i="174"/>
  <c r="BR240" i="174"/>
  <c r="BR230" i="174"/>
  <c r="BR228" i="174"/>
  <c r="BR224" i="174" s="1"/>
  <c r="BR223" i="174" s="1"/>
  <c r="BR225" i="174"/>
  <c r="BR221" i="174"/>
  <c r="BR216" i="174"/>
  <c r="BR215" i="174"/>
  <c r="BR212" i="174"/>
  <c r="BR196" i="174"/>
  <c r="BR194" i="174"/>
  <c r="BR190" i="174"/>
  <c r="BR189" i="174"/>
  <c r="BR140" i="174"/>
  <c r="BR132" i="174"/>
  <c r="BR128" i="174"/>
  <c r="BR124" i="174"/>
  <c r="BR120" i="174"/>
  <c r="BR95" i="174"/>
  <c r="BR93" i="174"/>
  <c r="BR90" i="174"/>
  <c r="BR69" i="174"/>
  <c r="BR68" i="174" s="1"/>
  <c r="BR55" i="174" s="1"/>
  <c r="BR62" i="174"/>
  <c r="BR56" i="174"/>
  <c r="BR46" i="174"/>
  <c r="BR44" i="174"/>
  <c r="BR42" i="174"/>
  <c r="BR40" i="174"/>
  <c r="BR37" i="174"/>
  <c r="BR35" i="174"/>
  <c r="BR33" i="174"/>
  <c r="BR31" i="174"/>
  <c r="BR28" i="174" s="1"/>
  <c r="BR29" i="174"/>
  <c r="BR22" i="174"/>
  <c r="BR9" i="174"/>
  <c r="BR8" i="174" s="1"/>
  <c r="BP273" i="174"/>
  <c r="BP272" i="174" s="1"/>
  <c r="BP270" i="174"/>
  <c r="BP266" i="174"/>
  <c r="BP265" i="174" s="1"/>
  <c r="BP263" i="174"/>
  <c r="BP259" i="174"/>
  <c r="BP249" i="174"/>
  <c r="BP247" i="174"/>
  <c r="BP246" i="174" s="1"/>
  <c r="BP244" i="174"/>
  <c r="BP240" i="174"/>
  <c r="BP230" i="174"/>
  <c r="BP228" i="174"/>
  <c r="BP225" i="174"/>
  <c r="BP224" i="174"/>
  <c r="BP223" i="174" s="1"/>
  <c r="BP221" i="174"/>
  <c r="BP216" i="174"/>
  <c r="BP215" i="174"/>
  <c r="BP212" i="174"/>
  <c r="BP196" i="174"/>
  <c r="BP194" i="174"/>
  <c r="BP190" i="174"/>
  <c r="BP189" i="174" s="1"/>
  <c r="BP140" i="174"/>
  <c r="BP132" i="174"/>
  <c r="BP128" i="174"/>
  <c r="BP124" i="174"/>
  <c r="BP120" i="174"/>
  <c r="BP95" i="174"/>
  <c r="BP93" i="174"/>
  <c r="BP90" i="174"/>
  <c r="BP69" i="174"/>
  <c r="BP68" i="174" s="1"/>
  <c r="BP62" i="174"/>
  <c r="BP56" i="174"/>
  <c r="BP55" i="174" s="1"/>
  <c r="BP46" i="174"/>
  <c r="BP44" i="174"/>
  <c r="BP42" i="174"/>
  <c r="BP40" i="174"/>
  <c r="BP37" i="174"/>
  <c r="BP35" i="174"/>
  <c r="BP33" i="174"/>
  <c r="BP31" i="174"/>
  <c r="BP29" i="174"/>
  <c r="BP28" i="174"/>
  <c r="BP22" i="174"/>
  <c r="BP9" i="174"/>
  <c r="BP8" i="174"/>
  <c r="BN273" i="174"/>
  <c r="BN272" i="174" s="1"/>
  <c r="BM273" i="174"/>
  <c r="BM272" i="174" s="1"/>
  <c r="BN270" i="174"/>
  <c r="BM270" i="174"/>
  <c r="BN266" i="174"/>
  <c r="BN265" i="174" s="1"/>
  <c r="BM266" i="174"/>
  <c r="BM265" i="174" s="1"/>
  <c r="BN263" i="174"/>
  <c r="BM263" i="174"/>
  <c r="BN259" i="174"/>
  <c r="BM259" i="174"/>
  <c r="BN249" i="174"/>
  <c r="BM249" i="174"/>
  <c r="BN247" i="174"/>
  <c r="BN246" i="174" s="1"/>
  <c r="BM247" i="174"/>
  <c r="BM246" i="174" s="1"/>
  <c r="BN244" i="174"/>
  <c r="BM244" i="174"/>
  <c r="BN240" i="174"/>
  <c r="BM240" i="174"/>
  <c r="BN230" i="174"/>
  <c r="BM230" i="174"/>
  <c r="BN228" i="174"/>
  <c r="BM228" i="174"/>
  <c r="BN225" i="174"/>
  <c r="BN224" i="174" s="1"/>
  <c r="BN223" i="174" s="1"/>
  <c r="BM225" i="174"/>
  <c r="BM224" i="174" s="1"/>
  <c r="BN221" i="174"/>
  <c r="BM221" i="174"/>
  <c r="BN216" i="174"/>
  <c r="BN215" i="174" s="1"/>
  <c r="BM216" i="174"/>
  <c r="BM215" i="174" s="1"/>
  <c r="BN212" i="174"/>
  <c r="BM212" i="174"/>
  <c r="BN196" i="174"/>
  <c r="BM196" i="174"/>
  <c r="BN194" i="174"/>
  <c r="BM194" i="174"/>
  <c r="BN190" i="174"/>
  <c r="BM190" i="174"/>
  <c r="BN189" i="174"/>
  <c r="BM189" i="174"/>
  <c r="BN140" i="174"/>
  <c r="BM140" i="174"/>
  <c r="BN132" i="174"/>
  <c r="BM132" i="174"/>
  <c r="BN128" i="174"/>
  <c r="BM128" i="174"/>
  <c r="BN124" i="174"/>
  <c r="BM124" i="174"/>
  <c r="BN120" i="174"/>
  <c r="BM120" i="174"/>
  <c r="BN95" i="174"/>
  <c r="BM95" i="174"/>
  <c r="BN93" i="174"/>
  <c r="BM93" i="174"/>
  <c r="BN90" i="174"/>
  <c r="BM90" i="174"/>
  <c r="BN69" i="174"/>
  <c r="BM69" i="174"/>
  <c r="BN68" i="174"/>
  <c r="BM68" i="174"/>
  <c r="BN62" i="174"/>
  <c r="BM62" i="174"/>
  <c r="BN56" i="174"/>
  <c r="BN55" i="174" s="1"/>
  <c r="BM56" i="174"/>
  <c r="BM55" i="174" s="1"/>
  <c r="BN46" i="174"/>
  <c r="BM46" i="174"/>
  <c r="BN44" i="174"/>
  <c r="BM44" i="174"/>
  <c r="BN42" i="174"/>
  <c r="BM42" i="174"/>
  <c r="BN40" i="174"/>
  <c r="BM40" i="174"/>
  <c r="BN37" i="174"/>
  <c r="BM37" i="174"/>
  <c r="BN35" i="174"/>
  <c r="BM35" i="174"/>
  <c r="BN33" i="174"/>
  <c r="BM33" i="174"/>
  <c r="BN31" i="174"/>
  <c r="BM31" i="174"/>
  <c r="BN29" i="174"/>
  <c r="BN28" i="174" s="1"/>
  <c r="BM29" i="174"/>
  <c r="BM28" i="174"/>
  <c r="BN22" i="174"/>
  <c r="BM22" i="174"/>
  <c r="BN9" i="174"/>
  <c r="BN8" i="174" s="1"/>
  <c r="BM9" i="174"/>
  <c r="BM8" i="174" s="1"/>
  <c r="BM7" i="174" s="1"/>
  <c r="BE274" i="174"/>
  <c r="BE273" i="174"/>
  <c r="BE272" i="174"/>
  <c r="BE271" i="174"/>
  <c r="BG271" i="174" s="1"/>
  <c r="BE270" i="174"/>
  <c r="BE269" i="174"/>
  <c r="BE268" i="174"/>
  <c r="BE267" i="174"/>
  <c r="BG267" i="174" s="1"/>
  <c r="BE266" i="174"/>
  <c r="BE265" i="174"/>
  <c r="BE264" i="174"/>
  <c r="BE263" i="174"/>
  <c r="BI263" i="174" s="1"/>
  <c r="BE262" i="174"/>
  <c r="BE261" i="174"/>
  <c r="BE260" i="174"/>
  <c r="BE259" i="174"/>
  <c r="BI259" i="174" s="1"/>
  <c r="BE258" i="174"/>
  <c r="BE257" i="174"/>
  <c r="BE256" i="174"/>
  <c r="BE255" i="174"/>
  <c r="BI255" i="174" s="1"/>
  <c r="BE254" i="174"/>
  <c r="BE253" i="174"/>
  <c r="BE252" i="174"/>
  <c r="BE251" i="174"/>
  <c r="BI251" i="174" s="1"/>
  <c r="BE250" i="174"/>
  <c r="BE249" i="174"/>
  <c r="BE248" i="174"/>
  <c r="BE247" i="174"/>
  <c r="BG247" i="174" s="1"/>
  <c r="BE246" i="174"/>
  <c r="BE245" i="174"/>
  <c r="BE244" i="174"/>
  <c r="BE243" i="174"/>
  <c r="BE242" i="174"/>
  <c r="BE241" i="174"/>
  <c r="BE240" i="174"/>
  <c r="BE239" i="174"/>
  <c r="BI239" i="174" s="1"/>
  <c r="BE238" i="174"/>
  <c r="BE237" i="174"/>
  <c r="BE236" i="174"/>
  <c r="BE235" i="174"/>
  <c r="BI235" i="174" s="1"/>
  <c r="BE234" i="174"/>
  <c r="BE233" i="174"/>
  <c r="BE232" i="174"/>
  <c r="BE231" i="174"/>
  <c r="BI231" i="174" s="1"/>
  <c r="BE230" i="174"/>
  <c r="BE229" i="174"/>
  <c r="BE228" i="174"/>
  <c r="BE227" i="174"/>
  <c r="BI227" i="174" s="1"/>
  <c r="BE226" i="174"/>
  <c r="BE225" i="174"/>
  <c r="BE224" i="174"/>
  <c r="BE223" i="174"/>
  <c r="BE222" i="174"/>
  <c r="BE221" i="174"/>
  <c r="BE220" i="174"/>
  <c r="BE219" i="174"/>
  <c r="BG219" i="174" s="1"/>
  <c r="BE218" i="174"/>
  <c r="BE217" i="174"/>
  <c r="BE216" i="174"/>
  <c r="BE215" i="174"/>
  <c r="BG215" i="174" s="1"/>
  <c r="BE214" i="174"/>
  <c r="BE213" i="174"/>
  <c r="BE212" i="174"/>
  <c r="BE211" i="174"/>
  <c r="BG211" i="174" s="1"/>
  <c r="BE210" i="174"/>
  <c r="BE209" i="174"/>
  <c r="BE208" i="174"/>
  <c r="BE207" i="174"/>
  <c r="BG207" i="174" s="1"/>
  <c r="BE206" i="174"/>
  <c r="BE205" i="174"/>
  <c r="BE204" i="174"/>
  <c r="BE203" i="174"/>
  <c r="BG203" i="174" s="1"/>
  <c r="BE202" i="174"/>
  <c r="BE201" i="174"/>
  <c r="BE200" i="174"/>
  <c r="BE199" i="174"/>
  <c r="BG199" i="174" s="1"/>
  <c r="BE198" i="174"/>
  <c r="BE197" i="174"/>
  <c r="BE196" i="174"/>
  <c r="BE195" i="174"/>
  <c r="BG195" i="174" s="1"/>
  <c r="BE194" i="174"/>
  <c r="BE193" i="174"/>
  <c r="BE192" i="174"/>
  <c r="BE191" i="174"/>
  <c r="BG191" i="174" s="1"/>
  <c r="BE190" i="174"/>
  <c r="BE189" i="174"/>
  <c r="BE188" i="174"/>
  <c r="BE187" i="174"/>
  <c r="BI187" i="174" s="1"/>
  <c r="BE186" i="174"/>
  <c r="BE185" i="174"/>
  <c r="BE184" i="174"/>
  <c r="BE183" i="174"/>
  <c r="BI183" i="174" s="1"/>
  <c r="BE182" i="174"/>
  <c r="BE181" i="174"/>
  <c r="BE180" i="174"/>
  <c r="BE179" i="174"/>
  <c r="BI179" i="174" s="1"/>
  <c r="BE178" i="174"/>
  <c r="BE177" i="174"/>
  <c r="BE176" i="174"/>
  <c r="BE175" i="174"/>
  <c r="BK175" i="174" s="1"/>
  <c r="BE174" i="174"/>
  <c r="BE173" i="174"/>
  <c r="BE172" i="174"/>
  <c r="BE171" i="174"/>
  <c r="BE170" i="174"/>
  <c r="BE169" i="174"/>
  <c r="BE168" i="174"/>
  <c r="BE167" i="174"/>
  <c r="BE166" i="174"/>
  <c r="BE165" i="174"/>
  <c r="BE164" i="174"/>
  <c r="BE163" i="174"/>
  <c r="BG163" i="174" s="1"/>
  <c r="BE162" i="174"/>
  <c r="BE161" i="174"/>
  <c r="BE160" i="174"/>
  <c r="BE159" i="174"/>
  <c r="BI159" i="174" s="1"/>
  <c r="BE158" i="174"/>
  <c r="BE157" i="174"/>
  <c r="BE156" i="174"/>
  <c r="BE155" i="174"/>
  <c r="BK155" i="174" s="1"/>
  <c r="BE154" i="174"/>
  <c r="BE153" i="174"/>
  <c r="BE152" i="174"/>
  <c r="BE151" i="174"/>
  <c r="BK151" i="174" s="1"/>
  <c r="BE150" i="174"/>
  <c r="BE149" i="174"/>
  <c r="BE148" i="174"/>
  <c r="BE147" i="174"/>
  <c r="BG147" i="174" s="1"/>
  <c r="BE146" i="174"/>
  <c r="BE145" i="174"/>
  <c r="BE144" i="174"/>
  <c r="BE143" i="174"/>
  <c r="BI143" i="174" s="1"/>
  <c r="BE142" i="174"/>
  <c r="BE141" i="174"/>
  <c r="BE140" i="174"/>
  <c r="BE139" i="174"/>
  <c r="BE138" i="174"/>
  <c r="BE137" i="174"/>
  <c r="BE136" i="174"/>
  <c r="BE135" i="174"/>
  <c r="BE134" i="174"/>
  <c r="BE133" i="174"/>
  <c r="BE132" i="174"/>
  <c r="BE131" i="174"/>
  <c r="BG131" i="174" s="1"/>
  <c r="BE130" i="174"/>
  <c r="BE129" i="174"/>
  <c r="BE128" i="174"/>
  <c r="BE127" i="174"/>
  <c r="BE126" i="174"/>
  <c r="BE125" i="174"/>
  <c r="BE124" i="174"/>
  <c r="BE123" i="174"/>
  <c r="BE122" i="174"/>
  <c r="BE121" i="174"/>
  <c r="BE120" i="174"/>
  <c r="BE119" i="174"/>
  <c r="BK119" i="174" s="1"/>
  <c r="BE118" i="174"/>
  <c r="BE117" i="174"/>
  <c r="BE116" i="174"/>
  <c r="BE115" i="174"/>
  <c r="BG115" i="174" s="1"/>
  <c r="BE114" i="174"/>
  <c r="BE113" i="174"/>
  <c r="BE112" i="174"/>
  <c r="BE111" i="174"/>
  <c r="BE110" i="174"/>
  <c r="BE109" i="174"/>
  <c r="BE108" i="174"/>
  <c r="BE107" i="174"/>
  <c r="BI107" i="174" s="1"/>
  <c r="BE106" i="174"/>
  <c r="BE105" i="174"/>
  <c r="BE104" i="174"/>
  <c r="BE103" i="174"/>
  <c r="BG103" i="174" s="1"/>
  <c r="BE102" i="174"/>
  <c r="BE101" i="174"/>
  <c r="BE100" i="174"/>
  <c r="BE99" i="174"/>
  <c r="BK99" i="174" s="1"/>
  <c r="BE98" i="174"/>
  <c r="BE97" i="174"/>
  <c r="BE96" i="174"/>
  <c r="BE95" i="174"/>
  <c r="BI95" i="174" s="1"/>
  <c r="BE94" i="174"/>
  <c r="BE93" i="174"/>
  <c r="BE92" i="174"/>
  <c r="BE91" i="174"/>
  <c r="BE90" i="174"/>
  <c r="BE89" i="174"/>
  <c r="BE88" i="174"/>
  <c r="BE87" i="174"/>
  <c r="BE86" i="174"/>
  <c r="BE85" i="174"/>
  <c r="BE84" i="174"/>
  <c r="BE83" i="174"/>
  <c r="BK83" i="174" s="1"/>
  <c r="BE82" i="174"/>
  <c r="BE81" i="174"/>
  <c r="BE80" i="174"/>
  <c r="BE79" i="174"/>
  <c r="BE78" i="174"/>
  <c r="BE77" i="174"/>
  <c r="BE76" i="174"/>
  <c r="BE75" i="174"/>
  <c r="BG75" i="174" s="1"/>
  <c r="BE74" i="174"/>
  <c r="BE73" i="174"/>
  <c r="BE72" i="174"/>
  <c r="BE71" i="174"/>
  <c r="BK71" i="174" s="1"/>
  <c r="BE70" i="174"/>
  <c r="BE69" i="174"/>
  <c r="BE68" i="174"/>
  <c r="BE67" i="174"/>
  <c r="BG67" i="174" s="1"/>
  <c r="BE66" i="174"/>
  <c r="BE65" i="174"/>
  <c r="BE64" i="174"/>
  <c r="BE63" i="174"/>
  <c r="BE62" i="174"/>
  <c r="BE61" i="174"/>
  <c r="BE60" i="174"/>
  <c r="BE59" i="174"/>
  <c r="BG59" i="174" s="1"/>
  <c r="BE58" i="174"/>
  <c r="BE57" i="174"/>
  <c r="BE56" i="174"/>
  <c r="BE55" i="174"/>
  <c r="BE54" i="174"/>
  <c r="BE53" i="174"/>
  <c r="BE52" i="174"/>
  <c r="BE51" i="174"/>
  <c r="BI51" i="174" s="1"/>
  <c r="BE50" i="174"/>
  <c r="BE49" i="174"/>
  <c r="BE48" i="174"/>
  <c r="BE47" i="174"/>
  <c r="BK47" i="174" s="1"/>
  <c r="BE46" i="174"/>
  <c r="BE45" i="174"/>
  <c r="BE44" i="174"/>
  <c r="BE43" i="174"/>
  <c r="BI43" i="174" s="1"/>
  <c r="BE42" i="174"/>
  <c r="BE41" i="174"/>
  <c r="BE40" i="174"/>
  <c r="BE39" i="174"/>
  <c r="BI39" i="174" s="1"/>
  <c r="BE38" i="174"/>
  <c r="BE37" i="174"/>
  <c r="BE36" i="174"/>
  <c r="BE35" i="174"/>
  <c r="BI35" i="174" s="1"/>
  <c r="BE34" i="174"/>
  <c r="BE33" i="174"/>
  <c r="BE32" i="174"/>
  <c r="BE31" i="174"/>
  <c r="BG31" i="174" s="1"/>
  <c r="BE30" i="174"/>
  <c r="BE29" i="174"/>
  <c r="BE28" i="174"/>
  <c r="BI28" i="174" s="1"/>
  <c r="BE27" i="174"/>
  <c r="BK27" i="174" s="1"/>
  <c r="BE26" i="174"/>
  <c r="BE25" i="174"/>
  <c r="BE24" i="174"/>
  <c r="BE23" i="174"/>
  <c r="BI23" i="174" s="1"/>
  <c r="BE22" i="174"/>
  <c r="BE21" i="174"/>
  <c r="BE20" i="174"/>
  <c r="BE19" i="174"/>
  <c r="BG19" i="174" s="1"/>
  <c r="BE18" i="174"/>
  <c r="BE17" i="174"/>
  <c r="BE16" i="174"/>
  <c r="BE15" i="174"/>
  <c r="BK15" i="174" s="1"/>
  <c r="BE14" i="174"/>
  <c r="BE13" i="174"/>
  <c r="BE12" i="174"/>
  <c r="BE11" i="174"/>
  <c r="BG11" i="174" s="1"/>
  <c r="BE10" i="174"/>
  <c r="BE9" i="174"/>
  <c r="BE8" i="174"/>
  <c r="BE7" i="174"/>
  <c r="BE6" i="174"/>
  <c r="BJ273" i="174"/>
  <c r="BJ272" i="174" s="1"/>
  <c r="BJ270" i="174"/>
  <c r="BJ266" i="174"/>
  <c r="BJ265" i="174"/>
  <c r="BJ263" i="174"/>
  <c r="BJ259" i="174"/>
  <c r="BJ249" i="174"/>
  <c r="BJ247" i="174"/>
  <c r="BJ246" i="174" s="1"/>
  <c r="BK246" i="174" s="1"/>
  <c r="BJ244" i="174"/>
  <c r="BJ240" i="174"/>
  <c r="BJ230" i="174"/>
  <c r="BJ228" i="174"/>
  <c r="BJ225" i="174"/>
  <c r="BJ224" i="174" s="1"/>
  <c r="BJ221" i="174"/>
  <c r="BJ216" i="174"/>
  <c r="BJ215" i="174"/>
  <c r="BJ212" i="174"/>
  <c r="BJ196" i="174"/>
  <c r="BJ194" i="174"/>
  <c r="BJ190" i="174"/>
  <c r="BJ189" i="174"/>
  <c r="BJ140" i="174"/>
  <c r="BJ132" i="174"/>
  <c r="BJ128" i="174"/>
  <c r="BJ124" i="174"/>
  <c r="BJ120" i="174"/>
  <c r="BJ95" i="174"/>
  <c r="BJ93" i="174"/>
  <c r="BJ90" i="174"/>
  <c r="BJ69" i="174"/>
  <c r="BJ68" i="174" s="1"/>
  <c r="BJ62" i="174"/>
  <c r="BJ56" i="174"/>
  <c r="BJ46" i="174"/>
  <c r="BJ44" i="174"/>
  <c r="BJ42" i="174"/>
  <c r="BJ40" i="174"/>
  <c r="BJ37" i="174"/>
  <c r="BJ35" i="174"/>
  <c r="BJ33" i="174"/>
  <c r="BJ31" i="174"/>
  <c r="BJ29" i="174"/>
  <c r="BJ28" i="174" s="1"/>
  <c r="BJ22" i="174"/>
  <c r="BJ9" i="174"/>
  <c r="BJ8" i="174" s="1"/>
  <c r="BH9" i="174"/>
  <c r="BH8" i="174" s="1"/>
  <c r="BH22" i="174"/>
  <c r="BH29" i="174"/>
  <c r="BH28" i="174" s="1"/>
  <c r="BH31" i="174"/>
  <c r="BH33" i="174"/>
  <c r="BH35" i="174"/>
  <c r="BH37" i="174"/>
  <c r="BH40" i="174"/>
  <c r="BH42" i="174"/>
  <c r="BH44" i="174"/>
  <c r="BH46" i="174"/>
  <c r="BH56" i="174"/>
  <c r="BH62" i="174"/>
  <c r="BH69" i="174"/>
  <c r="BH68" i="174" s="1"/>
  <c r="BH55" i="174" s="1"/>
  <c r="BH90" i="174"/>
  <c r="BH93" i="174"/>
  <c r="BH95" i="174"/>
  <c r="BH120" i="174"/>
  <c r="BH124" i="174"/>
  <c r="BH128" i="174"/>
  <c r="BH132" i="174"/>
  <c r="BH140" i="174"/>
  <c r="BH190" i="174"/>
  <c r="BH194" i="174"/>
  <c r="BH189" i="174" s="1"/>
  <c r="BH196" i="174"/>
  <c r="BH212" i="174"/>
  <c r="BH216" i="174"/>
  <c r="BH215" i="174" s="1"/>
  <c r="BH221" i="174"/>
  <c r="BH225" i="174"/>
  <c r="BH224" i="174" s="1"/>
  <c r="BH223" i="174" s="1"/>
  <c r="BH228" i="174"/>
  <c r="BH230" i="174"/>
  <c r="BH240" i="174"/>
  <c r="BH244" i="174"/>
  <c r="BH246" i="174"/>
  <c r="BH247" i="174"/>
  <c r="BH249" i="174"/>
  <c r="BH259" i="174"/>
  <c r="BH263" i="174"/>
  <c r="BH265" i="174"/>
  <c r="BH266" i="174"/>
  <c r="BH270" i="174"/>
  <c r="BH272" i="174"/>
  <c r="BH273" i="174"/>
  <c r="BI272" i="174"/>
  <c r="BI265" i="174"/>
  <c r="BI249" i="174"/>
  <c r="BI246" i="174"/>
  <c r="BI240" i="174"/>
  <c r="BI189" i="174"/>
  <c r="BF273" i="174"/>
  <c r="BF272" i="174" s="1"/>
  <c r="BG272" i="174" s="1"/>
  <c r="BF270" i="174"/>
  <c r="BF266" i="174"/>
  <c r="BF265" i="174"/>
  <c r="BF263" i="174"/>
  <c r="BF259" i="174"/>
  <c r="BF249" i="174"/>
  <c r="BF247" i="174"/>
  <c r="BF246" i="174" s="1"/>
  <c r="BG246" i="174" s="1"/>
  <c r="BF244" i="174"/>
  <c r="BF240" i="174"/>
  <c r="BF230" i="174"/>
  <c r="BF228" i="174"/>
  <c r="BF224" i="174" s="1"/>
  <c r="BF225" i="174"/>
  <c r="BF221" i="174"/>
  <c r="BF216" i="174"/>
  <c r="BF215" i="174"/>
  <c r="BF212" i="174"/>
  <c r="BF196" i="174"/>
  <c r="BF194" i="174"/>
  <c r="BF190" i="174"/>
  <c r="BF189" i="174"/>
  <c r="BF140" i="174"/>
  <c r="BF132" i="174"/>
  <c r="BF128" i="174"/>
  <c r="BF124" i="174"/>
  <c r="BF120" i="174"/>
  <c r="BF95" i="174"/>
  <c r="BF93" i="174"/>
  <c r="BF90" i="174"/>
  <c r="BF69" i="174"/>
  <c r="BF68" i="174" s="1"/>
  <c r="BF62" i="174"/>
  <c r="BF56" i="174"/>
  <c r="BF46" i="174"/>
  <c r="BF44" i="174"/>
  <c r="BF42" i="174"/>
  <c r="BF40" i="174"/>
  <c r="BF37" i="174"/>
  <c r="BF35" i="174"/>
  <c r="BF33" i="174"/>
  <c r="BF31" i="174"/>
  <c r="BF28" i="174" s="1"/>
  <c r="BF29" i="174"/>
  <c r="BF22" i="174"/>
  <c r="BF9" i="174"/>
  <c r="BF8" i="174" s="1"/>
  <c r="BD273" i="174"/>
  <c r="BD272" i="174" s="1"/>
  <c r="BC273" i="174"/>
  <c r="BC272" i="174"/>
  <c r="BD270" i="174"/>
  <c r="BC270" i="174"/>
  <c r="BD266" i="174"/>
  <c r="BD265" i="174" s="1"/>
  <c r="BC266" i="174"/>
  <c r="BC265" i="174" s="1"/>
  <c r="BD263" i="174"/>
  <c r="BC263" i="174"/>
  <c r="BD259" i="174"/>
  <c r="BC259" i="174"/>
  <c r="BD249" i="174"/>
  <c r="BC249" i="174"/>
  <c r="BC246" i="174" s="1"/>
  <c r="BD247" i="174"/>
  <c r="BD246" i="174" s="1"/>
  <c r="BC247" i="174"/>
  <c r="BD244" i="174"/>
  <c r="BC244" i="174"/>
  <c r="BD240" i="174"/>
  <c r="BC240" i="174"/>
  <c r="BD230" i="174"/>
  <c r="BC230" i="174"/>
  <c r="BD228" i="174"/>
  <c r="BC228" i="174"/>
  <c r="BD225" i="174"/>
  <c r="BD224" i="174" s="1"/>
  <c r="BD223" i="174" s="1"/>
  <c r="BC225" i="174"/>
  <c r="BC224" i="174"/>
  <c r="BD221" i="174"/>
  <c r="BC221" i="174"/>
  <c r="BD216" i="174"/>
  <c r="BD215" i="174" s="1"/>
  <c r="BC216" i="174"/>
  <c r="BC215" i="174"/>
  <c r="BD212" i="174"/>
  <c r="BC212" i="174"/>
  <c r="BD196" i="174"/>
  <c r="BC196" i="174"/>
  <c r="BD194" i="174"/>
  <c r="BC194" i="174"/>
  <c r="BD190" i="174"/>
  <c r="BC190" i="174"/>
  <c r="BC189" i="174" s="1"/>
  <c r="BD189" i="174"/>
  <c r="BD140" i="174"/>
  <c r="BC140" i="174"/>
  <c r="BD132" i="174"/>
  <c r="BC132" i="174"/>
  <c r="BD128" i="174"/>
  <c r="BC128" i="174"/>
  <c r="BD124" i="174"/>
  <c r="BC124" i="174"/>
  <c r="BD120" i="174"/>
  <c r="BC120" i="174"/>
  <c r="BD95" i="174"/>
  <c r="BC95" i="174"/>
  <c r="BD93" i="174"/>
  <c r="BC93" i="174"/>
  <c r="BD90" i="174"/>
  <c r="BC90" i="174"/>
  <c r="BD69" i="174"/>
  <c r="BC69" i="174"/>
  <c r="BC68" i="174" s="1"/>
  <c r="BC55" i="174" s="1"/>
  <c r="BD68" i="174"/>
  <c r="BD62" i="174"/>
  <c r="BC62" i="174"/>
  <c r="BD56" i="174"/>
  <c r="BD55" i="174" s="1"/>
  <c r="BC56" i="174"/>
  <c r="BD46" i="174"/>
  <c r="BC46" i="174"/>
  <c r="BD44" i="174"/>
  <c r="BC44" i="174"/>
  <c r="BD42" i="174"/>
  <c r="BC42" i="174"/>
  <c r="BD40" i="174"/>
  <c r="BC40" i="174"/>
  <c r="BD37" i="174"/>
  <c r="BC37" i="174"/>
  <c r="BD35" i="174"/>
  <c r="BC35" i="174"/>
  <c r="BD33" i="174"/>
  <c r="BC33" i="174"/>
  <c r="BD31" i="174"/>
  <c r="BC31" i="174"/>
  <c r="BD29" i="174"/>
  <c r="BD28" i="174" s="1"/>
  <c r="BC29" i="174"/>
  <c r="BC28" i="174"/>
  <c r="BD22" i="174"/>
  <c r="BC22" i="174"/>
  <c r="BD9" i="174"/>
  <c r="BC9" i="174"/>
  <c r="BC8" i="174" s="1"/>
  <c r="BD8" i="174"/>
  <c r="BB273" i="174"/>
  <c r="BB272" i="174"/>
  <c r="BB269" i="174"/>
  <c r="BB268" i="174"/>
  <c r="BB265" i="174"/>
  <c r="BB264" i="174"/>
  <c r="BB261" i="174"/>
  <c r="BB260" i="174"/>
  <c r="BB258" i="174"/>
  <c r="BB257" i="174"/>
  <c r="BB256" i="174"/>
  <c r="BB253" i="174"/>
  <c r="BB252" i="174"/>
  <c r="BB249" i="174"/>
  <c r="BB248" i="174"/>
  <c r="BB245" i="174"/>
  <c r="BB244" i="174"/>
  <c r="BB241" i="174"/>
  <c r="BB240" i="174"/>
  <c r="BB237" i="174"/>
  <c r="BB236" i="174"/>
  <c r="BB233" i="174"/>
  <c r="BB232" i="174"/>
  <c r="BB229" i="174"/>
  <c r="BB228" i="174"/>
  <c r="BB225" i="174"/>
  <c r="BB224" i="174"/>
  <c r="BB221" i="174"/>
  <c r="BB220" i="174"/>
  <c r="BB217" i="174"/>
  <c r="BB216" i="174"/>
  <c r="BB213" i="174"/>
  <c r="BB212" i="174"/>
  <c r="BB209" i="174"/>
  <c r="BB208" i="174"/>
  <c r="BB205" i="174"/>
  <c r="BB204" i="174"/>
  <c r="BB201" i="174"/>
  <c r="BB200" i="174"/>
  <c r="BB197" i="174"/>
  <c r="BB196" i="174"/>
  <c r="BB194" i="174"/>
  <c r="BB193" i="174"/>
  <c r="BB192" i="174"/>
  <c r="BB189" i="174"/>
  <c r="BB188" i="174"/>
  <c r="BB185" i="174"/>
  <c r="BB184" i="174"/>
  <c r="BB181" i="174"/>
  <c r="BB180" i="174"/>
  <c r="BB177" i="174"/>
  <c r="BB176" i="174"/>
  <c r="BB173" i="174"/>
  <c r="BB172" i="174"/>
  <c r="BB169" i="174"/>
  <c r="BB168" i="174"/>
  <c r="BB165" i="174"/>
  <c r="BB164" i="174"/>
  <c r="BB161" i="174"/>
  <c r="BB160" i="174"/>
  <c r="BB157" i="174"/>
  <c r="BB156" i="174"/>
  <c r="BB153" i="174"/>
  <c r="BB152" i="174"/>
  <c r="BB149" i="174"/>
  <c r="BB148" i="174"/>
  <c r="BB145" i="174"/>
  <c r="BB144" i="174"/>
  <c r="BB141" i="174"/>
  <c r="BB140" i="174"/>
  <c r="BB137" i="174"/>
  <c r="BB136" i="174"/>
  <c r="BB133" i="174"/>
  <c r="BB132" i="174"/>
  <c r="BB130" i="174"/>
  <c r="BB129" i="174"/>
  <c r="BB128" i="174"/>
  <c r="BB125" i="174"/>
  <c r="BB124" i="174"/>
  <c r="BB121" i="174"/>
  <c r="BB120" i="174"/>
  <c r="BB117" i="174"/>
  <c r="BB116" i="174"/>
  <c r="BB113" i="174"/>
  <c r="BB112" i="174"/>
  <c r="BB109" i="174"/>
  <c r="BB108" i="174"/>
  <c r="BB105" i="174"/>
  <c r="BB104" i="174"/>
  <c r="BB101" i="174"/>
  <c r="BB100" i="174"/>
  <c r="BB97" i="174"/>
  <c r="BB96" i="174"/>
  <c r="BB93" i="174"/>
  <c r="BB92" i="174"/>
  <c r="BB89" i="174"/>
  <c r="BB88" i="174"/>
  <c r="BB85" i="174"/>
  <c r="BB84" i="174"/>
  <c r="BB81" i="174"/>
  <c r="BB80" i="174"/>
  <c r="BB77" i="174"/>
  <c r="BB76" i="174"/>
  <c r="BB73" i="174"/>
  <c r="BB72" i="174"/>
  <c r="BB69" i="174"/>
  <c r="BB68" i="174"/>
  <c r="BB66" i="174"/>
  <c r="BB65" i="174"/>
  <c r="BB64" i="174"/>
  <c r="BB61" i="174"/>
  <c r="BB60" i="174"/>
  <c r="BB57" i="174"/>
  <c r="BB56" i="174"/>
  <c r="BB53" i="174"/>
  <c r="BB52" i="174"/>
  <c r="BB49" i="174"/>
  <c r="BB48" i="174"/>
  <c r="BB45" i="174"/>
  <c r="BB44" i="174"/>
  <c r="BB41" i="174"/>
  <c r="BB40" i="174"/>
  <c r="BB37" i="174"/>
  <c r="BB36" i="174"/>
  <c r="BB33" i="174"/>
  <c r="BB32" i="174"/>
  <c r="BB29" i="174"/>
  <c r="BB28" i="174"/>
  <c r="BB25" i="174"/>
  <c r="BB24" i="174"/>
  <c r="BB21" i="174"/>
  <c r="BB20" i="174"/>
  <c r="BB17" i="174"/>
  <c r="BB16" i="174"/>
  <c r="BB13" i="174"/>
  <c r="BB12" i="174"/>
  <c r="BB9" i="174"/>
  <c r="BB8" i="174"/>
  <c r="AT274" i="174"/>
  <c r="AT273" i="174"/>
  <c r="AT272" i="174"/>
  <c r="AT271" i="174"/>
  <c r="AZ271" i="174" s="1"/>
  <c r="AT270" i="174"/>
  <c r="AT269" i="174"/>
  <c r="AT268" i="174"/>
  <c r="AT267" i="174"/>
  <c r="AZ267" i="174" s="1"/>
  <c r="AT266" i="174"/>
  <c r="AT265" i="174"/>
  <c r="AT264" i="174"/>
  <c r="AT263" i="174"/>
  <c r="AX263" i="174" s="1"/>
  <c r="AT262" i="174"/>
  <c r="AT261" i="174"/>
  <c r="AT260" i="174"/>
  <c r="AT259" i="174"/>
  <c r="AX259" i="174" s="1"/>
  <c r="AT258" i="174"/>
  <c r="AT257" i="174"/>
  <c r="AT256" i="174"/>
  <c r="AT255" i="174"/>
  <c r="AX255" i="174" s="1"/>
  <c r="AT254" i="174"/>
  <c r="AT253" i="174"/>
  <c r="AT252" i="174"/>
  <c r="AT251" i="174"/>
  <c r="AX251" i="174" s="1"/>
  <c r="AT250" i="174"/>
  <c r="AT249" i="174"/>
  <c r="AT248" i="174"/>
  <c r="AT247" i="174"/>
  <c r="AX247" i="174" s="1"/>
  <c r="AT246" i="174"/>
  <c r="AT245" i="174"/>
  <c r="AT244" i="174"/>
  <c r="AT243" i="174"/>
  <c r="AX243" i="174" s="1"/>
  <c r="AT242" i="174"/>
  <c r="AT241" i="174"/>
  <c r="AT240" i="174"/>
  <c r="AT239" i="174"/>
  <c r="AZ239" i="174" s="1"/>
  <c r="AT238" i="174"/>
  <c r="AT237" i="174"/>
  <c r="AT236" i="174"/>
  <c r="AT235" i="174"/>
  <c r="AZ235" i="174" s="1"/>
  <c r="AT234" i="174"/>
  <c r="AT233" i="174"/>
  <c r="AT232" i="174"/>
  <c r="AT231" i="174"/>
  <c r="AZ231" i="174" s="1"/>
  <c r="AT230" i="174"/>
  <c r="AT229" i="174"/>
  <c r="AT228" i="174"/>
  <c r="AT227" i="174"/>
  <c r="AZ227" i="174" s="1"/>
  <c r="AT226" i="174"/>
  <c r="AT225" i="174"/>
  <c r="AT224" i="174"/>
  <c r="AT223" i="174"/>
  <c r="AT222" i="174"/>
  <c r="AT221" i="174"/>
  <c r="AT220" i="174"/>
  <c r="AT219" i="174"/>
  <c r="AV219" i="174" s="1"/>
  <c r="AT218" i="174"/>
  <c r="AT217" i="174"/>
  <c r="AT216" i="174"/>
  <c r="AT215" i="174"/>
  <c r="AT214" i="174"/>
  <c r="AT213" i="174"/>
  <c r="AT212" i="174"/>
  <c r="AT211" i="174"/>
  <c r="AV211" i="174" s="1"/>
  <c r="AT210" i="174"/>
  <c r="AT209" i="174"/>
  <c r="AT208" i="174"/>
  <c r="AT207" i="174"/>
  <c r="AV207" i="174" s="1"/>
  <c r="AT206" i="174"/>
  <c r="AT205" i="174"/>
  <c r="AT204" i="174"/>
  <c r="AT203" i="174"/>
  <c r="AV203" i="174" s="1"/>
  <c r="AT202" i="174"/>
  <c r="AT201" i="174"/>
  <c r="AT200" i="174"/>
  <c r="AT199" i="174"/>
  <c r="AV199" i="174" s="1"/>
  <c r="AT198" i="174"/>
  <c r="AT197" i="174"/>
  <c r="AT196" i="174"/>
  <c r="AT195" i="174"/>
  <c r="AV195" i="174" s="1"/>
  <c r="AT194" i="174"/>
  <c r="AT193" i="174"/>
  <c r="AT192" i="174"/>
  <c r="AT191" i="174"/>
  <c r="AV191" i="174" s="1"/>
  <c r="AT190" i="174"/>
  <c r="AT189" i="174"/>
  <c r="AT188" i="174"/>
  <c r="AT187" i="174"/>
  <c r="AX187" i="174" s="1"/>
  <c r="AT186" i="174"/>
  <c r="AT185" i="174"/>
  <c r="AT184" i="174"/>
  <c r="AT183" i="174"/>
  <c r="AX183" i="174" s="1"/>
  <c r="AT182" i="174"/>
  <c r="AT181" i="174"/>
  <c r="AT180" i="174"/>
  <c r="AT179" i="174"/>
  <c r="AX179" i="174" s="1"/>
  <c r="AT178" i="174"/>
  <c r="AT177" i="174"/>
  <c r="AT176" i="174"/>
  <c r="AT175" i="174"/>
  <c r="AZ175" i="174" s="1"/>
  <c r="AT174" i="174"/>
  <c r="AT173" i="174"/>
  <c r="AT172" i="174"/>
  <c r="AT171" i="174"/>
  <c r="AT170" i="174"/>
  <c r="AT169" i="174"/>
  <c r="AT168" i="174"/>
  <c r="AT167" i="174"/>
  <c r="AT166" i="174"/>
  <c r="AT165" i="174"/>
  <c r="AT164" i="174"/>
  <c r="AT163" i="174"/>
  <c r="AX163" i="174" s="1"/>
  <c r="AT162" i="174"/>
  <c r="AT161" i="174"/>
  <c r="AT160" i="174"/>
  <c r="AT159" i="174"/>
  <c r="AT158" i="174"/>
  <c r="AT157" i="174"/>
  <c r="AT156" i="174"/>
  <c r="AT155" i="174"/>
  <c r="AZ155" i="174" s="1"/>
  <c r="AT154" i="174"/>
  <c r="AT153" i="174"/>
  <c r="AT152" i="174"/>
  <c r="AT151" i="174"/>
  <c r="AX151" i="174" s="1"/>
  <c r="AT150" i="174"/>
  <c r="AT149" i="174"/>
  <c r="AT148" i="174"/>
  <c r="AT147" i="174"/>
  <c r="AV147" i="174" s="1"/>
  <c r="AT146" i="174"/>
  <c r="AT145" i="174"/>
  <c r="AT144" i="174"/>
  <c r="AT143" i="174"/>
  <c r="AT142" i="174"/>
  <c r="AT141" i="174"/>
  <c r="AT140" i="174"/>
  <c r="AT139" i="174"/>
  <c r="AT138" i="174"/>
  <c r="AT137" i="174"/>
  <c r="AT136" i="174"/>
  <c r="AT135" i="174"/>
  <c r="AT134" i="174"/>
  <c r="AT133" i="174"/>
  <c r="AT132" i="174"/>
  <c r="AT131" i="174"/>
  <c r="AX131" i="174" s="1"/>
  <c r="AT130" i="174"/>
  <c r="AT129" i="174"/>
  <c r="AT128" i="174"/>
  <c r="AT127" i="174"/>
  <c r="AT126" i="174"/>
  <c r="AT125" i="174"/>
  <c r="AT124" i="174"/>
  <c r="AT123" i="174"/>
  <c r="AT122" i="174"/>
  <c r="AT121" i="174"/>
  <c r="AT120" i="174"/>
  <c r="AT119" i="174"/>
  <c r="AT118" i="174"/>
  <c r="AT117" i="174"/>
  <c r="AT116" i="174"/>
  <c r="AT115" i="174"/>
  <c r="AT114" i="174"/>
  <c r="AT113" i="174"/>
  <c r="AT112" i="174"/>
  <c r="AT111" i="174"/>
  <c r="AV111" i="174" s="1"/>
  <c r="AT110" i="174"/>
  <c r="AT109" i="174"/>
  <c r="AT108" i="174"/>
  <c r="AT107" i="174"/>
  <c r="AV107" i="174" s="1"/>
  <c r="AT106" i="174"/>
  <c r="AT105" i="174"/>
  <c r="AT104" i="174"/>
  <c r="AT103" i="174"/>
  <c r="AX103" i="174" s="1"/>
  <c r="AT102" i="174"/>
  <c r="AT101" i="174"/>
  <c r="AT100" i="174"/>
  <c r="AT99" i="174"/>
  <c r="AX99" i="174" s="1"/>
  <c r="AT98" i="174"/>
  <c r="AT97" i="174"/>
  <c r="AT96" i="174"/>
  <c r="AT95" i="174"/>
  <c r="AZ95" i="174" s="1"/>
  <c r="AT94" i="174"/>
  <c r="AT93" i="174"/>
  <c r="AT92" i="174"/>
  <c r="AT91" i="174"/>
  <c r="AV91" i="174" s="1"/>
  <c r="AT90" i="174"/>
  <c r="AT89" i="174"/>
  <c r="AT88" i="174"/>
  <c r="AT87" i="174"/>
  <c r="AZ87" i="174" s="1"/>
  <c r="AT86" i="174"/>
  <c r="AT85" i="174"/>
  <c r="AT84" i="174"/>
  <c r="AT83" i="174"/>
  <c r="AV83" i="174" s="1"/>
  <c r="AT82" i="174"/>
  <c r="AT81" i="174"/>
  <c r="AT80" i="174"/>
  <c r="AT79" i="174"/>
  <c r="AT78" i="174"/>
  <c r="AT77" i="174"/>
  <c r="AT76" i="174"/>
  <c r="AT75" i="174"/>
  <c r="AZ75" i="174" s="1"/>
  <c r="AT74" i="174"/>
  <c r="AT73" i="174"/>
  <c r="AT72" i="174"/>
  <c r="AT71" i="174"/>
  <c r="AV71" i="174" s="1"/>
  <c r="AT70" i="174"/>
  <c r="AT69" i="174"/>
  <c r="AT68" i="174"/>
  <c r="AT67" i="174"/>
  <c r="AV67" i="174" s="1"/>
  <c r="AT66" i="174"/>
  <c r="AT65" i="174"/>
  <c r="AT64" i="174"/>
  <c r="AT63" i="174"/>
  <c r="AZ63" i="174" s="1"/>
  <c r="AT62" i="174"/>
  <c r="AT61" i="174"/>
  <c r="AT60" i="174"/>
  <c r="AT59" i="174"/>
  <c r="AV59" i="174" s="1"/>
  <c r="AT58" i="174"/>
  <c r="AT57" i="174"/>
  <c r="AT56" i="174"/>
  <c r="AT55" i="174"/>
  <c r="AT54" i="174"/>
  <c r="AT53" i="174"/>
  <c r="AT52" i="174"/>
  <c r="AT51" i="174"/>
  <c r="AT50" i="174"/>
  <c r="AT49" i="174"/>
  <c r="AT48" i="174"/>
  <c r="AT47" i="174"/>
  <c r="AV47" i="174" s="1"/>
  <c r="AT46" i="174"/>
  <c r="AT45" i="174"/>
  <c r="AT44" i="174"/>
  <c r="AT43" i="174"/>
  <c r="AT42" i="174"/>
  <c r="AT41" i="174"/>
  <c r="AT40" i="174"/>
  <c r="AT39" i="174"/>
  <c r="AX39" i="174" s="1"/>
  <c r="AT38" i="174"/>
  <c r="AT37" i="174"/>
  <c r="AT36" i="174"/>
  <c r="AT35" i="174"/>
  <c r="AV35" i="174" s="1"/>
  <c r="AT34" i="174"/>
  <c r="AT33" i="174"/>
  <c r="AT32" i="174"/>
  <c r="AT31" i="174"/>
  <c r="AX31" i="174" s="1"/>
  <c r="AT30" i="174"/>
  <c r="AT29" i="174"/>
  <c r="AT28" i="174"/>
  <c r="AT27" i="174"/>
  <c r="AT26" i="174"/>
  <c r="AT25" i="174"/>
  <c r="AT24" i="174"/>
  <c r="AT23" i="174"/>
  <c r="AV23" i="174" s="1"/>
  <c r="AT22" i="174"/>
  <c r="AT21" i="174"/>
  <c r="AT20" i="174"/>
  <c r="AT19" i="174"/>
  <c r="AX19" i="174" s="1"/>
  <c r="AT18" i="174"/>
  <c r="AT17" i="174"/>
  <c r="AT16" i="174"/>
  <c r="AT15" i="174"/>
  <c r="AZ15" i="174" s="1"/>
  <c r="AT14" i="174"/>
  <c r="AT13" i="174"/>
  <c r="AT12" i="174"/>
  <c r="AT11" i="174"/>
  <c r="AZ11" i="174" s="1"/>
  <c r="AT10" i="174"/>
  <c r="AT9" i="174"/>
  <c r="AT8" i="174"/>
  <c r="AT7" i="174"/>
  <c r="AT6" i="174"/>
  <c r="AY273" i="174"/>
  <c r="AY272" i="174"/>
  <c r="AY270" i="174"/>
  <c r="AY266" i="174"/>
  <c r="AY265" i="174" s="1"/>
  <c r="AZ265" i="174" s="1"/>
  <c r="AY263" i="174"/>
  <c r="AY259" i="174"/>
  <c r="AY249" i="174"/>
  <c r="AY246" i="174" s="1"/>
  <c r="AZ246" i="174" s="1"/>
  <c r="AY247" i="174"/>
  <c r="AY244" i="174"/>
  <c r="AY240" i="174"/>
  <c r="AZ240" i="174" s="1"/>
  <c r="AY230" i="174"/>
  <c r="AY228" i="174"/>
  <c r="AY225" i="174"/>
  <c r="AY224" i="174"/>
  <c r="AY221" i="174"/>
  <c r="AY216" i="174"/>
  <c r="AY215" i="174"/>
  <c r="AY212" i="174"/>
  <c r="AY196" i="174"/>
  <c r="AY194" i="174"/>
  <c r="AY190" i="174"/>
  <c r="AY189" i="174" s="1"/>
  <c r="AZ189" i="174" s="1"/>
  <c r="AY140" i="174"/>
  <c r="AY132" i="174"/>
  <c r="AY128" i="174"/>
  <c r="AY124" i="174"/>
  <c r="AY120" i="174"/>
  <c r="AY95" i="174"/>
  <c r="AY93" i="174"/>
  <c r="AZ93" i="174" s="1"/>
  <c r="AY90" i="174"/>
  <c r="AY69" i="174"/>
  <c r="AY68" i="174" s="1"/>
  <c r="AZ68" i="174" s="1"/>
  <c r="AY62" i="174"/>
  <c r="AY56" i="174"/>
  <c r="AY46" i="174"/>
  <c r="AY44" i="174"/>
  <c r="AY42" i="174"/>
  <c r="AY40" i="174"/>
  <c r="AY37" i="174"/>
  <c r="AY35" i="174"/>
  <c r="AY33" i="174"/>
  <c r="AY31" i="174"/>
  <c r="AY29" i="174"/>
  <c r="AY28" i="174"/>
  <c r="AZ28" i="174" s="1"/>
  <c r="AY22" i="174"/>
  <c r="AY9" i="174"/>
  <c r="AY8" i="174" s="1"/>
  <c r="AW273" i="174"/>
  <c r="AW272" i="174" s="1"/>
  <c r="AX272" i="174" s="1"/>
  <c r="AW270" i="174"/>
  <c r="AW266" i="174"/>
  <c r="AW265" i="174" s="1"/>
  <c r="AX265" i="174" s="1"/>
  <c r="AW263" i="174"/>
  <c r="AW259" i="174"/>
  <c r="AW249" i="174"/>
  <c r="AW246" i="174" s="1"/>
  <c r="AX246" i="174" s="1"/>
  <c r="AW247" i="174"/>
  <c r="AW244" i="174"/>
  <c r="AW240" i="174"/>
  <c r="AX240" i="174" s="1"/>
  <c r="AW230" i="174"/>
  <c r="AW228" i="174"/>
  <c r="AW225" i="174"/>
  <c r="AW224" i="174"/>
  <c r="AW221" i="174"/>
  <c r="AW216" i="174"/>
  <c r="AW215" i="174"/>
  <c r="AW212" i="174"/>
  <c r="AW196" i="174"/>
  <c r="AW194" i="174"/>
  <c r="AW190" i="174"/>
  <c r="AW189" i="174" s="1"/>
  <c r="AX189" i="174" s="1"/>
  <c r="AW140" i="174"/>
  <c r="AW132" i="174"/>
  <c r="AW128" i="174"/>
  <c r="AX128" i="174" s="1"/>
  <c r="AW124" i="174"/>
  <c r="AW120" i="174"/>
  <c r="AW95" i="174"/>
  <c r="AW93" i="174"/>
  <c r="AW90" i="174"/>
  <c r="AW69" i="174"/>
  <c r="AW68" i="174" s="1"/>
  <c r="AW62" i="174"/>
  <c r="AX62" i="174" s="1"/>
  <c r="AW56" i="174"/>
  <c r="AW46" i="174"/>
  <c r="AW44" i="174"/>
  <c r="AW42" i="174"/>
  <c r="AW40" i="174"/>
  <c r="AW37" i="174"/>
  <c r="AW35" i="174"/>
  <c r="AW33" i="174"/>
  <c r="AW31" i="174"/>
  <c r="AW29" i="174"/>
  <c r="AW28" i="174"/>
  <c r="AW22" i="174"/>
  <c r="AW9" i="174"/>
  <c r="AW8" i="174" s="1"/>
  <c r="AU273" i="174"/>
  <c r="AU272" i="174" s="1"/>
  <c r="AV272" i="174" s="1"/>
  <c r="AU270" i="174"/>
  <c r="AU266" i="174"/>
  <c r="AU265" i="174"/>
  <c r="AU263" i="174"/>
  <c r="AU259" i="174"/>
  <c r="AU249" i="174"/>
  <c r="AU247" i="174"/>
  <c r="AU246" i="174" s="1"/>
  <c r="AV246" i="174" s="1"/>
  <c r="AU244" i="174"/>
  <c r="AU240" i="174"/>
  <c r="AU230" i="174"/>
  <c r="AU228" i="174"/>
  <c r="AU225" i="174"/>
  <c r="AU224" i="174" s="1"/>
  <c r="AU221" i="174"/>
  <c r="AU216" i="174"/>
  <c r="AU215" i="174" s="1"/>
  <c r="AU212" i="174"/>
  <c r="AU196" i="174"/>
  <c r="AU194" i="174"/>
  <c r="AU190" i="174"/>
  <c r="AU189" i="174"/>
  <c r="AU140" i="174"/>
  <c r="AU132" i="174"/>
  <c r="AU128" i="174"/>
  <c r="AU124" i="174"/>
  <c r="AU120" i="174"/>
  <c r="AU95" i="174"/>
  <c r="AU93" i="174"/>
  <c r="AU90" i="174"/>
  <c r="AU68" i="174" s="1"/>
  <c r="AV68" i="174" s="1"/>
  <c r="AU69" i="174"/>
  <c r="AU62" i="174"/>
  <c r="AU56" i="174"/>
  <c r="AU46" i="174"/>
  <c r="AU44" i="174"/>
  <c r="AU42" i="174"/>
  <c r="AU40" i="174"/>
  <c r="AU37" i="174"/>
  <c r="AU35" i="174"/>
  <c r="AU33" i="174"/>
  <c r="AU31" i="174"/>
  <c r="AU29" i="174"/>
  <c r="AU28" i="174" s="1"/>
  <c r="AV28" i="174" s="1"/>
  <c r="AU22" i="174"/>
  <c r="AU9" i="174"/>
  <c r="AU8" i="174"/>
  <c r="AS273" i="174"/>
  <c r="AR273" i="174"/>
  <c r="AS272" i="174"/>
  <c r="AR272" i="174"/>
  <c r="AS270" i="174"/>
  <c r="AR270" i="174"/>
  <c r="AS266" i="174"/>
  <c r="AS265" i="174" s="1"/>
  <c r="AR266" i="174"/>
  <c r="AR265" i="174" s="1"/>
  <c r="AS263" i="174"/>
  <c r="AR263" i="174"/>
  <c r="AS259" i="174"/>
  <c r="AR259" i="174"/>
  <c r="AS249" i="174"/>
  <c r="AR249" i="174"/>
  <c r="AR246" i="174" s="1"/>
  <c r="AS247" i="174"/>
  <c r="AS246" i="174" s="1"/>
  <c r="AR247" i="174"/>
  <c r="AS244" i="174"/>
  <c r="AR244" i="174"/>
  <c r="AS240" i="174"/>
  <c r="AR240" i="174"/>
  <c r="AS230" i="174"/>
  <c r="AR230" i="174"/>
  <c r="AS228" i="174"/>
  <c r="AR228" i="174"/>
  <c r="AS225" i="174"/>
  <c r="AS224" i="174" s="1"/>
  <c r="AR225" i="174"/>
  <c r="AR224" i="174"/>
  <c r="AS221" i="174"/>
  <c r="AR221" i="174"/>
  <c r="AS216" i="174"/>
  <c r="AS215" i="174" s="1"/>
  <c r="AR216" i="174"/>
  <c r="AR215" i="174"/>
  <c r="AS212" i="174"/>
  <c r="AR212" i="174"/>
  <c r="AS196" i="174"/>
  <c r="AR196" i="174"/>
  <c r="AS194" i="174"/>
  <c r="AR194" i="174"/>
  <c r="AS190" i="174"/>
  <c r="AR190" i="174"/>
  <c r="AR189" i="174" s="1"/>
  <c r="AS189" i="174"/>
  <c r="AS140" i="174"/>
  <c r="AR140" i="174"/>
  <c r="AS132" i="174"/>
  <c r="AR132" i="174"/>
  <c r="AS128" i="174"/>
  <c r="AR128" i="174"/>
  <c r="AS124" i="174"/>
  <c r="AR124" i="174"/>
  <c r="AS120" i="174"/>
  <c r="AR120" i="174"/>
  <c r="AS95" i="174"/>
  <c r="AR95" i="174"/>
  <c r="AS93" i="174"/>
  <c r="AR93" i="174"/>
  <c r="AS90" i="174"/>
  <c r="AR90" i="174"/>
  <c r="AS69" i="174"/>
  <c r="AR69" i="174"/>
  <c r="AR68" i="174" s="1"/>
  <c r="AR55" i="174" s="1"/>
  <c r="AS68" i="174"/>
  <c r="AS62" i="174"/>
  <c r="AR62" i="174"/>
  <c r="AS56" i="174"/>
  <c r="AS55" i="174" s="1"/>
  <c r="AR56" i="174"/>
  <c r="AS46" i="174"/>
  <c r="AR46" i="174"/>
  <c r="AS44" i="174"/>
  <c r="AR44" i="174"/>
  <c r="AS42" i="174"/>
  <c r="AR42" i="174"/>
  <c r="AS40" i="174"/>
  <c r="AR40" i="174"/>
  <c r="AS37" i="174"/>
  <c r="AR37" i="174"/>
  <c r="AS35" i="174"/>
  <c r="AR35" i="174"/>
  <c r="AS33" i="174"/>
  <c r="AR33" i="174"/>
  <c r="AS31" i="174"/>
  <c r="AR31" i="174"/>
  <c r="AS29" i="174"/>
  <c r="AS28" i="174" s="1"/>
  <c r="AR29" i="174"/>
  <c r="AR28" i="174"/>
  <c r="AS22" i="174"/>
  <c r="AR22" i="174"/>
  <c r="AS9" i="174"/>
  <c r="AR9" i="174"/>
  <c r="AR8" i="174" s="1"/>
  <c r="AS8" i="174"/>
  <c r="AS7" i="174" s="1"/>
  <c r="AO273" i="174"/>
  <c r="AO272" i="174" s="1"/>
  <c r="AP272" i="174" s="1"/>
  <c r="AO270" i="174"/>
  <c r="AO266" i="174"/>
  <c r="AO265" i="174"/>
  <c r="AO263" i="174"/>
  <c r="AO259" i="174"/>
  <c r="AO249" i="174"/>
  <c r="AO247" i="174"/>
  <c r="AO246" i="174" s="1"/>
  <c r="AP246" i="174" s="1"/>
  <c r="AO244" i="174"/>
  <c r="AO240" i="174"/>
  <c r="AO230" i="174"/>
  <c r="AO228" i="174"/>
  <c r="AO224" i="174" s="1"/>
  <c r="AO225" i="174"/>
  <c r="AO221" i="174"/>
  <c r="AO216" i="174"/>
  <c r="AO215" i="174"/>
  <c r="AO212" i="174"/>
  <c r="AO196" i="174"/>
  <c r="AO194" i="174"/>
  <c r="AO190" i="174"/>
  <c r="AO189" i="174"/>
  <c r="AO140" i="174"/>
  <c r="AO132" i="174"/>
  <c r="AO128" i="174"/>
  <c r="AO124" i="174"/>
  <c r="AO120" i="174"/>
  <c r="AO95" i="174"/>
  <c r="AO93" i="174"/>
  <c r="AO90" i="174"/>
  <c r="AO69" i="174"/>
  <c r="AO68" i="174" s="1"/>
  <c r="AO62" i="174"/>
  <c r="AO56" i="174"/>
  <c r="AO46" i="174"/>
  <c r="AO44" i="174"/>
  <c r="AO42" i="174"/>
  <c r="AO40" i="174"/>
  <c r="AO37" i="174"/>
  <c r="AO35" i="174"/>
  <c r="AO33" i="174"/>
  <c r="AO31" i="174"/>
  <c r="AO28" i="174" s="1"/>
  <c r="AO29" i="174"/>
  <c r="AO22" i="174"/>
  <c r="AO9" i="174"/>
  <c r="AO8" i="174" s="1"/>
  <c r="AM273" i="174"/>
  <c r="AM272" i="174" s="1"/>
  <c r="AN272" i="174" s="1"/>
  <c r="AM270" i="174"/>
  <c r="AM266" i="174"/>
  <c r="AM265" i="174" s="1"/>
  <c r="AN265" i="174" s="1"/>
  <c r="AM263" i="174"/>
  <c r="AM259" i="174"/>
  <c r="AM249" i="174"/>
  <c r="AM247" i="174"/>
  <c r="AM246" i="174" s="1"/>
  <c r="AN246" i="174" s="1"/>
  <c r="AM244" i="174"/>
  <c r="AM240" i="174"/>
  <c r="AN240" i="174" s="1"/>
  <c r="AM230" i="174"/>
  <c r="AM228" i="174"/>
  <c r="AM225" i="174"/>
  <c r="AM224" i="174"/>
  <c r="AM221" i="174"/>
  <c r="AM216" i="174"/>
  <c r="AM215" i="174"/>
  <c r="AN215" i="174" s="1"/>
  <c r="AM212" i="174"/>
  <c r="AM196" i="174"/>
  <c r="AM194" i="174"/>
  <c r="AM190" i="174"/>
  <c r="AM189" i="174" s="1"/>
  <c r="AN189" i="174" s="1"/>
  <c r="AM140" i="174"/>
  <c r="AM132" i="174"/>
  <c r="AM128" i="174"/>
  <c r="AN128" i="174" s="1"/>
  <c r="AM124" i="174"/>
  <c r="AM120" i="174"/>
  <c r="AM95" i="174"/>
  <c r="AM93" i="174"/>
  <c r="AN93" i="174" s="1"/>
  <c r="AM90" i="174"/>
  <c r="AM69" i="174"/>
  <c r="AM68" i="174" s="1"/>
  <c r="AM62" i="174"/>
  <c r="AM56" i="174"/>
  <c r="AM46" i="174"/>
  <c r="AM44" i="174"/>
  <c r="AM42" i="174"/>
  <c r="AM40" i="174"/>
  <c r="AM37" i="174"/>
  <c r="AM35" i="174"/>
  <c r="AN35" i="174" s="1"/>
  <c r="AM33" i="174"/>
  <c r="AM31" i="174"/>
  <c r="AM29" i="174"/>
  <c r="AM28" i="174"/>
  <c r="AN28" i="174" s="1"/>
  <c r="AM22" i="174"/>
  <c r="AM9" i="174"/>
  <c r="AM8" i="174" s="1"/>
  <c r="AK273" i="174"/>
  <c r="AK272" i="174" s="1"/>
  <c r="AL272" i="174" s="1"/>
  <c r="AK270" i="174"/>
  <c r="AK266" i="174"/>
  <c r="AK265" i="174" s="1"/>
  <c r="AL265" i="174" s="1"/>
  <c r="AK263" i="174"/>
  <c r="AK259" i="174"/>
  <c r="AK249" i="174"/>
  <c r="AK246" i="174" s="1"/>
  <c r="AL246" i="174" s="1"/>
  <c r="AK247" i="174"/>
  <c r="AK244" i="174"/>
  <c r="AK240" i="174"/>
  <c r="AL240" i="174" s="1"/>
  <c r="AK230" i="174"/>
  <c r="AK228" i="174"/>
  <c r="AK225" i="174"/>
  <c r="AK224" i="174"/>
  <c r="AK221" i="174"/>
  <c r="AK216" i="174"/>
  <c r="AK215" i="174"/>
  <c r="AL215" i="174" s="1"/>
  <c r="AK212" i="174"/>
  <c r="AK196" i="174"/>
  <c r="AK194" i="174"/>
  <c r="AK190" i="174"/>
  <c r="AK189" i="174" s="1"/>
  <c r="AL189" i="174" s="1"/>
  <c r="AK140" i="174"/>
  <c r="AK132" i="174"/>
  <c r="AK128" i="174"/>
  <c r="AL128" i="174" s="1"/>
  <c r="AK124" i="174"/>
  <c r="AK120" i="174"/>
  <c r="AK95" i="174"/>
  <c r="AK93" i="174"/>
  <c r="AL93" i="174" s="1"/>
  <c r="AK90" i="174"/>
  <c r="AK69" i="174"/>
  <c r="AK68" i="174" s="1"/>
  <c r="AL68" i="174" s="1"/>
  <c r="AK62" i="174"/>
  <c r="AK56" i="174"/>
  <c r="AK46" i="174"/>
  <c r="AK44" i="174"/>
  <c r="AK42" i="174"/>
  <c r="AK40" i="174"/>
  <c r="AK37" i="174"/>
  <c r="AK35" i="174"/>
  <c r="AL35" i="174" s="1"/>
  <c r="AK33" i="174"/>
  <c r="AK31" i="174"/>
  <c r="AK29" i="174"/>
  <c r="AK28" i="174"/>
  <c r="AL28" i="174" s="1"/>
  <c r="AK22" i="174"/>
  <c r="AK9" i="174"/>
  <c r="AK8" i="174" s="1"/>
  <c r="AJ274" i="174"/>
  <c r="AJ273" i="174"/>
  <c r="AJ272" i="174"/>
  <c r="AJ271" i="174"/>
  <c r="AJ270" i="174"/>
  <c r="AJ269" i="174"/>
  <c r="AJ268" i="174"/>
  <c r="AJ267" i="174"/>
  <c r="AJ266" i="174"/>
  <c r="AJ265" i="174"/>
  <c r="AJ264" i="174"/>
  <c r="AJ263" i="174"/>
  <c r="AJ262" i="174"/>
  <c r="AJ261" i="174"/>
  <c r="AJ260" i="174"/>
  <c r="AJ259" i="174"/>
  <c r="AJ258" i="174"/>
  <c r="AJ257" i="174"/>
  <c r="AJ256" i="174"/>
  <c r="AJ255" i="174"/>
  <c r="AJ254" i="174"/>
  <c r="AJ253" i="174"/>
  <c r="AJ252" i="174"/>
  <c r="AJ251" i="174"/>
  <c r="AJ250" i="174"/>
  <c r="AJ249" i="174"/>
  <c r="AJ248" i="174"/>
  <c r="AJ247" i="174"/>
  <c r="AJ246" i="174"/>
  <c r="AJ245" i="174"/>
  <c r="AJ244" i="174"/>
  <c r="AJ243" i="174"/>
  <c r="AJ242" i="174"/>
  <c r="AJ241" i="174"/>
  <c r="AJ240" i="174"/>
  <c r="AJ239" i="174"/>
  <c r="AJ238" i="174"/>
  <c r="AJ237" i="174"/>
  <c r="AJ236" i="174"/>
  <c r="AJ235" i="174"/>
  <c r="AJ234" i="174"/>
  <c r="AJ233" i="174"/>
  <c r="AJ232" i="174"/>
  <c r="AJ231" i="174"/>
  <c r="AJ230" i="174"/>
  <c r="AJ229" i="174"/>
  <c r="AJ228" i="174"/>
  <c r="AJ227" i="174"/>
  <c r="AJ226" i="174"/>
  <c r="AJ225" i="174"/>
  <c r="AJ224" i="174"/>
  <c r="AJ223" i="174"/>
  <c r="AJ222" i="174"/>
  <c r="AJ221" i="174"/>
  <c r="AJ220" i="174"/>
  <c r="AJ219" i="174"/>
  <c r="AJ218" i="174"/>
  <c r="AJ217" i="174"/>
  <c r="AJ216" i="174"/>
  <c r="AJ215" i="174"/>
  <c r="AJ214" i="174"/>
  <c r="AJ213" i="174"/>
  <c r="AJ212" i="174"/>
  <c r="AJ211" i="174"/>
  <c r="AJ210" i="174"/>
  <c r="AJ209" i="174"/>
  <c r="AJ208" i="174"/>
  <c r="AJ207" i="174"/>
  <c r="AJ206" i="174"/>
  <c r="AJ205" i="174"/>
  <c r="AJ204" i="174"/>
  <c r="AJ203" i="174"/>
  <c r="AJ202" i="174"/>
  <c r="AJ201" i="174"/>
  <c r="AJ200" i="174"/>
  <c r="AJ199" i="174"/>
  <c r="AJ198" i="174"/>
  <c r="AJ197" i="174"/>
  <c r="AJ196" i="174"/>
  <c r="AJ195" i="174"/>
  <c r="AJ194" i="174"/>
  <c r="AJ193" i="174"/>
  <c r="AJ192" i="174"/>
  <c r="AJ191" i="174"/>
  <c r="AJ190" i="174"/>
  <c r="AJ189" i="174"/>
  <c r="AJ188" i="174"/>
  <c r="AJ187" i="174"/>
  <c r="AJ186" i="174"/>
  <c r="AJ185" i="174"/>
  <c r="AJ184" i="174"/>
  <c r="AJ183" i="174"/>
  <c r="AJ182" i="174"/>
  <c r="AJ181" i="174"/>
  <c r="AJ180" i="174"/>
  <c r="AJ179" i="174"/>
  <c r="AJ178" i="174"/>
  <c r="AJ177" i="174"/>
  <c r="AJ176" i="174"/>
  <c r="AJ175" i="174"/>
  <c r="AJ174" i="174"/>
  <c r="AJ173" i="174"/>
  <c r="AJ172" i="174"/>
  <c r="AJ171" i="174"/>
  <c r="AJ170" i="174"/>
  <c r="AJ169" i="174"/>
  <c r="AJ168" i="174"/>
  <c r="AJ167" i="174"/>
  <c r="AJ166" i="174"/>
  <c r="AJ165" i="174"/>
  <c r="AJ164" i="174"/>
  <c r="AJ163" i="174"/>
  <c r="AJ162" i="174"/>
  <c r="AJ161" i="174"/>
  <c r="AJ160" i="174"/>
  <c r="AJ159" i="174"/>
  <c r="AJ158" i="174"/>
  <c r="AJ157" i="174"/>
  <c r="AJ156" i="174"/>
  <c r="AJ155" i="174"/>
  <c r="AJ154" i="174"/>
  <c r="AJ153" i="174"/>
  <c r="AJ152" i="174"/>
  <c r="AJ151" i="174"/>
  <c r="AJ150" i="174"/>
  <c r="AJ149" i="174"/>
  <c r="AJ148" i="174"/>
  <c r="AJ147" i="174"/>
  <c r="AJ146" i="174"/>
  <c r="AJ145" i="174"/>
  <c r="AJ144" i="174"/>
  <c r="AJ143" i="174"/>
  <c r="AJ142" i="174"/>
  <c r="AJ141" i="174"/>
  <c r="AJ140" i="174"/>
  <c r="AJ139" i="174"/>
  <c r="AJ138" i="174"/>
  <c r="AJ137" i="174"/>
  <c r="AJ136" i="174"/>
  <c r="AJ135" i="174"/>
  <c r="AJ134" i="174"/>
  <c r="AJ133" i="174"/>
  <c r="AJ132" i="174"/>
  <c r="AJ131" i="174"/>
  <c r="AJ130" i="174"/>
  <c r="AJ129" i="174"/>
  <c r="AJ128" i="174"/>
  <c r="AJ127" i="174"/>
  <c r="AJ126" i="174"/>
  <c r="AJ125" i="174"/>
  <c r="AJ124" i="174"/>
  <c r="AJ123" i="174"/>
  <c r="AJ122" i="174"/>
  <c r="AJ121" i="174"/>
  <c r="AJ120" i="174"/>
  <c r="AJ119" i="174"/>
  <c r="AJ118" i="174"/>
  <c r="AJ117" i="174"/>
  <c r="AJ116" i="174"/>
  <c r="AJ115" i="174"/>
  <c r="AJ114" i="174"/>
  <c r="AJ113" i="174"/>
  <c r="AJ112" i="174"/>
  <c r="AJ111" i="174"/>
  <c r="AJ110" i="174"/>
  <c r="AJ109" i="174"/>
  <c r="AJ108" i="174"/>
  <c r="AJ107" i="174"/>
  <c r="AJ106" i="174"/>
  <c r="AJ105" i="174"/>
  <c r="AJ104" i="174"/>
  <c r="AJ103" i="174"/>
  <c r="AJ102" i="174"/>
  <c r="AJ101" i="174"/>
  <c r="AJ100" i="174"/>
  <c r="AJ99" i="174"/>
  <c r="AJ98" i="174"/>
  <c r="AJ97" i="174"/>
  <c r="AJ96" i="174"/>
  <c r="AJ95" i="174"/>
  <c r="AJ94" i="174"/>
  <c r="AJ93" i="174"/>
  <c r="AJ92" i="174"/>
  <c r="AJ91" i="174"/>
  <c r="AJ90" i="174"/>
  <c r="AJ89" i="174"/>
  <c r="AJ88" i="174"/>
  <c r="AJ87" i="174"/>
  <c r="AJ86" i="174"/>
  <c r="AJ85" i="174"/>
  <c r="AJ84" i="174"/>
  <c r="AJ83" i="174"/>
  <c r="AJ82" i="174"/>
  <c r="AJ81" i="174"/>
  <c r="AJ80" i="174"/>
  <c r="AJ79" i="174"/>
  <c r="AJ78" i="174"/>
  <c r="AJ77" i="174"/>
  <c r="AJ76" i="174"/>
  <c r="AJ75" i="174"/>
  <c r="AJ74" i="174"/>
  <c r="AJ73" i="174"/>
  <c r="AJ72" i="174"/>
  <c r="AJ71" i="174"/>
  <c r="AJ70" i="174"/>
  <c r="AJ69" i="174"/>
  <c r="AJ68" i="174"/>
  <c r="AJ67" i="174"/>
  <c r="AJ66" i="174"/>
  <c r="AJ65" i="174"/>
  <c r="AJ64" i="174"/>
  <c r="AJ63" i="174"/>
  <c r="AJ62" i="174"/>
  <c r="AJ61" i="174"/>
  <c r="AJ60" i="174"/>
  <c r="AJ59" i="174"/>
  <c r="AJ58" i="174"/>
  <c r="AJ57" i="174"/>
  <c r="AJ56" i="174"/>
  <c r="AJ55" i="174"/>
  <c r="AJ54" i="174"/>
  <c r="AJ53" i="174"/>
  <c r="AJ52" i="174"/>
  <c r="AJ51" i="174"/>
  <c r="AJ50" i="174"/>
  <c r="AJ49" i="174"/>
  <c r="AJ48" i="174"/>
  <c r="AJ47" i="174"/>
  <c r="AJ46" i="174"/>
  <c r="AJ45" i="174"/>
  <c r="AJ44" i="174"/>
  <c r="AJ43" i="174"/>
  <c r="AJ42" i="174"/>
  <c r="AJ41" i="174"/>
  <c r="AJ40" i="174"/>
  <c r="AJ39" i="174"/>
  <c r="AJ38" i="174"/>
  <c r="AJ37" i="174"/>
  <c r="AJ36" i="174"/>
  <c r="AJ35" i="174"/>
  <c r="AJ34" i="174"/>
  <c r="AJ33" i="174"/>
  <c r="AJ32" i="174"/>
  <c r="AJ31" i="174"/>
  <c r="AJ30" i="174"/>
  <c r="AJ29" i="174"/>
  <c r="AJ28" i="174"/>
  <c r="AJ27" i="174"/>
  <c r="AJ26" i="174"/>
  <c r="AJ25" i="174"/>
  <c r="AJ24" i="174"/>
  <c r="AJ23" i="174"/>
  <c r="AJ22" i="174"/>
  <c r="AJ21" i="174"/>
  <c r="AJ20" i="174"/>
  <c r="AJ19" i="174"/>
  <c r="AJ18" i="174"/>
  <c r="AJ17" i="174"/>
  <c r="AJ16" i="174"/>
  <c r="AJ15" i="174"/>
  <c r="AJ14" i="174"/>
  <c r="AJ13" i="174"/>
  <c r="AJ12" i="174"/>
  <c r="AJ11" i="174"/>
  <c r="AJ10" i="174"/>
  <c r="AJ9" i="174"/>
  <c r="AJ8" i="174"/>
  <c r="AJ7" i="174"/>
  <c r="AJ6" i="174"/>
  <c r="AI273" i="174"/>
  <c r="AH273" i="174"/>
  <c r="AI272" i="174"/>
  <c r="AH272" i="174"/>
  <c r="AI270" i="174"/>
  <c r="AH270" i="174"/>
  <c r="AI266" i="174"/>
  <c r="AI265" i="174" s="1"/>
  <c r="AH266" i="174"/>
  <c r="AH265" i="174" s="1"/>
  <c r="AI263" i="174"/>
  <c r="AH263" i="174"/>
  <c r="AI259" i="174"/>
  <c r="AH259" i="174"/>
  <c r="AI249" i="174"/>
  <c r="AH249" i="174"/>
  <c r="AI247" i="174"/>
  <c r="AH247" i="174"/>
  <c r="AI246" i="174"/>
  <c r="AI244" i="174"/>
  <c r="AH244" i="174"/>
  <c r="AI240" i="174"/>
  <c r="AH240" i="174"/>
  <c r="AI230" i="174"/>
  <c r="AH230" i="174"/>
  <c r="AI228" i="174"/>
  <c r="AH228" i="174"/>
  <c r="AI225" i="174"/>
  <c r="AH225" i="174"/>
  <c r="AI224" i="174"/>
  <c r="AI223" i="174" s="1"/>
  <c r="AH224" i="174"/>
  <c r="AI221" i="174"/>
  <c r="AH221" i="174"/>
  <c r="AI216" i="174"/>
  <c r="AH216" i="174"/>
  <c r="AI215" i="174"/>
  <c r="AH215" i="174"/>
  <c r="AI212" i="174"/>
  <c r="AH212" i="174"/>
  <c r="AI196" i="174"/>
  <c r="AH196" i="174"/>
  <c r="AI194" i="174"/>
  <c r="AH194" i="174"/>
  <c r="AI190" i="174"/>
  <c r="AI189" i="174" s="1"/>
  <c r="AH190" i="174"/>
  <c r="AH189" i="174" s="1"/>
  <c r="AI140" i="174"/>
  <c r="AH140" i="174"/>
  <c r="AI132" i="174"/>
  <c r="AH132" i="174"/>
  <c r="AI128" i="174"/>
  <c r="AH128" i="174"/>
  <c r="AI124" i="174"/>
  <c r="AH124" i="174"/>
  <c r="AI120" i="174"/>
  <c r="AH120" i="174"/>
  <c r="AI95" i="174"/>
  <c r="AH95" i="174"/>
  <c r="AI93" i="174"/>
  <c r="AH93" i="174"/>
  <c r="AI90" i="174"/>
  <c r="AH90" i="174"/>
  <c r="AI69" i="174"/>
  <c r="AI68" i="174" s="1"/>
  <c r="AI55" i="174" s="1"/>
  <c r="AH69" i="174"/>
  <c r="AH68" i="174" s="1"/>
  <c r="AH55" i="174" s="1"/>
  <c r="AI62" i="174"/>
  <c r="AH62" i="174"/>
  <c r="AI56" i="174"/>
  <c r="AH56" i="174"/>
  <c r="AI46" i="174"/>
  <c r="AH46" i="174"/>
  <c r="AI44" i="174"/>
  <c r="AH44" i="174"/>
  <c r="AI42" i="174"/>
  <c r="AH42" i="174"/>
  <c r="AI40" i="174"/>
  <c r="AH40" i="174"/>
  <c r="AI37" i="174"/>
  <c r="AH37" i="174"/>
  <c r="AI35" i="174"/>
  <c r="AH35" i="174"/>
  <c r="AI33" i="174"/>
  <c r="AH33" i="174"/>
  <c r="AI31" i="174"/>
  <c r="AH31" i="174"/>
  <c r="AI29" i="174"/>
  <c r="AH29" i="174"/>
  <c r="AI28" i="174"/>
  <c r="AH28" i="174"/>
  <c r="AI22" i="174"/>
  <c r="AH22" i="174"/>
  <c r="AI9" i="174"/>
  <c r="AI8" i="174" s="1"/>
  <c r="AI7" i="174" s="1"/>
  <c r="AI6" i="174" s="1"/>
  <c r="AH9" i="174"/>
  <c r="AH8" i="174" s="1"/>
  <c r="AE273" i="174"/>
  <c r="AE272" i="174" s="1"/>
  <c r="AF272" i="174" s="1"/>
  <c r="AE270" i="174"/>
  <c r="AE266" i="174"/>
  <c r="AE265" i="174" s="1"/>
  <c r="AF265" i="174" s="1"/>
  <c r="AE263" i="174"/>
  <c r="AE259" i="174"/>
  <c r="AE249" i="174"/>
  <c r="AE247" i="174"/>
  <c r="AE246" i="174" s="1"/>
  <c r="AF246" i="174" s="1"/>
  <c r="AE244" i="174"/>
  <c r="AE240" i="174"/>
  <c r="AF240" i="174" s="1"/>
  <c r="AE230" i="174"/>
  <c r="AE228" i="174"/>
  <c r="AE225" i="174"/>
  <c r="AE224" i="174"/>
  <c r="AE221" i="174"/>
  <c r="AE216" i="174"/>
  <c r="AE215" i="174"/>
  <c r="AE212" i="174"/>
  <c r="AE196" i="174"/>
  <c r="AE194" i="174"/>
  <c r="AE190" i="174"/>
  <c r="AE189" i="174" s="1"/>
  <c r="AE140" i="174"/>
  <c r="AE132" i="174"/>
  <c r="AE128" i="174"/>
  <c r="AE124" i="174"/>
  <c r="AE120" i="174"/>
  <c r="AE95" i="174"/>
  <c r="AE93" i="174"/>
  <c r="AE90" i="174"/>
  <c r="AE69" i="174"/>
  <c r="AE68" i="174" s="1"/>
  <c r="AF68" i="174" s="1"/>
  <c r="AE62" i="174"/>
  <c r="AE56" i="174"/>
  <c r="AE46" i="174"/>
  <c r="AE44" i="174"/>
  <c r="AE42" i="174"/>
  <c r="AE40" i="174"/>
  <c r="AE37" i="174"/>
  <c r="AE35" i="174"/>
  <c r="AE33" i="174"/>
  <c r="AE31" i="174"/>
  <c r="AE29" i="174"/>
  <c r="AE28" i="174"/>
  <c r="AE22" i="174"/>
  <c r="AE9" i="174"/>
  <c r="AE8" i="174" s="1"/>
  <c r="AC273" i="174"/>
  <c r="AC272" i="174" s="1"/>
  <c r="AD272" i="174" s="1"/>
  <c r="AC270" i="174"/>
  <c r="AC266" i="174"/>
  <c r="AC265" i="174" s="1"/>
  <c r="AD265" i="174" s="1"/>
  <c r="AC263" i="174"/>
  <c r="AC259" i="174"/>
  <c r="AC249" i="174"/>
  <c r="AC246" i="174" s="1"/>
  <c r="AD246" i="174" s="1"/>
  <c r="AC247" i="174"/>
  <c r="AC244" i="174"/>
  <c r="AC240" i="174"/>
  <c r="AD240" i="174" s="1"/>
  <c r="AC230" i="174"/>
  <c r="AC228" i="174"/>
  <c r="AC225" i="174"/>
  <c r="AC221" i="174"/>
  <c r="AC216" i="174"/>
  <c r="AC215" i="174"/>
  <c r="AC212" i="174"/>
  <c r="AC196" i="174"/>
  <c r="AC194" i="174"/>
  <c r="AC190" i="174"/>
  <c r="AC189" i="174" s="1"/>
  <c r="AD189" i="174" s="1"/>
  <c r="AC140" i="174"/>
  <c r="AC132" i="174"/>
  <c r="AC128" i="174"/>
  <c r="AC124" i="174"/>
  <c r="AC120" i="174"/>
  <c r="AC95" i="174"/>
  <c r="AC93" i="174"/>
  <c r="AC90" i="174"/>
  <c r="AC69" i="174"/>
  <c r="AC68" i="174" s="1"/>
  <c r="AC62" i="174"/>
  <c r="AC56" i="174"/>
  <c r="AC46" i="174"/>
  <c r="AC44" i="174"/>
  <c r="AC42" i="174"/>
  <c r="AC40" i="174"/>
  <c r="AC37" i="174"/>
  <c r="AC35" i="174"/>
  <c r="AC33" i="174"/>
  <c r="AC31" i="174"/>
  <c r="AC29" i="174"/>
  <c r="AC28" i="174"/>
  <c r="AC22" i="174"/>
  <c r="AC9" i="174"/>
  <c r="AC8" i="174" s="1"/>
  <c r="Z274" i="174"/>
  <c r="Z273" i="174"/>
  <c r="Z272" i="174"/>
  <c r="Z271" i="174"/>
  <c r="AB271" i="174" s="1"/>
  <c r="Z270" i="174"/>
  <c r="Z269" i="174"/>
  <c r="Z268" i="174"/>
  <c r="Z267" i="174"/>
  <c r="AD267" i="174" s="1"/>
  <c r="Z266" i="174"/>
  <c r="Z265" i="174"/>
  <c r="Z264" i="174"/>
  <c r="Z263" i="174"/>
  <c r="AF263" i="174" s="1"/>
  <c r="Z262" i="174"/>
  <c r="Z261" i="174"/>
  <c r="Z260" i="174"/>
  <c r="Z259" i="174"/>
  <c r="AF259" i="174" s="1"/>
  <c r="Z258" i="174"/>
  <c r="Z257" i="174"/>
  <c r="Z256" i="174"/>
  <c r="Z255" i="174"/>
  <c r="AF255" i="174" s="1"/>
  <c r="Z254" i="174"/>
  <c r="Z253" i="174"/>
  <c r="Z252" i="174"/>
  <c r="Z251" i="174"/>
  <c r="AF251" i="174" s="1"/>
  <c r="Z250" i="174"/>
  <c r="Z249" i="174"/>
  <c r="Z248" i="174"/>
  <c r="Z247" i="174"/>
  <c r="AD247" i="174" s="1"/>
  <c r="Z246" i="174"/>
  <c r="Z245" i="174"/>
  <c r="Z244" i="174"/>
  <c r="Z243" i="174"/>
  <c r="AB243" i="174" s="1"/>
  <c r="Z242" i="174"/>
  <c r="Z241" i="174"/>
  <c r="Z240" i="174"/>
  <c r="Z239" i="174"/>
  <c r="AF239" i="174" s="1"/>
  <c r="Z238" i="174"/>
  <c r="Z237" i="174"/>
  <c r="Z236" i="174"/>
  <c r="Z235" i="174"/>
  <c r="AF235" i="174" s="1"/>
  <c r="Z234" i="174"/>
  <c r="Z233" i="174"/>
  <c r="Z232" i="174"/>
  <c r="Z231" i="174"/>
  <c r="AF231" i="174" s="1"/>
  <c r="Z230" i="174"/>
  <c r="Z229" i="174"/>
  <c r="Z228" i="174"/>
  <c r="Z227" i="174"/>
  <c r="AB227" i="174" s="1"/>
  <c r="Z226" i="174"/>
  <c r="Z225" i="174"/>
  <c r="Z224" i="174"/>
  <c r="Z223" i="174"/>
  <c r="Z222" i="174"/>
  <c r="Z221" i="174"/>
  <c r="Z220" i="174"/>
  <c r="Z219" i="174"/>
  <c r="AB219" i="174" s="1"/>
  <c r="Z218" i="174"/>
  <c r="Z217" i="174"/>
  <c r="Z216" i="174"/>
  <c r="Z215" i="174"/>
  <c r="Z214" i="174"/>
  <c r="Z213" i="174"/>
  <c r="Z212" i="174"/>
  <c r="Z211" i="174"/>
  <c r="AD211" i="174" s="1"/>
  <c r="Z210" i="174"/>
  <c r="Z209" i="174"/>
  <c r="Z208" i="174"/>
  <c r="Z207" i="174"/>
  <c r="AD207" i="174" s="1"/>
  <c r="Z206" i="174"/>
  <c r="Z205" i="174"/>
  <c r="Z204" i="174"/>
  <c r="Z203" i="174"/>
  <c r="AD203" i="174" s="1"/>
  <c r="Z202" i="174"/>
  <c r="Z201" i="174"/>
  <c r="Z200" i="174"/>
  <c r="Z199" i="174"/>
  <c r="AD199" i="174" s="1"/>
  <c r="Z198" i="174"/>
  <c r="Z197" i="174"/>
  <c r="Z196" i="174"/>
  <c r="Z195" i="174"/>
  <c r="AD195" i="174" s="1"/>
  <c r="Z194" i="174"/>
  <c r="Z193" i="174"/>
  <c r="Z192" i="174"/>
  <c r="Z191" i="174"/>
  <c r="AB191" i="174" s="1"/>
  <c r="Z190" i="174"/>
  <c r="Z189" i="174"/>
  <c r="Z188" i="174"/>
  <c r="Z187" i="174"/>
  <c r="AD187" i="174" s="1"/>
  <c r="Z186" i="174"/>
  <c r="Z185" i="174"/>
  <c r="Z184" i="174"/>
  <c r="Z183" i="174"/>
  <c r="AD183" i="174" s="1"/>
  <c r="Z182" i="174"/>
  <c r="Z181" i="174"/>
  <c r="Z180" i="174"/>
  <c r="Z179" i="174"/>
  <c r="AD179" i="174" s="1"/>
  <c r="Z178" i="174"/>
  <c r="Z177" i="174"/>
  <c r="Z176" i="174"/>
  <c r="Z175" i="174"/>
  <c r="AD175" i="174" s="1"/>
  <c r="Z174" i="174"/>
  <c r="Z173" i="174"/>
  <c r="Z172" i="174"/>
  <c r="Z171" i="174"/>
  <c r="AD171" i="174" s="1"/>
  <c r="Z170" i="174"/>
  <c r="Z169" i="174"/>
  <c r="Z168" i="174"/>
  <c r="Z167" i="174"/>
  <c r="AD167" i="174" s="1"/>
  <c r="Z166" i="174"/>
  <c r="Z165" i="174"/>
  <c r="Z164" i="174"/>
  <c r="Z163" i="174"/>
  <c r="AD163" i="174" s="1"/>
  <c r="Z162" i="174"/>
  <c r="Z161" i="174"/>
  <c r="Z160" i="174"/>
  <c r="Z159" i="174"/>
  <c r="AD159" i="174" s="1"/>
  <c r="Z158" i="174"/>
  <c r="Z157" i="174"/>
  <c r="Z156" i="174"/>
  <c r="Z155" i="174"/>
  <c r="AD155" i="174" s="1"/>
  <c r="Z154" i="174"/>
  <c r="Z153" i="174"/>
  <c r="Z152" i="174"/>
  <c r="Z151" i="174"/>
  <c r="AD151" i="174" s="1"/>
  <c r="Z150" i="174"/>
  <c r="Z149" i="174"/>
  <c r="Z148" i="174"/>
  <c r="Z147" i="174"/>
  <c r="AD147" i="174" s="1"/>
  <c r="Z146" i="174"/>
  <c r="Z145" i="174"/>
  <c r="Z144" i="174"/>
  <c r="Z143" i="174"/>
  <c r="AD143" i="174" s="1"/>
  <c r="Z142" i="174"/>
  <c r="Z141" i="174"/>
  <c r="Z140" i="174"/>
  <c r="Z139" i="174"/>
  <c r="AD139" i="174" s="1"/>
  <c r="Z138" i="174"/>
  <c r="Z137" i="174"/>
  <c r="Z136" i="174"/>
  <c r="Z135" i="174"/>
  <c r="AF135" i="174" s="1"/>
  <c r="Z134" i="174"/>
  <c r="Z133" i="174"/>
  <c r="Z132" i="174"/>
  <c r="Z131" i="174"/>
  <c r="Z130" i="174"/>
  <c r="Z129" i="174"/>
  <c r="Z128" i="174"/>
  <c r="Z127" i="174"/>
  <c r="AB127" i="174" s="1"/>
  <c r="Z126" i="174"/>
  <c r="Z125" i="174"/>
  <c r="Z124" i="174"/>
  <c r="Z123" i="174"/>
  <c r="AB123" i="174" s="1"/>
  <c r="Z122" i="174"/>
  <c r="Z121" i="174"/>
  <c r="Z120" i="174"/>
  <c r="Z119" i="174"/>
  <c r="AF119" i="174" s="1"/>
  <c r="Z118" i="174"/>
  <c r="Z117" i="174"/>
  <c r="Z116" i="174"/>
  <c r="Z115" i="174"/>
  <c r="AF115" i="174" s="1"/>
  <c r="Z114" i="174"/>
  <c r="Z113" i="174"/>
  <c r="Z112" i="174"/>
  <c r="Z111" i="174"/>
  <c r="AF111" i="174" s="1"/>
  <c r="Z110" i="174"/>
  <c r="Z109" i="174"/>
  <c r="Z108" i="174"/>
  <c r="Z107" i="174"/>
  <c r="AF107" i="174" s="1"/>
  <c r="Z106" i="174"/>
  <c r="Z105" i="174"/>
  <c r="Z104" i="174"/>
  <c r="Z103" i="174"/>
  <c r="AF103" i="174" s="1"/>
  <c r="Z102" i="174"/>
  <c r="Z101" i="174"/>
  <c r="Z100" i="174"/>
  <c r="Z99" i="174"/>
  <c r="AF99" i="174" s="1"/>
  <c r="Z98" i="174"/>
  <c r="Z97" i="174"/>
  <c r="Z96" i="174"/>
  <c r="Z95" i="174"/>
  <c r="Z94" i="174"/>
  <c r="Z93" i="174"/>
  <c r="Z92" i="174"/>
  <c r="Z91" i="174"/>
  <c r="Z90" i="174"/>
  <c r="Z89" i="174"/>
  <c r="Z88" i="174"/>
  <c r="Z87" i="174"/>
  <c r="AD87" i="174" s="1"/>
  <c r="Z86" i="174"/>
  <c r="Z85" i="174"/>
  <c r="Z84" i="174"/>
  <c r="Z83" i="174"/>
  <c r="Z82" i="174"/>
  <c r="Z81" i="174"/>
  <c r="Z80" i="174"/>
  <c r="Z79" i="174"/>
  <c r="AD79" i="174" s="1"/>
  <c r="Z78" i="174"/>
  <c r="Z77" i="174"/>
  <c r="Z76" i="174"/>
  <c r="Z75" i="174"/>
  <c r="Z74" i="174"/>
  <c r="Z73" i="174"/>
  <c r="Z72" i="174"/>
  <c r="Z71" i="174"/>
  <c r="AF71" i="174" s="1"/>
  <c r="Z70" i="174"/>
  <c r="Z69" i="174"/>
  <c r="Z68" i="174"/>
  <c r="Z67" i="174"/>
  <c r="AD67" i="174" s="1"/>
  <c r="Z66" i="174"/>
  <c r="Z65" i="174"/>
  <c r="Z64" i="174"/>
  <c r="Z63" i="174"/>
  <c r="AD63" i="174" s="1"/>
  <c r="Z62" i="174"/>
  <c r="Z61" i="174"/>
  <c r="Z60" i="174"/>
  <c r="Z59" i="174"/>
  <c r="Z58" i="174"/>
  <c r="Z57" i="174"/>
  <c r="Z56" i="174"/>
  <c r="Z55" i="174"/>
  <c r="Z54" i="174"/>
  <c r="Z53" i="174"/>
  <c r="Z52" i="174"/>
  <c r="Z51" i="174"/>
  <c r="AB51" i="174" s="1"/>
  <c r="Z50" i="174"/>
  <c r="Z49" i="174"/>
  <c r="Z48" i="174"/>
  <c r="Z47" i="174"/>
  <c r="AB47" i="174" s="1"/>
  <c r="Z46" i="174"/>
  <c r="Z45" i="174"/>
  <c r="Z44" i="174"/>
  <c r="Z43" i="174"/>
  <c r="AB43" i="174" s="1"/>
  <c r="Z42" i="174"/>
  <c r="Z41" i="174"/>
  <c r="Z40" i="174"/>
  <c r="Z39" i="174"/>
  <c r="AD39" i="174" s="1"/>
  <c r="Z38" i="174"/>
  <c r="Z37" i="174"/>
  <c r="Z36" i="174"/>
  <c r="Z35" i="174"/>
  <c r="AB35" i="174" s="1"/>
  <c r="Z34" i="174"/>
  <c r="Z33" i="174"/>
  <c r="Z32" i="174"/>
  <c r="Z31" i="174"/>
  <c r="Z30" i="174"/>
  <c r="Z29" i="174"/>
  <c r="Z28" i="174"/>
  <c r="Z27" i="174"/>
  <c r="AF27" i="174" s="1"/>
  <c r="Z26" i="174"/>
  <c r="Z25" i="174"/>
  <c r="Z24" i="174"/>
  <c r="Z23" i="174"/>
  <c r="AD23" i="174" s="1"/>
  <c r="Z22" i="174"/>
  <c r="Z21" i="174"/>
  <c r="Z20" i="174"/>
  <c r="Z19" i="174"/>
  <c r="AD19" i="174" s="1"/>
  <c r="Z18" i="174"/>
  <c r="Z17" i="174"/>
  <c r="Z16" i="174"/>
  <c r="Z15" i="174"/>
  <c r="AF15" i="174" s="1"/>
  <c r="Z14" i="174"/>
  <c r="Z13" i="174"/>
  <c r="Z12" i="174"/>
  <c r="Z11" i="174"/>
  <c r="Z10" i="174"/>
  <c r="Z9" i="174"/>
  <c r="Z8" i="174"/>
  <c r="Z7" i="174"/>
  <c r="Z6" i="174"/>
  <c r="AD13" i="174"/>
  <c r="AB17" i="174"/>
  <c r="AD25" i="174"/>
  <c r="AF33" i="174"/>
  <c r="AD49" i="174"/>
  <c r="AD53" i="174"/>
  <c r="AD57" i="174"/>
  <c r="AF61" i="174"/>
  <c r="AB65" i="174"/>
  <c r="AF69" i="174"/>
  <c r="AB73" i="174"/>
  <c r="AF77" i="174"/>
  <c r="AD81" i="174"/>
  <c r="AB85" i="174"/>
  <c r="AB97" i="174"/>
  <c r="AB105" i="174"/>
  <c r="AD121" i="174"/>
  <c r="AB125" i="174"/>
  <c r="AD129" i="174"/>
  <c r="AB137" i="174"/>
  <c r="AD141" i="174"/>
  <c r="AD149" i="174"/>
  <c r="AB153" i="174"/>
  <c r="AD157" i="174"/>
  <c r="AB161" i="174"/>
  <c r="AD165" i="174"/>
  <c r="AB169" i="174"/>
  <c r="AD173" i="174"/>
  <c r="AB177" i="174"/>
  <c r="AD181" i="174"/>
  <c r="AB185" i="174"/>
  <c r="AB193" i="174"/>
  <c r="AD197" i="174"/>
  <c r="AB201" i="174"/>
  <c r="AD205" i="174"/>
  <c r="AB209" i="174"/>
  <c r="AB213" i="174"/>
  <c r="AF221" i="174"/>
  <c r="AD225" i="174"/>
  <c r="AB229" i="174"/>
  <c r="AD233" i="174"/>
  <c r="AB237" i="174"/>
  <c r="AF241" i="174"/>
  <c r="AB245" i="174"/>
  <c r="AB249" i="174"/>
  <c r="AB253" i="174"/>
  <c r="AD257" i="174"/>
  <c r="AB261" i="174"/>
  <c r="AB269" i="174"/>
  <c r="AF273" i="174"/>
  <c r="AA273" i="174"/>
  <c r="Y273" i="174"/>
  <c r="Y272" i="174" s="1"/>
  <c r="X273" i="174"/>
  <c r="AA272" i="174"/>
  <c r="X272" i="174"/>
  <c r="AA270" i="174"/>
  <c r="AD270" i="174"/>
  <c r="Y270" i="174"/>
  <c r="X270" i="174"/>
  <c r="AB268" i="174"/>
  <c r="AA266" i="174"/>
  <c r="Y266" i="174"/>
  <c r="X266" i="174"/>
  <c r="AA265" i="174"/>
  <c r="Y265" i="174"/>
  <c r="X265" i="174"/>
  <c r="AA263" i="174"/>
  <c r="Y263" i="174"/>
  <c r="X263" i="174"/>
  <c r="AA259" i="174"/>
  <c r="Y259" i="174"/>
  <c r="Y246" i="174" s="1"/>
  <c r="X259" i="174"/>
  <c r="AB256" i="174"/>
  <c r="AB252" i="174"/>
  <c r="AA249" i="174"/>
  <c r="Y249" i="174"/>
  <c r="X249" i="174"/>
  <c r="AA247" i="174"/>
  <c r="Y247" i="174"/>
  <c r="X247" i="174"/>
  <c r="AA246" i="174"/>
  <c r="X246" i="174"/>
  <c r="AA244" i="174"/>
  <c r="Y244" i="174"/>
  <c r="X244" i="174"/>
  <c r="AA240" i="174"/>
  <c r="AB240" i="174" s="1"/>
  <c r="Y240" i="174"/>
  <c r="X240" i="174"/>
  <c r="AA230" i="174"/>
  <c r="Y230" i="174"/>
  <c r="X230" i="174"/>
  <c r="X224" i="174" s="1"/>
  <c r="X223" i="174" s="1"/>
  <c r="AA228" i="174"/>
  <c r="Y228" i="174"/>
  <c r="Y224" i="174" s="1"/>
  <c r="X228" i="174"/>
  <c r="AA225" i="174"/>
  <c r="Y225" i="174"/>
  <c r="X225" i="174"/>
  <c r="AD222" i="174"/>
  <c r="AA221" i="174"/>
  <c r="Y221" i="174"/>
  <c r="X221" i="174"/>
  <c r="AB217" i="174"/>
  <c r="AA216" i="174"/>
  <c r="Y216" i="174"/>
  <c r="X216" i="174"/>
  <c r="AA215" i="174"/>
  <c r="Y215" i="174"/>
  <c r="AA212" i="174"/>
  <c r="AB212" i="174"/>
  <c r="Y212" i="174"/>
  <c r="X212" i="174"/>
  <c r="AD210" i="174"/>
  <c r="AD206" i="174"/>
  <c r="AD202" i="174"/>
  <c r="AD198" i="174"/>
  <c r="AA196" i="174"/>
  <c r="Y196" i="174"/>
  <c r="X196" i="174"/>
  <c r="AA194" i="174"/>
  <c r="AD194" i="174"/>
  <c r="Y194" i="174"/>
  <c r="X194" i="174"/>
  <c r="AB192" i="174"/>
  <c r="AA190" i="174"/>
  <c r="Y190" i="174"/>
  <c r="X190" i="174"/>
  <c r="AA189" i="174"/>
  <c r="Y189" i="174"/>
  <c r="X189" i="174"/>
  <c r="AD186" i="174"/>
  <c r="AD182" i="174"/>
  <c r="AD178" i="174"/>
  <c r="AD174" i="174"/>
  <c r="AD170" i="174"/>
  <c r="AD166" i="174"/>
  <c r="AD162" i="174"/>
  <c r="AD158" i="174"/>
  <c r="AD154" i="174"/>
  <c r="AD150" i="174"/>
  <c r="AD146" i="174"/>
  <c r="AD142" i="174"/>
  <c r="AA140" i="174"/>
  <c r="Y140" i="174"/>
  <c r="X140" i="174"/>
  <c r="AF133" i="174"/>
  <c r="AA132" i="174"/>
  <c r="Y132" i="174"/>
  <c r="X132" i="174"/>
  <c r="AA128" i="174"/>
  <c r="Y128" i="174"/>
  <c r="X128" i="174"/>
  <c r="AA124" i="174"/>
  <c r="AF124" i="174"/>
  <c r="Y124" i="174"/>
  <c r="X124" i="174"/>
  <c r="AD122" i="174"/>
  <c r="AA120" i="174"/>
  <c r="Y120" i="174"/>
  <c r="X120" i="174"/>
  <c r="AB109" i="174"/>
  <c r="AA95" i="174"/>
  <c r="Y95" i="174"/>
  <c r="X95" i="174"/>
  <c r="AA93" i="174"/>
  <c r="AB93" i="174"/>
  <c r="Y93" i="174"/>
  <c r="X93" i="174"/>
  <c r="AA90" i="174"/>
  <c r="Y90" i="174"/>
  <c r="X90" i="174"/>
  <c r="AB86" i="174"/>
  <c r="AB82" i="174"/>
  <c r="AB78" i="174"/>
  <c r="AB74" i="174"/>
  <c r="AA69" i="174"/>
  <c r="Y69" i="174"/>
  <c r="X69" i="174"/>
  <c r="AA68" i="174"/>
  <c r="X68" i="174"/>
  <c r="X55" i="174" s="1"/>
  <c r="AA62" i="174"/>
  <c r="Y62" i="174"/>
  <c r="X62" i="174"/>
  <c r="AA56" i="174"/>
  <c r="Y56" i="174"/>
  <c r="X56" i="174"/>
  <c r="AA46" i="174"/>
  <c r="AF46" i="174"/>
  <c r="Y46" i="174"/>
  <c r="X46" i="174"/>
  <c r="AA44" i="174"/>
  <c r="Y44" i="174"/>
  <c r="X44" i="174"/>
  <c r="AA42" i="174"/>
  <c r="Y42" i="174"/>
  <c r="X42" i="174"/>
  <c r="AA40" i="174"/>
  <c r="Y40" i="174"/>
  <c r="X40" i="174"/>
  <c r="AA37" i="174"/>
  <c r="Y37" i="174"/>
  <c r="X37" i="174"/>
  <c r="AA35" i="174"/>
  <c r="Y35" i="174"/>
  <c r="X35" i="174"/>
  <c r="AA33" i="174"/>
  <c r="Y33" i="174"/>
  <c r="Y28" i="174" s="1"/>
  <c r="X33" i="174"/>
  <c r="AA31" i="174"/>
  <c r="Y31" i="174"/>
  <c r="X31" i="174"/>
  <c r="X28" i="174" s="1"/>
  <c r="AA29" i="174"/>
  <c r="Y29" i="174"/>
  <c r="X29" i="174"/>
  <c r="AA28" i="174"/>
  <c r="AA22" i="174"/>
  <c r="Y22" i="174"/>
  <c r="X22" i="174"/>
  <c r="AF18" i="174"/>
  <c r="AF14" i="174"/>
  <c r="AF10" i="174"/>
  <c r="AA9" i="174"/>
  <c r="Y9" i="174"/>
  <c r="X9" i="174"/>
  <c r="X8" i="174" s="1"/>
  <c r="AA8" i="174"/>
  <c r="Y8" i="174"/>
  <c r="AD10" i="174"/>
  <c r="AF11" i="174"/>
  <c r="AB12" i="174"/>
  <c r="AD12" i="174"/>
  <c r="AF12" i="174"/>
  <c r="AD14" i="174"/>
  <c r="AD15" i="174"/>
  <c r="AB16" i="174"/>
  <c r="AD16" i="174"/>
  <c r="AF16" i="174"/>
  <c r="AD18" i="174"/>
  <c r="AB19" i="174"/>
  <c r="AB20" i="174"/>
  <c r="AD20" i="174"/>
  <c r="AF20" i="174"/>
  <c r="AF21" i="174"/>
  <c r="AB22" i="174"/>
  <c r="AD22" i="174"/>
  <c r="AF22" i="174"/>
  <c r="AB24" i="174"/>
  <c r="AD24" i="174"/>
  <c r="AF24" i="174"/>
  <c r="AB26" i="174"/>
  <c r="AD26" i="174"/>
  <c r="AF26" i="174"/>
  <c r="AD27" i="174"/>
  <c r="AD28" i="174"/>
  <c r="AF28" i="174"/>
  <c r="AB30" i="174"/>
  <c r="AD30" i="174"/>
  <c r="AF30" i="174"/>
  <c r="AB32" i="174"/>
  <c r="AD32" i="174"/>
  <c r="AF32" i="174"/>
  <c r="AD33" i="174"/>
  <c r="AB34" i="174"/>
  <c r="AD34" i="174"/>
  <c r="AF34" i="174"/>
  <c r="AF36" i="174"/>
  <c r="AD37" i="174"/>
  <c r="AB38" i="174"/>
  <c r="AD38" i="174"/>
  <c r="AF38" i="174"/>
  <c r="AB39" i="174"/>
  <c r="AB40" i="174"/>
  <c r="AD40" i="174"/>
  <c r="AF40" i="174"/>
  <c r="AF41" i="174"/>
  <c r="AB42" i="174"/>
  <c r="AD42" i="174"/>
  <c r="AF42" i="174"/>
  <c r="AD46" i="174"/>
  <c r="AB48" i="174"/>
  <c r="AD48" i="174"/>
  <c r="AF48" i="174"/>
  <c r="AB50" i="174"/>
  <c r="AD50" i="174"/>
  <c r="AF50" i="174"/>
  <c r="AB52" i="174"/>
  <c r="AD52" i="174"/>
  <c r="AF52" i="174"/>
  <c r="AB54" i="174"/>
  <c r="AD54" i="174"/>
  <c r="AF54" i="174"/>
  <c r="AF56" i="174"/>
  <c r="AB57" i="174"/>
  <c r="AB58" i="174"/>
  <c r="AD58" i="174"/>
  <c r="AF58" i="174"/>
  <c r="AB60" i="174"/>
  <c r="AD60" i="174"/>
  <c r="AF60" i="174"/>
  <c r="AB62" i="174"/>
  <c r="AD62" i="174"/>
  <c r="AF62" i="174"/>
  <c r="AB63" i="174"/>
  <c r="AF64" i="174"/>
  <c r="AD65" i="174"/>
  <c r="AB66" i="174"/>
  <c r="AD66" i="174"/>
  <c r="AF66" i="174"/>
  <c r="AB67" i="174"/>
  <c r="AB68" i="174"/>
  <c r="AD69" i="174"/>
  <c r="AF70" i="174"/>
  <c r="AD71" i="174"/>
  <c r="AB72" i="174"/>
  <c r="AD72" i="174"/>
  <c r="AF72" i="174"/>
  <c r="AD73" i="174"/>
  <c r="AF75" i="174"/>
  <c r="AB76" i="174"/>
  <c r="AD76" i="174"/>
  <c r="AF76" i="174"/>
  <c r="AD77" i="174"/>
  <c r="AB79" i="174"/>
  <c r="AB80" i="174"/>
  <c r="AD80" i="174"/>
  <c r="AF80" i="174"/>
  <c r="AB81" i="174"/>
  <c r="AF83" i="174"/>
  <c r="AB84" i="174"/>
  <c r="AD84" i="174"/>
  <c r="AF84" i="174"/>
  <c r="AB87" i="174"/>
  <c r="AB88" i="174"/>
  <c r="AD88" i="174"/>
  <c r="AF88" i="174"/>
  <c r="AF89" i="174"/>
  <c r="AB90" i="174"/>
  <c r="AD90" i="174"/>
  <c r="AF90" i="174"/>
  <c r="AB92" i="174"/>
  <c r="AD92" i="174"/>
  <c r="AF92" i="174"/>
  <c r="AB94" i="174"/>
  <c r="AD94" i="174"/>
  <c r="AF94" i="174"/>
  <c r="AF95" i="174"/>
  <c r="AB96" i="174"/>
  <c r="AD96" i="174"/>
  <c r="AF96" i="174"/>
  <c r="AB98" i="174"/>
  <c r="AD98" i="174"/>
  <c r="AF98" i="174"/>
  <c r="AD99" i="174"/>
  <c r="AB100" i="174"/>
  <c r="AD100" i="174"/>
  <c r="AF100" i="174"/>
  <c r="AB102" i="174"/>
  <c r="AD102" i="174"/>
  <c r="AF102" i="174"/>
  <c r="AD103" i="174"/>
  <c r="AB104" i="174"/>
  <c r="AD104" i="174"/>
  <c r="AF104" i="174"/>
  <c r="AB106" i="174"/>
  <c r="AD106" i="174"/>
  <c r="AF106" i="174"/>
  <c r="AD107" i="174"/>
  <c r="AB108" i="174"/>
  <c r="AD108" i="174"/>
  <c r="AF108" i="174"/>
  <c r="AB110" i="174"/>
  <c r="AD110" i="174"/>
  <c r="AF110" i="174"/>
  <c r="AD111" i="174"/>
  <c r="AB112" i="174"/>
  <c r="AD112" i="174"/>
  <c r="AF112" i="174"/>
  <c r="AB114" i="174"/>
  <c r="AD114" i="174"/>
  <c r="AF114" i="174"/>
  <c r="AD115" i="174"/>
  <c r="AB116" i="174"/>
  <c r="AD116" i="174"/>
  <c r="AF116" i="174"/>
  <c r="AB118" i="174"/>
  <c r="AD118" i="174"/>
  <c r="AF118" i="174"/>
  <c r="AD119" i="174"/>
  <c r="AB120" i="174"/>
  <c r="AD120" i="174"/>
  <c r="AF120" i="174"/>
  <c r="AB121" i="174"/>
  <c r="AB122" i="174"/>
  <c r="AD124" i="174"/>
  <c r="AD126" i="174"/>
  <c r="AD128" i="174"/>
  <c r="AF128" i="174"/>
  <c r="AB129" i="174"/>
  <c r="AB130" i="174"/>
  <c r="AD130" i="174"/>
  <c r="AF130" i="174"/>
  <c r="AF131" i="174"/>
  <c r="AB132" i="174"/>
  <c r="AD132" i="174"/>
  <c r="AF132" i="174"/>
  <c r="AD133" i="174"/>
  <c r="AB134" i="174"/>
  <c r="AD134" i="174"/>
  <c r="AF134" i="174"/>
  <c r="AD135" i="174"/>
  <c r="AB136" i="174"/>
  <c r="AD136" i="174"/>
  <c r="AF136" i="174"/>
  <c r="AB138" i="174"/>
  <c r="AD138" i="174"/>
  <c r="AF138" i="174"/>
  <c r="AB139" i="174"/>
  <c r="AB140" i="174"/>
  <c r="AD140" i="174"/>
  <c r="AF140" i="174"/>
  <c r="AB141" i="174"/>
  <c r="AB142" i="174"/>
  <c r="AB143" i="174"/>
  <c r="AB144" i="174"/>
  <c r="AD144" i="174"/>
  <c r="AF144" i="174"/>
  <c r="AF145" i="174"/>
  <c r="AB146" i="174"/>
  <c r="AB147" i="174"/>
  <c r="AB148" i="174"/>
  <c r="AD148" i="174"/>
  <c r="AF148" i="174"/>
  <c r="AB149" i="174"/>
  <c r="AB150" i="174"/>
  <c r="AB151" i="174"/>
  <c r="AB152" i="174"/>
  <c r="AD152" i="174"/>
  <c r="AF152" i="174"/>
  <c r="AF153" i="174"/>
  <c r="AB154" i="174"/>
  <c r="AB155" i="174"/>
  <c r="AB156" i="174"/>
  <c r="AD156" i="174"/>
  <c r="AF156" i="174"/>
  <c r="AB157" i="174"/>
  <c r="AB158" i="174"/>
  <c r="AB159" i="174"/>
  <c r="AB160" i="174"/>
  <c r="AD160" i="174"/>
  <c r="AF160" i="174"/>
  <c r="AF161" i="174"/>
  <c r="AB162" i="174"/>
  <c r="AB163" i="174"/>
  <c r="AB164" i="174"/>
  <c r="AD164" i="174"/>
  <c r="AF164" i="174"/>
  <c r="AB165" i="174"/>
  <c r="AB166" i="174"/>
  <c r="AB167" i="174"/>
  <c r="AB168" i="174"/>
  <c r="AD168" i="174"/>
  <c r="AF168" i="174"/>
  <c r="AF169" i="174"/>
  <c r="AB170" i="174"/>
  <c r="AB171" i="174"/>
  <c r="AB172" i="174"/>
  <c r="AD172" i="174"/>
  <c r="AF172" i="174"/>
  <c r="AB173" i="174"/>
  <c r="AB174" i="174"/>
  <c r="AB175" i="174"/>
  <c r="AB176" i="174"/>
  <c r="AD176" i="174"/>
  <c r="AF176" i="174"/>
  <c r="AF177" i="174"/>
  <c r="AB178" i="174"/>
  <c r="AB179" i="174"/>
  <c r="AB180" i="174"/>
  <c r="AD180" i="174"/>
  <c r="AF180" i="174"/>
  <c r="AB181" i="174"/>
  <c r="AB182" i="174"/>
  <c r="AB183" i="174"/>
  <c r="AB184" i="174"/>
  <c r="AD184" i="174"/>
  <c r="AF184" i="174"/>
  <c r="AF185" i="174"/>
  <c r="AB186" i="174"/>
  <c r="AB187" i="174"/>
  <c r="AB188" i="174"/>
  <c r="AD188" i="174"/>
  <c r="AF188" i="174"/>
  <c r="AB189" i="174"/>
  <c r="AB190" i="174"/>
  <c r="AF191" i="174"/>
  <c r="AF192" i="174"/>
  <c r="AF193" i="174"/>
  <c r="AB194" i="174"/>
  <c r="AB195" i="174"/>
  <c r="AB196" i="174"/>
  <c r="AD196" i="174"/>
  <c r="AF196" i="174"/>
  <c r="AB197" i="174"/>
  <c r="AB198" i="174"/>
  <c r="AB199" i="174"/>
  <c r="AB200" i="174"/>
  <c r="AD200" i="174"/>
  <c r="AF200" i="174"/>
  <c r="AF201" i="174"/>
  <c r="AB202" i="174"/>
  <c r="AB203" i="174"/>
  <c r="AB204" i="174"/>
  <c r="AD204" i="174"/>
  <c r="AF204" i="174"/>
  <c r="AB205" i="174"/>
  <c r="AB206" i="174"/>
  <c r="AB207" i="174"/>
  <c r="AB208" i="174"/>
  <c r="AD208" i="174"/>
  <c r="AF208" i="174"/>
  <c r="AF209" i="174"/>
  <c r="AB210" i="174"/>
  <c r="AB211" i="174"/>
  <c r="AF212" i="174"/>
  <c r="AF213" i="174"/>
  <c r="AB214" i="174"/>
  <c r="AD214" i="174"/>
  <c r="AF214" i="174"/>
  <c r="AB215" i="174"/>
  <c r="AB216" i="174"/>
  <c r="AD216" i="174"/>
  <c r="AF216" i="174"/>
  <c r="AB218" i="174"/>
  <c r="AD218" i="174"/>
  <c r="AF218" i="174"/>
  <c r="AB220" i="174"/>
  <c r="AD220" i="174"/>
  <c r="AF220" i="174"/>
  <c r="AD221" i="174"/>
  <c r="AB222" i="174"/>
  <c r="AF224" i="174"/>
  <c r="AF225" i="174"/>
  <c r="AB226" i="174"/>
  <c r="AD226" i="174"/>
  <c r="AF226" i="174"/>
  <c r="AB228" i="174"/>
  <c r="AD228" i="174"/>
  <c r="AF228" i="174"/>
  <c r="AF229" i="174"/>
  <c r="AB230" i="174"/>
  <c r="AD230" i="174"/>
  <c r="AF230" i="174"/>
  <c r="AB232" i="174"/>
  <c r="AD232" i="174"/>
  <c r="AF232" i="174"/>
  <c r="AB233" i="174"/>
  <c r="AB234" i="174"/>
  <c r="AD234" i="174"/>
  <c r="AF234" i="174"/>
  <c r="AB236" i="174"/>
  <c r="AD236" i="174"/>
  <c r="AF236" i="174"/>
  <c r="AF237" i="174"/>
  <c r="AB238" i="174"/>
  <c r="AD238" i="174"/>
  <c r="AF238" i="174"/>
  <c r="AD241" i="174"/>
  <c r="AB242" i="174"/>
  <c r="AD242" i="174"/>
  <c r="AF242" i="174"/>
  <c r="AF243" i="174"/>
  <c r="AB244" i="174"/>
  <c r="AD244" i="174"/>
  <c r="AF244" i="174"/>
  <c r="AB246" i="174"/>
  <c r="AF247" i="174"/>
  <c r="AB248" i="174"/>
  <c r="AD248" i="174"/>
  <c r="AF248" i="174"/>
  <c r="AB250" i="174"/>
  <c r="AD250" i="174"/>
  <c r="AF250" i="174"/>
  <c r="AD251" i="174"/>
  <c r="AF252" i="174"/>
  <c r="AF253" i="174"/>
  <c r="AB254" i="174"/>
  <c r="AD254" i="174"/>
  <c r="AF254" i="174"/>
  <c r="AD255" i="174"/>
  <c r="AF256" i="174"/>
  <c r="AB257" i="174"/>
  <c r="AB258" i="174"/>
  <c r="AD258" i="174"/>
  <c r="AF258" i="174"/>
  <c r="AD259" i="174"/>
  <c r="AB260" i="174"/>
  <c r="AD260" i="174"/>
  <c r="AF260" i="174"/>
  <c r="AB262" i="174"/>
  <c r="AD262" i="174"/>
  <c r="AF262" i="174"/>
  <c r="AD263" i="174"/>
  <c r="AB264" i="174"/>
  <c r="AD264" i="174"/>
  <c r="AF264" i="174"/>
  <c r="AB266" i="174"/>
  <c r="AF266" i="174"/>
  <c r="AB267" i="174"/>
  <c r="AF268" i="174"/>
  <c r="AB270" i="174"/>
  <c r="AB272" i="174"/>
  <c r="AD273" i="174"/>
  <c r="AB274" i="174"/>
  <c r="AD274" i="174"/>
  <c r="AF274" i="174"/>
  <c r="I228" i="174"/>
  <c r="U273" i="174"/>
  <c r="U272" i="174" s="1"/>
  <c r="V272" i="174" s="1"/>
  <c r="U270" i="174"/>
  <c r="U266" i="174"/>
  <c r="U265" i="174"/>
  <c r="U263" i="174"/>
  <c r="U259" i="174"/>
  <c r="U249" i="174"/>
  <c r="U247" i="174"/>
  <c r="U246" i="174" s="1"/>
  <c r="V246" i="174" s="1"/>
  <c r="U244" i="174"/>
  <c r="U240" i="174"/>
  <c r="U230" i="174"/>
  <c r="U228" i="174"/>
  <c r="U225" i="174"/>
  <c r="U224" i="174" s="1"/>
  <c r="U221" i="174"/>
  <c r="U216" i="174"/>
  <c r="U215" i="174" s="1"/>
  <c r="V215" i="174" s="1"/>
  <c r="U212" i="174"/>
  <c r="U196" i="174"/>
  <c r="U194" i="174"/>
  <c r="U190" i="174"/>
  <c r="U189" i="174"/>
  <c r="U140" i="174"/>
  <c r="U132" i="174"/>
  <c r="U128" i="174"/>
  <c r="U124" i="174"/>
  <c r="U120" i="174"/>
  <c r="U95" i="174"/>
  <c r="U93" i="174"/>
  <c r="U90" i="174"/>
  <c r="U68" i="174" s="1"/>
  <c r="U69" i="174"/>
  <c r="U62" i="174"/>
  <c r="U56" i="174"/>
  <c r="U55" i="174" s="1"/>
  <c r="U46" i="174"/>
  <c r="U44" i="174"/>
  <c r="U42" i="174"/>
  <c r="U40" i="174"/>
  <c r="U37" i="174"/>
  <c r="U35" i="174"/>
  <c r="U33" i="174"/>
  <c r="U31" i="174"/>
  <c r="U29" i="174"/>
  <c r="U28" i="174" s="1"/>
  <c r="V28" i="174" s="1"/>
  <c r="U22" i="174"/>
  <c r="U9" i="174"/>
  <c r="U8" i="174"/>
  <c r="S273" i="174"/>
  <c r="S272" i="174" s="1"/>
  <c r="S270" i="174"/>
  <c r="S266" i="174"/>
  <c r="S265" i="174" s="1"/>
  <c r="S263" i="174"/>
  <c r="S259" i="174"/>
  <c r="S249" i="174"/>
  <c r="S246" i="174" s="1"/>
  <c r="S247" i="174"/>
  <c r="S244" i="174"/>
  <c r="S240" i="174"/>
  <c r="S230" i="174"/>
  <c r="S228" i="174"/>
  <c r="S225" i="174"/>
  <c r="S224" i="174"/>
  <c r="S223" i="174" s="1"/>
  <c r="S221" i="174"/>
  <c r="S216" i="174"/>
  <c r="S215" i="174"/>
  <c r="S212" i="174"/>
  <c r="S196" i="174"/>
  <c r="S194" i="174"/>
  <c r="S190" i="174"/>
  <c r="S189" i="174" s="1"/>
  <c r="S140" i="174"/>
  <c r="S132" i="174"/>
  <c r="S128" i="174"/>
  <c r="T128" i="174" s="1"/>
  <c r="S124" i="174"/>
  <c r="S120" i="174"/>
  <c r="S95" i="174"/>
  <c r="S93" i="174"/>
  <c r="T93" i="174" s="1"/>
  <c r="S90" i="174"/>
  <c r="S69" i="174"/>
  <c r="S68" i="174" s="1"/>
  <c r="S62" i="174"/>
  <c r="T62" i="174" s="1"/>
  <c r="S56" i="174"/>
  <c r="S46" i="174"/>
  <c r="S44" i="174"/>
  <c r="S42" i="174"/>
  <c r="S40" i="174"/>
  <c r="S37" i="174"/>
  <c r="S35" i="174"/>
  <c r="S33" i="174"/>
  <c r="S31" i="174"/>
  <c r="S29" i="174"/>
  <c r="S28" i="174"/>
  <c r="S22" i="174"/>
  <c r="S9" i="174"/>
  <c r="S8" i="174" s="1"/>
  <c r="R274" i="174"/>
  <c r="R273" i="174"/>
  <c r="R272" i="174"/>
  <c r="R271" i="174"/>
  <c r="R270" i="174"/>
  <c r="R269" i="174"/>
  <c r="R268" i="174"/>
  <c r="R267" i="174"/>
  <c r="R266" i="174"/>
  <c r="R265" i="174"/>
  <c r="R264" i="174"/>
  <c r="R263" i="174"/>
  <c r="R262" i="174"/>
  <c r="R261" i="174"/>
  <c r="R260" i="174"/>
  <c r="R259" i="174"/>
  <c r="R258" i="174"/>
  <c r="R257" i="174"/>
  <c r="R256" i="174"/>
  <c r="R255" i="174"/>
  <c r="R254" i="174"/>
  <c r="R253" i="174"/>
  <c r="R252" i="174"/>
  <c r="R251" i="174"/>
  <c r="R250" i="174"/>
  <c r="R249" i="174"/>
  <c r="R248" i="174"/>
  <c r="R247" i="174"/>
  <c r="R246" i="174"/>
  <c r="R245" i="174"/>
  <c r="R244" i="174"/>
  <c r="R243" i="174"/>
  <c r="R242" i="174"/>
  <c r="R241" i="174"/>
  <c r="R240" i="174"/>
  <c r="R239" i="174"/>
  <c r="R238" i="174"/>
  <c r="R237" i="174"/>
  <c r="R236" i="174"/>
  <c r="R235" i="174"/>
  <c r="R234" i="174"/>
  <c r="R233" i="174"/>
  <c r="R232" i="174"/>
  <c r="R231" i="174"/>
  <c r="R230" i="174"/>
  <c r="R229" i="174"/>
  <c r="R228" i="174"/>
  <c r="R227" i="174"/>
  <c r="R226" i="174"/>
  <c r="R225" i="174"/>
  <c r="R224" i="174"/>
  <c r="R223" i="174"/>
  <c r="R222" i="174"/>
  <c r="R221" i="174"/>
  <c r="R220" i="174"/>
  <c r="R219" i="174"/>
  <c r="R218" i="174"/>
  <c r="R217" i="174"/>
  <c r="R216" i="174"/>
  <c r="R215" i="174"/>
  <c r="R214" i="174"/>
  <c r="R213" i="174"/>
  <c r="R212" i="174"/>
  <c r="R211" i="174"/>
  <c r="R210" i="174"/>
  <c r="R209" i="174"/>
  <c r="R208" i="174"/>
  <c r="R207" i="174"/>
  <c r="R206" i="174"/>
  <c r="R205" i="174"/>
  <c r="R204" i="174"/>
  <c r="R203" i="174"/>
  <c r="R202" i="174"/>
  <c r="R201" i="174"/>
  <c r="R200" i="174"/>
  <c r="R199" i="174"/>
  <c r="R198" i="174"/>
  <c r="R197" i="174"/>
  <c r="R196" i="174"/>
  <c r="R195" i="174"/>
  <c r="R194" i="174"/>
  <c r="R193" i="174"/>
  <c r="R192" i="174"/>
  <c r="R191" i="174"/>
  <c r="R190" i="174"/>
  <c r="R189" i="174"/>
  <c r="R188" i="174"/>
  <c r="R187" i="174"/>
  <c r="R186" i="174"/>
  <c r="R185" i="174"/>
  <c r="R184" i="174"/>
  <c r="R183" i="174"/>
  <c r="R182" i="174"/>
  <c r="R181" i="174"/>
  <c r="R180" i="174"/>
  <c r="R179" i="174"/>
  <c r="R178" i="174"/>
  <c r="R177" i="174"/>
  <c r="R176" i="174"/>
  <c r="R175" i="174"/>
  <c r="R174" i="174"/>
  <c r="R173" i="174"/>
  <c r="R172" i="174"/>
  <c r="R171" i="174"/>
  <c r="R170" i="174"/>
  <c r="R169" i="174"/>
  <c r="R168" i="174"/>
  <c r="R167" i="174"/>
  <c r="R166" i="174"/>
  <c r="R165" i="174"/>
  <c r="R164" i="174"/>
  <c r="R163" i="174"/>
  <c r="R162" i="174"/>
  <c r="R161" i="174"/>
  <c r="R160" i="174"/>
  <c r="R159" i="174"/>
  <c r="R158" i="174"/>
  <c r="R157" i="174"/>
  <c r="R156" i="174"/>
  <c r="R155" i="174"/>
  <c r="R154" i="174"/>
  <c r="R153" i="174"/>
  <c r="R152" i="174"/>
  <c r="R151" i="174"/>
  <c r="R150" i="174"/>
  <c r="R149" i="174"/>
  <c r="R148" i="174"/>
  <c r="R147" i="174"/>
  <c r="R146" i="174"/>
  <c r="R145" i="174"/>
  <c r="R144" i="174"/>
  <c r="R143" i="174"/>
  <c r="R142" i="174"/>
  <c r="R141" i="174"/>
  <c r="R140" i="174"/>
  <c r="R139" i="174"/>
  <c r="R138" i="174"/>
  <c r="R137" i="174"/>
  <c r="R136" i="174"/>
  <c r="R135" i="174"/>
  <c r="R134" i="174"/>
  <c r="R133" i="174"/>
  <c r="R132" i="174"/>
  <c r="R131" i="174"/>
  <c r="R130" i="174"/>
  <c r="R129" i="174"/>
  <c r="R128" i="174"/>
  <c r="R127" i="174"/>
  <c r="R126" i="174"/>
  <c r="R125" i="174"/>
  <c r="R124" i="174"/>
  <c r="R123" i="174"/>
  <c r="R122" i="174"/>
  <c r="R121" i="174"/>
  <c r="R120" i="174"/>
  <c r="R119" i="174"/>
  <c r="R118" i="174"/>
  <c r="R117" i="174"/>
  <c r="R116" i="174"/>
  <c r="R115" i="174"/>
  <c r="R114" i="174"/>
  <c r="R113" i="174"/>
  <c r="R112" i="174"/>
  <c r="R111" i="174"/>
  <c r="R110" i="174"/>
  <c r="R109" i="174"/>
  <c r="R108" i="174"/>
  <c r="R107" i="174"/>
  <c r="R106" i="174"/>
  <c r="R105" i="174"/>
  <c r="R104" i="174"/>
  <c r="R103" i="174"/>
  <c r="R102" i="174"/>
  <c r="R101" i="174"/>
  <c r="R100" i="174"/>
  <c r="R99" i="174"/>
  <c r="R98" i="174"/>
  <c r="R97" i="174"/>
  <c r="R96" i="174"/>
  <c r="R95" i="174"/>
  <c r="R94" i="174"/>
  <c r="R93" i="174"/>
  <c r="R92" i="174"/>
  <c r="R91" i="174"/>
  <c r="R90" i="174"/>
  <c r="R89" i="174"/>
  <c r="R88" i="174"/>
  <c r="R87" i="174"/>
  <c r="R86" i="174"/>
  <c r="R85" i="174"/>
  <c r="R84" i="174"/>
  <c r="R83" i="174"/>
  <c r="R82" i="174"/>
  <c r="R81" i="174"/>
  <c r="R80" i="174"/>
  <c r="R79" i="174"/>
  <c r="R78" i="174"/>
  <c r="R77" i="174"/>
  <c r="R76" i="174"/>
  <c r="R75" i="174"/>
  <c r="R74" i="174"/>
  <c r="R73" i="174"/>
  <c r="R72" i="174"/>
  <c r="R71" i="174"/>
  <c r="R70" i="174"/>
  <c r="R69" i="174"/>
  <c r="R68" i="174"/>
  <c r="R67" i="174"/>
  <c r="R66" i="174"/>
  <c r="R65" i="174"/>
  <c r="R64" i="174"/>
  <c r="R63" i="174"/>
  <c r="R62" i="174"/>
  <c r="R61" i="174"/>
  <c r="R60" i="174"/>
  <c r="R59" i="174"/>
  <c r="R58" i="174"/>
  <c r="R57" i="174"/>
  <c r="R56" i="174"/>
  <c r="R55" i="174"/>
  <c r="R54" i="174"/>
  <c r="R53" i="174"/>
  <c r="R52" i="174"/>
  <c r="R51" i="174"/>
  <c r="R50" i="174"/>
  <c r="R49" i="174"/>
  <c r="R48" i="174"/>
  <c r="R47" i="174"/>
  <c r="R46" i="174"/>
  <c r="R45" i="174"/>
  <c r="R44" i="174"/>
  <c r="R43" i="174"/>
  <c r="R42" i="174"/>
  <c r="R41" i="174"/>
  <c r="R40" i="174"/>
  <c r="R39" i="174"/>
  <c r="R38" i="174"/>
  <c r="R37" i="174"/>
  <c r="R36" i="174"/>
  <c r="R35" i="174"/>
  <c r="R34" i="174"/>
  <c r="R33" i="174"/>
  <c r="R32" i="174"/>
  <c r="R31" i="174"/>
  <c r="R30" i="174"/>
  <c r="R29" i="174"/>
  <c r="R28" i="174"/>
  <c r="R27" i="174"/>
  <c r="R26" i="174"/>
  <c r="R25" i="174"/>
  <c r="R24" i="174"/>
  <c r="R23" i="174"/>
  <c r="R22" i="174"/>
  <c r="R21" i="174"/>
  <c r="R20" i="174"/>
  <c r="R19" i="174"/>
  <c r="R18" i="174"/>
  <c r="R17" i="174"/>
  <c r="R16" i="174"/>
  <c r="R15" i="174"/>
  <c r="R14" i="174"/>
  <c r="R13" i="174"/>
  <c r="R12" i="174"/>
  <c r="R11" i="174"/>
  <c r="R10" i="174"/>
  <c r="R9" i="174"/>
  <c r="R8" i="174"/>
  <c r="R7" i="174"/>
  <c r="Q273" i="174"/>
  <c r="Q272" i="174" s="1"/>
  <c r="Q270" i="174"/>
  <c r="Q266" i="174"/>
  <c r="Q265" i="174"/>
  <c r="Q263" i="174"/>
  <c r="Q259" i="174"/>
  <c r="Q249" i="174"/>
  <c r="Q247" i="174"/>
  <c r="Q246" i="174" s="1"/>
  <c r="Q244" i="174"/>
  <c r="Q240" i="174"/>
  <c r="Q230" i="174"/>
  <c r="Q228" i="174"/>
  <c r="Q224" i="174" s="1"/>
  <c r="Q225" i="174"/>
  <c r="Q221" i="174"/>
  <c r="Q216" i="174"/>
  <c r="Q215" i="174"/>
  <c r="Q212" i="174"/>
  <c r="Q196" i="174"/>
  <c r="Q194" i="174"/>
  <c r="Q190" i="174"/>
  <c r="Q189" i="174"/>
  <c r="Q140" i="174"/>
  <c r="Q132" i="174"/>
  <c r="Q128" i="174"/>
  <c r="Q124" i="174"/>
  <c r="Q120" i="174"/>
  <c r="Q95" i="174"/>
  <c r="Q93" i="174"/>
  <c r="Q90" i="174"/>
  <c r="Q69" i="174"/>
  <c r="Q68" i="174" s="1"/>
  <c r="Q62" i="174"/>
  <c r="Q56" i="174"/>
  <c r="Q46" i="174"/>
  <c r="Q44" i="174"/>
  <c r="Q42" i="174"/>
  <c r="Q40" i="174"/>
  <c r="Q37" i="174"/>
  <c r="Q35" i="174"/>
  <c r="Q33" i="174"/>
  <c r="Q31" i="174"/>
  <c r="Q28" i="174" s="1"/>
  <c r="Q29" i="174"/>
  <c r="Q22" i="174"/>
  <c r="Q9" i="174"/>
  <c r="Q8" i="174" s="1"/>
  <c r="P274" i="174"/>
  <c r="P273" i="174"/>
  <c r="P272" i="174"/>
  <c r="P271" i="174"/>
  <c r="T271" i="174" s="1"/>
  <c r="P270" i="174"/>
  <c r="P269" i="174"/>
  <c r="P268" i="174"/>
  <c r="P267" i="174"/>
  <c r="T267" i="174" s="1"/>
  <c r="P266" i="174"/>
  <c r="P265" i="174"/>
  <c r="P264" i="174"/>
  <c r="P263" i="174"/>
  <c r="T263" i="174" s="1"/>
  <c r="P262" i="174"/>
  <c r="P261" i="174"/>
  <c r="P260" i="174"/>
  <c r="P259" i="174"/>
  <c r="T259" i="174" s="1"/>
  <c r="P258" i="174"/>
  <c r="P257" i="174"/>
  <c r="P256" i="174"/>
  <c r="P255" i="174"/>
  <c r="T255" i="174" s="1"/>
  <c r="P254" i="174"/>
  <c r="P253" i="174"/>
  <c r="P252" i="174"/>
  <c r="P251" i="174"/>
  <c r="T251" i="174" s="1"/>
  <c r="P250" i="174"/>
  <c r="P249" i="174"/>
  <c r="P248" i="174"/>
  <c r="P247" i="174"/>
  <c r="T247" i="174" s="1"/>
  <c r="P246" i="174"/>
  <c r="P245" i="174"/>
  <c r="P244" i="174"/>
  <c r="P243" i="174"/>
  <c r="T243" i="174" s="1"/>
  <c r="P242" i="174"/>
  <c r="P241" i="174"/>
  <c r="P240" i="174"/>
  <c r="P239" i="174"/>
  <c r="T239" i="174" s="1"/>
  <c r="P238" i="174"/>
  <c r="P237" i="174"/>
  <c r="P236" i="174"/>
  <c r="P235" i="174"/>
  <c r="T235" i="174" s="1"/>
  <c r="P234" i="174"/>
  <c r="P233" i="174"/>
  <c r="P232" i="174"/>
  <c r="P231" i="174"/>
  <c r="T231" i="174" s="1"/>
  <c r="P230" i="174"/>
  <c r="P229" i="174"/>
  <c r="P228" i="174"/>
  <c r="P227" i="174"/>
  <c r="T227" i="174" s="1"/>
  <c r="P226" i="174"/>
  <c r="P225" i="174"/>
  <c r="P224" i="174"/>
  <c r="P223" i="174"/>
  <c r="P222" i="174"/>
  <c r="P221" i="174"/>
  <c r="P220" i="174"/>
  <c r="P219" i="174"/>
  <c r="T219" i="174" s="1"/>
  <c r="P218" i="174"/>
  <c r="P217" i="174"/>
  <c r="P216" i="174"/>
  <c r="P215" i="174"/>
  <c r="T215" i="174" s="1"/>
  <c r="P214" i="174"/>
  <c r="P213" i="174"/>
  <c r="P212" i="174"/>
  <c r="P211" i="174"/>
  <c r="T211" i="174" s="1"/>
  <c r="P210" i="174"/>
  <c r="P209" i="174"/>
  <c r="P208" i="174"/>
  <c r="P207" i="174"/>
  <c r="T207" i="174" s="1"/>
  <c r="P206" i="174"/>
  <c r="P205" i="174"/>
  <c r="P204" i="174"/>
  <c r="P203" i="174"/>
  <c r="T203" i="174" s="1"/>
  <c r="P202" i="174"/>
  <c r="P201" i="174"/>
  <c r="P200" i="174"/>
  <c r="P199" i="174"/>
  <c r="T199" i="174" s="1"/>
  <c r="P198" i="174"/>
  <c r="P197" i="174"/>
  <c r="P196" i="174"/>
  <c r="P195" i="174"/>
  <c r="T195" i="174" s="1"/>
  <c r="P194" i="174"/>
  <c r="P193" i="174"/>
  <c r="P192" i="174"/>
  <c r="P191" i="174"/>
  <c r="T191" i="174" s="1"/>
  <c r="P190" i="174"/>
  <c r="P189" i="174"/>
  <c r="P188" i="174"/>
  <c r="P187" i="174"/>
  <c r="T187" i="174" s="1"/>
  <c r="P186" i="174"/>
  <c r="P185" i="174"/>
  <c r="P184" i="174"/>
  <c r="P183" i="174"/>
  <c r="T183" i="174" s="1"/>
  <c r="P182" i="174"/>
  <c r="P181" i="174"/>
  <c r="P180" i="174"/>
  <c r="P179" i="174"/>
  <c r="T179" i="174" s="1"/>
  <c r="P178" i="174"/>
  <c r="P177" i="174"/>
  <c r="P176" i="174"/>
  <c r="P175" i="174"/>
  <c r="T175" i="174" s="1"/>
  <c r="P174" i="174"/>
  <c r="P173" i="174"/>
  <c r="P172" i="174"/>
  <c r="P171" i="174"/>
  <c r="P170" i="174"/>
  <c r="P169" i="174"/>
  <c r="P168" i="174"/>
  <c r="P167" i="174"/>
  <c r="T167" i="174" s="1"/>
  <c r="P166" i="174"/>
  <c r="P165" i="174"/>
  <c r="P164" i="174"/>
  <c r="P163" i="174"/>
  <c r="V163" i="174" s="1"/>
  <c r="P162" i="174"/>
  <c r="P161" i="174"/>
  <c r="P160" i="174"/>
  <c r="P159" i="174"/>
  <c r="P158" i="174"/>
  <c r="P157" i="174"/>
  <c r="P156" i="174"/>
  <c r="P155" i="174"/>
  <c r="V155" i="174" s="1"/>
  <c r="P154" i="174"/>
  <c r="P153" i="174"/>
  <c r="P152" i="174"/>
  <c r="P151" i="174"/>
  <c r="V151" i="174" s="1"/>
  <c r="P150" i="174"/>
  <c r="P149" i="174"/>
  <c r="P148" i="174"/>
  <c r="P147" i="174"/>
  <c r="V147" i="174" s="1"/>
  <c r="P146" i="174"/>
  <c r="P145" i="174"/>
  <c r="P144" i="174"/>
  <c r="P143" i="174"/>
  <c r="V143" i="174" s="1"/>
  <c r="P142" i="174"/>
  <c r="P141" i="174"/>
  <c r="P140" i="174"/>
  <c r="P139" i="174"/>
  <c r="V139" i="174" s="1"/>
  <c r="P138" i="174"/>
  <c r="P137" i="174"/>
  <c r="P136" i="174"/>
  <c r="P135" i="174"/>
  <c r="P134" i="174"/>
  <c r="P133" i="174"/>
  <c r="P132" i="174"/>
  <c r="P131" i="174"/>
  <c r="T131" i="174" s="1"/>
  <c r="P130" i="174"/>
  <c r="P129" i="174"/>
  <c r="P128" i="174"/>
  <c r="P127" i="174"/>
  <c r="V127" i="174" s="1"/>
  <c r="P126" i="174"/>
  <c r="P125" i="174"/>
  <c r="P124" i="174"/>
  <c r="P123" i="174"/>
  <c r="V123" i="174" s="1"/>
  <c r="P122" i="174"/>
  <c r="P121" i="174"/>
  <c r="P120" i="174"/>
  <c r="P119" i="174"/>
  <c r="P118" i="174"/>
  <c r="P117" i="174"/>
  <c r="P116" i="174"/>
  <c r="P115" i="174"/>
  <c r="P114" i="174"/>
  <c r="P113" i="174"/>
  <c r="P112" i="174"/>
  <c r="P111" i="174"/>
  <c r="V111" i="174" s="1"/>
  <c r="P110" i="174"/>
  <c r="P109" i="174"/>
  <c r="P108" i="174"/>
  <c r="P107" i="174"/>
  <c r="P106" i="174"/>
  <c r="P105" i="174"/>
  <c r="P104" i="174"/>
  <c r="P103" i="174"/>
  <c r="V103" i="174" s="1"/>
  <c r="P102" i="174"/>
  <c r="P101" i="174"/>
  <c r="P100" i="174"/>
  <c r="P99" i="174"/>
  <c r="V99" i="174" s="1"/>
  <c r="P98" i="174"/>
  <c r="P97" i="174"/>
  <c r="P96" i="174"/>
  <c r="P95" i="174"/>
  <c r="V95" i="174" s="1"/>
  <c r="P94" i="174"/>
  <c r="P93" i="174"/>
  <c r="P92" i="174"/>
  <c r="P91" i="174"/>
  <c r="V91" i="174" s="1"/>
  <c r="P90" i="174"/>
  <c r="P89" i="174"/>
  <c r="P88" i="174"/>
  <c r="P87" i="174"/>
  <c r="V87" i="174" s="1"/>
  <c r="P86" i="174"/>
  <c r="P85" i="174"/>
  <c r="P84" i="174"/>
  <c r="P83" i="174"/>
  <c r="V83" i="174" s="1"/>
  <c r="P82" i="174"/>
  <c r="P81" i="174"/>
  <c r="P80" i="174"/>
  <c r="P79" i="174"/>
  <c r="V79" i="174" s="1"/>
  <c r="P78" i="174"/>
  <c r="P77" i="174"/>
  <c r="P76" i="174"/>
  <c r="P75" i="174"/>
  <c r="V75" i="174" s="1"/>
  <c r="P74" i="174"/>
  <c r="P73" i="174"/>
  <c r="P72" i="174"/>
  <c r="P71" i="174"/>
  <c r="P70" i="174"/>
  <c r="P69" i="174"/>
  <c r="P68" i="174"/>
  <c r="P67" i="174"/>
  <c r="T67" i="174" s="1"/>
  <c r="P66" i="174"/>
  <c r="P65" i="174"/>
  <c r="P64" i="174"/>
  <c r="P63" i="174"/>
  <c r="P62" i="174"/>
  <c r="P61" i="174"/>
  <c r="P60" i="174"/>
  <c r="P59" i="174"/>
  <c r="P58" i="174"/>
  <c r="P57" i="174"/>
  <c r="P56" i="174"/>
  <c r="P55" i="174"/>
  <c r="P54" i="174"/>
  <c r="P53" i="174"/>
  <c r="P52" i="174"/>
  <c r="P51" i="174"/>
  <c r="P50" i="174"/>
  <c r="P49" i="174"/>
  <c r="P48" i="174"/>
  <c r="P47" i="174"/>
  <c r="P46" i="174"/>
  <c r="P45" i="174"/>
  <c r="P44" i="174"/>
  <c r="P43" i="174"/>
  <c r="V43" i="174" s="1"/>
  <c r="P42" i="174"/>
  <c r="P41" i="174"/>
  <c r="P40" i="174"/>
  <c r="P39" i="174"/>
  <c r="P38" i="174"/>
  <c r="P37" i="174"/>
  <c r="P36" i="174"/>
  <c r="P35" i="174"/>
  <c r="T35" i="174" s="1"/>
  <c r="P34" i="174"/>
  <c r="P33" i="174"/>
  <c r="P32" i="174"/>
  <c r="P31" i="174"/>
  <c r="T31" i="174" s="1"/>
  <c r="P30" i="174"/>
  <c r="P29" i="174"/>
  <c r="P28" i="174"/>
  <c r="P27" i="174"/>
  <c r="T27" i="174" s="1"/>
  <c r="P26" i="174"/>
  <c r="P25" i="174"/>
  <c r="P24" i="174"/>
  <c r="P23" i="174"/>
  <c r="V23" i="174" s="1"/>
  <c r="P22" i="174"/>
  <c r="P21" i="174"/>
  <c r="P20" i="174"/>
  <c r="P19" i="174"/>
  <c r="T19" i="174" s="1"/>
  <c r="P18" i="174"/>
  <c r="P17" i="174"/>
  <c r="P16" i="174"/>
  <c r="P15" i="174"/>
  <c r="T15" i="174" s="1"/>
  <c r="P14" i="174"/>
  <c r="P13" i="174"/>
  <c r="P12" i="174"/>
  <c r="P11" i="174"/>
  <c r="T11" i="174" s="1"/>
  <c r="P10" i="174"/>
  <c r="P9" i="174"/>
  <c r="P8" i="174"/>
  <c r="P7" i="174"/>
  <c r="P6" i="174"/>
  <c r="O273" i="174"/>
  <c r="O272" i="174" s="1"/>
  <c r="O270" i="174"/>
  <c r="O266" i="174"/>
  <c r="O265" i="174"/>
  <c r="O263" i="174"/>
  <c r="O259" i="174"/>
  <c r="O249" i="174"/>
  <c r="O247" i="174"/>
  <c r="O246" i="174" s="1"/>
  <c r="O244" i="174"/>
  <c r="O240" i="174"/>
  <c r="O230" i="174"/>
  <c r="O228" i="174"/>
  <c r="O225" i="174"/>
  <c r="O224" i="174" s="1"/>
  <c r="O223" i="174" s="1"/>
  <c r="O221" i="174"/>
  <c r="O216" i="174"/>
  <c r="O215" i="174" s="1"/>
  <c r="O212" i="174"/>
  <c r="O196" i="174"/>
  <c r="O194" i="174"/>
  <c r="O190" i="174"/>
  <c r="O189" i="174"/>
  <c r="O140" i="174"/>
  <c r="O132" i="174"/>
  <c r="O128" i="174"/>
  <c r="O124" i="174"/>
  <c r="O120" i="174"/>
  <c r="O95" i="174"/>
  <c r="O93" i="174"/>
  <c r="O90" i="174"/>
  <c r="O68" i="174" s="1"/>
  <c r="O69" i="174"/>
  <c r="O62" i="174"/>
  <c r="O56" i="174"/>
  <c r="O55" i="174" s="1"/>
  <c r="O46" i="174"/>
  <c r="O44" i="174"/>
  <c r="O42" i="174"/>
  <c r="O40" i="174"/>
  <c r="O37" i="174"/>
  <c r="O35" i="174"/>
  <c r="O33" i="174"/>
  <c r="O31" i="174"/>
  <c r="O29" i="174"/>
  <c r="O28" i="174" s="1"/>
  <c r="O22" i="174"/>
  <c r="O9" i="174"/>
  <c r="O8" i="174"/>
  <c r="O7" i="174" s="1"/>
  <c r="O6" i="174" s="1"/>
  <c r="N272" i="174"/>
  <c r="N273" i="174"/>
  <c r="N270" i="174"/>
  <c r="N266" i="174"/>
  <c r="N265" i="174" s="1"/>
  <c r="N246" i="174"/>
  <c r="N263" i="174"/>
  <c r="N259" i="174"/>
  <c r="N249" i="174"/>
  <c r="N247" i="174"/>
  <c r="N244" i="174"/>
  <c r="N240" i="174"/>
  <c r="N230" i="174"/>
  <c r="N228" i="174"/>
  <c r="N225" i="174"/>
  <c r="N221" i="174"/>
  <c r="N216" i="174"/>
  <c r="N215" i="174" s="1"/>
  <c r="N212" i="174"/>
  <c r="N196" i="174"/>
  <c r="N194" i="174"/>
  <c r="N190" i="174"/>
  <c r="N132" i="174"/>
  <c r="N128" i="174"/>
  <c r="N140" i="174"/>
  <c r="N93" i="174"/>
  <c r="N90" i="174"/>
  <c r="N56" i="174"/>
  <c r="N62" i="174"/>
  <c r="N44" i="174"/>
  <c r="N46" i="174"/>
  <c r="N40" i="174"/>
  <c r="N37" i="174"/>
  <c r="N35" i="174"/>
  <c r="N33" i="174"/>
  <c r="N31" i="174"/>
  <c r="N9" i="174"/>
  <c r="I176" i="174"/>
  <c r="I177" i="174"/>
  <c r="I178" i="174"/>
  <c r="I180" i="174"/>
  <c r="I181" i="174"/>
  <c r="I182" i="174"/>
  <c r="I184" i="174"/>
  <c r="I185" i="174"/>
  <c r="I186" i="174"/>
  <c r="I188" i="174"/>
  <c r="I192" i="174"/>
  <c r="I193" i="174"/>
  <c r="I194" i="174"/>
  <c r="I196" i="174"/>
  <c r="I197" i="174"/>
  <c r="I198" i="174"/>
  <c r="I200" i="174"/>
  <c r="I201" i="174"/>
  <c r="I202" i="174"/>
  <c r="I204" i="174"/>
  <c r="I205" i="174"/>
  <c r="I206" i="174"/>
  <c r="I208" i="174"/>
  <c r="I209" i="174"/>
  <c r="I210" i="174"/>
  <c r="I212" i="174"/>
  <c r="I213" i="174"/>
  <c r="I214" i="174"/>
  <c r="I216" i="174"/>
  <c r="I217" i="174"/>
  <c r="I218" i="174"/>
  <c r="I220" i="174"/>
  <c r="I221" i="174"/>
  <c r="I222" i="174"/>
  <c r="I226" i="174"/>
  <c r="I229" i="174"/>
  <c r="I230" i="174"/>
  <c r="I231" i="174"/>
  <c r="I232" i="174"/>
  <c r="I233" i="174"/>
  <c r="I234" i="174"/>
  <c r="I235" i="174"/>
  <c r="I236" i="174"/>
  <c r="I237" i="174"/>
  <c r="I238" i="174"/>
  <c r="I239" i="174"/>
  <c r="I241" i="174"/>
  <c r="I242" i="174"/>
  <c r="I244" i="174"/>
  <c r="I245" i="174"/>
  <c r="I248" i="174"/>
  <c r="I250" i="174"/>
  <c r="I252" i="174"/>
  <c r="I253" i="174"/>
  <c r="I254" i="174"/>
  <c r="I256" i="174"/>
  <c r="I257" i="174"/>
  <c r="I258" i="174"/>
  <c r="I260" i="174"/>
  <c r="I261" i="174"/>
  <c r="I262" i="174"/>
  <c r="I264" i="174"/>
  <c r="I268" i="174"/>
  <c r="I269" i="174"/>
  <c r="I270" i="174"/>
  <c r="I273" i="174"/>
  <c r="I274" i="174"/>
  <c r="K176" i="174"/>
  <c r="K177" i="174"/>
  <c r="K178" i="174"/>
  <c r="K180" i="174"/>
  <c r="K181" i="174"/>
  <c r="K182" i="174"/>
  <c r="K184" i="174"/>
  <c r="K185" i="174"/>
  <c r="K186" i="174"/>
  <c r="K188" i="174"/>
  <c r="K189" i="174"/>
  <c r="K190" i="174"/>
  <c r="K192" i="174"/>
  <c r="K193" i="174"/>
  <c r="K194" i="174"/>
  <c r="K196" i="174"/>
  <c r="K197" i="174"/>
  <c r="K198" i="174"/>
  <c r="K200" i="174"/>
  <c r="K201" i="174"/>
  <c r="K202" i="174"/>
  <c r="K204" i="174"/>
  <c r="K205" i="174"/>
  <c r="K206" i="174"/>
  <c r="K208" i="174"/>
  <c r="K209" i="174"/>
  <c r="K210" i="174"/>
  <c r="K212" i="174"/>
  <c r="K213" i="174"/>
  <c r="K214" i="174"/>
  <c r="K216" i="174"/>
  <c r="K217" i="174"/>
  <c r="K218" i="174"/>
  <c r="K220" i="174"/>
  <c r="K221" i="174"/>
  <c r="K222" i="174"/>
  <c r="K224" i="174"/>
  <c r="K225" i="174"/>
  <c r="K226" i="174"/>
  <c r="K228" i="174"/>
  <c r="K229" i="174"/>
  <c r="K230" i="174"/>
  <c r="K232" i="174"/>
  <c r="K233" i="174"/>
  <c r="K234" i="174"/>
  <c r="K236" i="174"/>
  <c r="K237" i="174"/>
  <c r="K238" i="174"/>
  <c r="K240" i="174"/>
  <c r="K241" i="174"/>
  <c r="K242" i="174"/>
  <c r="K244" i="174"/>
  <c r="K245" i="174"/>
  <c r="K246" i="174"/>
  <c r="K248" i="174"/>
  <c r="K249" i="174"/>
  <c r="K250" i="174"/>
  <c r="K252" i="174"/>
  <c r="K253" i="174"/>
  <c r="K254" i="174"/>
  <c r="K256" i="174"/>
  <c r="K257" i="174"/>
  <c r="K258" i="174"/>
  <c r="K260" i="174"/>
  <c r="K261" i="174"/>
  <c r="K262" i="174"/>
  <c r="K264" i="174"/>
  <c r="K265" i="174"/>
  <c r="K266" i="174"/>
  <c r="K268" i="174"/>
  <c r="K269" i="174"/>
  <c r="K270" i="174"/>
  <c r="K272" i="174"/>
  <c r="K273" i="174"/>
  <c r="K274" i="174"/>
  <c r="M176" i="174"/>
  <c r="M177" i="174"/>
  <c r="M178" i="174"/>
  <c r="M180" i="174"/>
  <c r="M181" i="174"/>
  <c r="M182" i="174"/>
  <c r="M184" i="174"/>
  <c r="M185" i="174"/>
  <c r="M186" i="174"/>
  <c r="M188" i="174"/>
  <c r="M189" i="174"/>
  <c r="M190" i="174"/>
  <c r="M192" i="174"/>
  <c r="M193" i="174"/>
  <c r="M194" i="174"/>
  <c r="M196" i="174"/>
  <c r="M197" i="174"/>
  <c r="M198" i="174"/>
  <c r="M200" i="174"/>
  <c r="M201" i="174"/>
  <c r="M202" i="174"/>
  <c r="M204" i="174"/>
  <c r="M205" i="174"/>
  <c r="M206" i="174"/>
  <c r="M208" i="174"/>
  <c r="M209" i="174"/>
  <c r="M210" i="174"/>
  <c r="M212" i="174"/>
  <c r="M213" i="174"/>
  <c r="M214" i="174"/>
  <c r="M216" i="174"/>
  <c r="M217" i="174"/>
  <c r="M218" i="174"/>
  <c r="M220" i="174"/>
  <c r="M221" i="174"/>
  <c r="M222" i="174"/>
  <c r="M224" i="174"/>
  <c r="M225" i="174"/>
  <c r="M226" i="174"/>
  <c r="M228" i="174"/>
  <c r="M229" i="174"/>
  <c r="M230" i="174"/>
  <c r="M232" i="174"/>
  <c r="M233" i="174"/>
  <c r="M234" i="174"/>
  <c r="M236" i="174"/>
  <c r="M237" i="174"/>
  <c r="M238" i="174"/>
  <c r="M240" i="174"/>
  <c r="M241" i="174"/>
  <c r="M242" i="174"/>
  <c r="M244" i="174"/>
  <c r="M245" i="174"/>
  <c r="M246" i="174"/>
  <c r="M248" i="174"/>
  <c r="M249" i="174"/>
  <c r="M250" i="174"/>
  <c r="M252" i="174"/>
  <c r="M253" i="174"/>
  <c r="M254" i="174"/>
  <c r="M256" i="174"/>
  <c r="M257" i="174"/>
  <c r="M258" i="174"/>
  <c r="M260" i="174"/>
  <c r="M261" i="174"/>
  <c r="M262" i="174"/>
  <c r="M264" i="174"/>
  <c r="M265" i="174"/>
  <c r="M266" i="174"/>
  <c r="M268" i="174"/>
  <c r="M269" i="174"/>
  <c r="M270" i="174"/>
  <c r="M272" i="174"/>
  <c r="M273" i="174"/>
  <c r="M274" i="174"/>
  <c r="T176" i="174"/>
  <c r="T177" i="174"/>
  <c r="T178" i="174"/>
  <c r="T180" i="174"/>
  <c r="T181" i="174"/>
  <c r="T182" i="174"/>
  <c r="T184" i="174"/>
  <c r="T185" i="174"/>
  <c r="T186" i="174"/>
  <c r="T188" i="174"/>
  <c r="T192" i="174"/>
  <c r="T193" i="174"/>
  <c r="T194" i="174"/>
  <c r="T196" i="174"/>
  <c r="T197" i="174"/>
  <c r="T198" i="174"/>
  <c r="T200" i="174"/>
  <c r="T201" i="174"/>
  <c r="T202" i="174"/>
  <c r="T204" i="174"/>
  <c r="T205" i="174"/>
  <c r="T206" i="174"/>
  <c r="T208" i="174"/>
  <c r="T209" i="174"/>
  <c r="T210" i="174"/>
  <c r="T212" i="174"/>
  <c r="T213" i="174"/>
  <c r="T214" i="174"/>
  <c r="T216" i="174"/>
  <c r="T217" i="174"/>
  <c r="T218" i="174"/>
  <c r="T220" i="174"/>
  <c r="T221" i="174"/>
  <c r="T222" i="174"/>
  <c r="T225" i="174"/>
  <c r="T226" i="174"/>
  <c r="T228" i="174"/>
  <c r="T229" i="174"/>
  <c r="T230" i="174"/>
  <c r="T232" i="174"/>
  <c r="T233" i="174"/>
  <c r="T234" i="174"/>
  <c r="T236" i="174"/>
  <c r="T237" i="174"/>
  <c r="T238" i="174"/>
  <c r="T241" i="174"/>
  <c r="T242" i="174"/>
  <c r="T244" i="174"/>
  <c r="T245" i="174"/>
  <c r="T248" i="174"/>
  <c r="T250" i="174"/>
  <c r="T252" i="174"/>
  <c r="T253" i="174"/>
  <c r="T254" i="174"/>
  <c r="T256" i="174"/>
  <c r="T257" i="174"/>
  <c r="T258" i="174"/>
  <c r="T260" i="174"/>
  <c r="T261" i="174"/>
  <c r="T262" i="174"/>
  <c r="T264" i="174"/>
  <c r="T268" i="174"/>
  <c r="T269" i="174"/>
  <c r="T270" i="174"/>
  <c r="T273" i="174"/>
  <c r="T274" i="174"/>
  <c r="V176" i="174"/>
  <c r="V177" i="174"/>
  <c r="V178" i="174"/>
  <c r="V179" i="174"/>
  <c r="V180" i="174"/>
  <c r="V181" i="174"/>
  <c r="V182" i="174"/>
  <c r="V183" i="174"/>
  <c r="V184" i="174"/>
  <c r="V185" i="174"/>
  <c r="V186" i="174"/>
  <c r="V187" i="174"/>
  <c r="V188" i="174"/>
  <c r="V189" i="174"/>
  <c r="V190" i="174"/>
  <c r="V191" i="174"/>
  <c r="V192" i="174"/>
  <c r="V193" i="174"/>
  <c r="V194" i="174"/>
  <c r="V195" i="174"/>
  <c r="V196" i="174"/>
  <c r="V197" i="174"/>
  <c r="V198" i="174"/>
  <c r="V199" i="174"/>
  <c r="V200" i="174"/>
  <c r="V201" i="174"/>
  <c r="V202" i="174"/>
  <c r="V203" i="174"/>
  <c r="V204" i="174"/>
  <c r="V205" i="174"/>
  <c r="V206" i="174"/>
  <c r="V207" i="174"/>
  <c r="V208" i="174"/>
  <c r="V209" i="174"/>
  <c r="V210" i="174"/>
  <c r="V211" i="174"/>
  <c r="V212" i="174"/>
  <c r="V213" i="174"/>
  <c r="V214" i="174"/>
  <c r="V216" i="174"/>
  <c r="V217" i="174"/>
  <c r="V218" i="174"/>
  <c r="V219" i="174"/>
  <c r="V220" i="174"/>
  <c r="V221" i="174"/>
  <c r="V222" i="174"/>
  <c r="V225" i="174"/>
  <c r="V226" i="174"/>
  <c r="V227" i="174"/>
  <c r="V228" i="174"/>
  <c r="V229" i="174"/>
  <c r="V230" i="174"/>
  <c r="V231" i="174"/>
  <c r="V232" i="174"/>
  <c r="V233" i="174"/>
  <c r="V234" i="174"/>
  <c r="V235" i="174"/>
  <c r="V236" i="174"/>
  <c r="V237" i="174"/>
  <c r="V238" i="174"/>
  <c r="V239" i="174"/>
  <c r="V240" i="174"/>
  <c r="V241" i="174"/>
  <c r="V242" i="174"/>
  <c r="V243" i="174"/>
  <c r="V244" i="174"/>
  <c r="V245" i="174"/>
  <c r="V247" i="174"/>
  <c r="V248" i="174"/>
  <c r="V249" i="174"/>
  <c r="V250" i="174"/>
  <c r="V251" i="174"/>
  <c r="V252" i="174"/>
  <c r="V253" i="174"/>
  <c r="V254" i="174"/>
  <c r="V255" i="174"/>
  <c r="V256" i="174"/>
  <c r="V257" i="174"/>
  <c r="V258" i="174"/>
  <c r="V259" i="174"/>
  <c r="V260" i="174"/>
  <c r="V261" i="174"/>
  <c r="V262" i="174"/>
  <c r="V263" i="174"/>
  <c r="V264" i="174"/>
  <c r="V265" i="174"/>
  <c r="V266" i="174"/>
  <c r="V267" i="174"/>
  <c r="V268" i="174"/>
  <c r="V269" i="174"/>
  <c r="V270" i="174"/>
  <c r="V271" i="174"/>
  <c r="V273" i="174"/>
  <c r="V274" i="174"/>
  <c r="AL176" i="174"/>
  <c r="AL177" i="174"/>
  <c r="AL178" i="174"/>
  <c r="AL179" i="174"/>
  <c r="AL180" i="174"/>
  <c r="AL181" i="174"/>
  <c r="AL182" i="174"/>
  <c r="AL183" i="174"/>
  <c r="AL184" i="174"/>
  <c r="AL185" i="174"/>
  <c r="AL186" i="174"/>
  <c r="AL187" i="174"/>
  <c r="AL188" i="174"/>
  <c r="AL190" i="174"/>
  <c r="AL191" i="174"/>
  <c r="AL192" i="174"/>
  <c r="AL193" i="174"/>
  <c r="AL194" i="174"/>
  <c r="AL195" i="174"/>
  <c r="AL196" i="174"/>
  <c r="AL197" i="174"/>
  <c r="AL198" i="174"/>
  <c r="AL199" i="174"/>
  <c r="AL200" i="174"/>
  <c r="AL201" i="174"/>
  <c r="AL202" i="174"/>
  <c r="AL203" i="174"/>
  <c r="AL204" i="174"/>
  <c r="AL205" i="174"/>
  <c r="AL206" i="174"/>
  <c r="AL207" i="174"/>
  <c r="AL208" i="174"/>
  <c r="AL209" i="174"/>
  <c r="AL210" i="174"/>
  <c r="AL211" i="174"/>
  <c r="AL212" i="174"/>
  <c r="AL213" i="174"/>
  <c r="AL214" i="174"/>
  <c r="AL216" i="174"/>
  <c r="AL217" i="174"/>
  <c r="AL218" i="174"/>
  <c r="AL219" i="174"/>
  <c r="AL220" i="174"/>
  <c r="AL221" i="174"/>
  <c r="AL222" i="174"/>
  <c r="AL225" i="174"/>
  <c r="AL226" i="174"/>
  <c r="AL227" i="174"/>
  <c r="AL228" i="174"/>
  <c r="AL229" i="174"/>
  <c r="AL230" i="174"/>
  <c r="AL231" i="174"/>
  <c r="AL232" i="174"/>
  <c r="AL233" i="174"/>
  <c r="AL234" i="174"/>
  <c r="AL235" i="174"/>
  <c r="AL236" i="174"/>
  <c r="AL237" i="174"/>
  <c r="AL238" i="174"/>
  <c r="AL239" i="174"/>
  <c r="AL241" i="174"/>
  <c r="AL242" i="174"/>
  <c r="AL243" i="174"/>
  <c r="AL244" i="174"/>
  <c r="AL245" i="174"/>
  <c r="AL247" i="174"/>
  <c r="AL248" i="174"/>
  <c r="AL250" i="174"/>
  <c r="AL251" i="174"/>
  <c r="AL252" i="174"/>
  <c r="AL253" i="174"/>
  <c r="AL254" i="174"/>
  <c r="AL255" i="174"/>
  <c r="AL256" i="174"/>
  <c r="AL257" i="174"/>
  <c r="AL258" i="174"/>
  <c r="AL259" i="174"/>
  <c r="AL260" i="174"/>
  <c r="AL261" i="174"/>
  <c r="AL262" i="174"/>
  <c r="AL263" i="174"/>
  <c r="AL264" i="174"/>
  <c r="AL266" i="174"/>
  <c r="AL267" i="174"/>
  <c r="AL268" i="174"/>
  <c r="AL269" i="174"/>
  <c r="AL270" i="174"/>
  <c r="AL271" i="174"/>
  <c r="AL273" i="174"/>
  <c r="AL274" i="174"/>
  <c r="AN176" i="174"/>
  <c r="AN177" i="174"/>
  <c r="AN178" i="174"/>
  <c r="AN179" i="174"/>
  <c r="AN180" i="174"/>
  <c r="AN181" i="174"/>
  <c r="AN182" i="174"/>
  <c r="AN183" i="174"/>
  <c r="AN184" i="174"/>
  <c r="AN185" i="174"/>
  <c r="AN186" i="174"/>
  <c r="AN187" i="174"/>
  <c r="AN188" i="174"/>
  <c r="AN191" i="174"/>
  <c r="AN192" i="174"/>
  <c r="AN193" i="174"/>
  <c r="AN194" i="174"/>
  <c r="AN195" i="174"/>
  <c r="AN196" i="174"/>
  <c r="AN197" i="174"/>
  <c r="AN198" i="174"/>
  <c r="AN199" i="174"/>
  <c r="AN200" i="174"/>
  <c r="AN201" i="174"/>
  <c r="AN202" i="174"/>
  <c r="AN203" i="174"/>
  <c r="AN204" i="174"/>
  <c r="AN205" i="174"/>
  <c r="AN206" i="174"/>
  <c r="AN207" i="174"/>
  <c r="AN208" i="174"/>
  <c r="AN209" i="174"/>
  <c r="AN210" i="174"/>
  <c r="AN211" i="174"/>
  <c r="AN212" i="174"/>
  <c r="AN213" i="174"/>
  <c r="AN214" i="174"/>
  <c r="AN216" i="174"/>
  <c r="AN217" i="174"/>
  <c r="AN218" i="174"/>
  <c r="AN219" i="174"/>
  <c r="AN220" i="174"/>
  <c r="AN221" i="174"/>
  <c r="AN222" i="174"/>
  <c r="AN225" i="174"/>
  <c r="AN226" i="174"/>
  <c r="AN227" i="174"/>
  <c r="AN228" i="174"/>
  <c r="AN229" i="174"/>
  <c r="AN230" i="174"/>
  <c r="AN231" i="174"/>
  <c r="AN232" i="174"/>
  <c r="AN233" i="174"/>
  <c r="AN234" i="174"/>
  <c r="AN235" i="174"/>
  <c r="AN236" i="174"/>
  <c r="AN237" i="174"/>
  <c r="AN238" i="174"/>
  <c r="AN239" i="174"/>
  <c r="AN241" i="174"/>
  <c r="AN242" i="174"/>
  <c r="AN243" i="174"/>
  <c r="AN244" i="174"/>
  <c r="AN245" i="174"/>
  <c r="AN247" i="174"/>
  <c r="AN248" i="174"/>
  <c r="AN249" i="174"/>
  <c r="AN250" i="174"/>
  <c r="AN251" i="174"/>
  <c r="AN252" i="174"/>
  <c r="AN253" i="174"/>
  <c r="AN254" i="174"/>
  <c r="AN255" i="174"/>
  <c r="AN256" i="174"/>
  <c r="AN257" i="174"/>
  <c r="AN258" i="174"/>
  <c r="AN259" i="174"/>
  <c r="AN260" i="174"/>
  <c r="AN261" i="174"/>
  <c r="AN262" i="174"/>
  <c r="AN263" i="174"/>
  <c r="AN264" i="174"/>
  <c r="AN267" i="174"/>
  <c r="AN268" i="174"/>
  <c r="AN269" i="174"/>
  <c r="AN270" i="174"/>
  <c r="AN271" i="174"/>
  <c r="AN273" i="174"/>
  <c r="AN274" i="174"/>
  <c r="AP176" i="174"/>
  <c r="AP177" i="174"/>
  <c r="AP178" i="174"/>
  <c r="AP179" i="174"/>
  <c r="AP180" i="174"/>
  <c r="AP181" i="174"/>
  <c r="AP182" i="174"/>
  <c r="AP183" i="174"/>
  <c r="AP184" i="174"/>
  <c r="AP185" i="174"/>
  <c r="AP186" i="174"/>
  <c r="AP187" i="174"/>
  <c r="AP188" i="174"/>
  <c r="AP189" i="174"/>
  <c r="AP190" i="174"/>
  <c r="AP191" i="174"/>
  <c r="AP192" i="174"/>
  <c r="AP193" i="174"/>
  <c r="AP194" i="174"/>
  <c r="AP195" i="174"/>
  <c r="AP196" i="174"/>
  <c r="AP197" i="174"/>
  <c r="AP198" i="174"/>
  <c r="AP199" i="174"/>
  <c r="AP200" i="174"/>
  <c r="AP201" i="174"/>
  <c r="AP202" i="174"/>
  <c r="AP203" i="174"/>
  <c r="AP204" i="174"/>
  <c r="AP205" i="174"/>
  <c r="AP206" i="174"/>
  <c r="AP207" i="174"/>
  <c r="AP208" i="174"/>
  <c r="AP209" i="174"/>
  <c r="AP210" i="174"/>
  <c r="AP211" i="174"/>
  <c r="AP212" i="174"/>
  <c r="AP213" i="174"/>
  <c r="AP214" i="174"/>
  <c r="AP215" i="174"/>
  <c r="AP216" i="174"/>
  <c r="AP217" i="174"/>
  <c r="AP218" i="174"/>
  <c r="AP219" i="174"/>
  <c r="AP220" i="174"/>
  <c r="AP221" i="174"/>
  <c r="AP222" i="174"/>
  <c r="AP225" i="174"/>
  <c r="AP226" i="174"/>
  <c r="AP227" i="174"/>
  <c r="AP228" i="174"/>
  <c r="AP229" i="174"/>
  <c r="AP230" i="174"/>
  <c r="AP231" i="174"/>
  <c r="AP232" i="174"/>
  <c r="AP233" i="174"/>
  <c r="AP234" i="174"/>
  <c r="AP235" i="174"/>
  <c r="AP236" i="174"/>
  <c r="AP237" i="174"/>
  <c r="AP238" i="174"/>
  <c r="AP239" i="174"/>
  <c r="AP240" i="174"/>
  <c r="AP241" i="174"/>
  <c r="AP242" i="174"/>
  <c r="AP243" i="174"/>
  <c r="AP244" i="174"/>
  <c r="AP245" i="174"/>
  <c r="AP247" i="174"/>
  <c r="AP248" i="174"/>
  <c r="AP249" i="174"/>
  <c r="AP250" i="174"/>
  <c r="AP251" i="174"/>
  <c r="AP252" i="174"/>
  <c r="AP253" i="174"/>
  <c r="AP254" i="174"/>
  <c r="AP255" i="174"/>
  <c r="AP256" i="174"/>
  <c r="AP257" i="174"/>
  <c r="AP258" i="174"/>
  <c r="AP259" i="174"/>
  <c r="AP260" i="174"/>
  <c r="AP261" i="174"/>
  <c r="AP262" i="174"/>
  <c r="AP263" i="174"/>
  <c r="AP264" i="174"/>
  <c r="AP265" i="174"/>
  <c r="AP266" i="174"/>
  <c r="AP267" i="174"/>
  <c r="AP268" i="174"/>
  <c r="AP269" i="174"/>
  <c r="AP270" i="174"/>
  <c r="AP271" i="174"/>
  <c r="AP273" i="174"/>
  <c r="AP274" i="174"/>
  <c r="AV176" i="174"/>
  <c r="AV177" i="174"/>
  <c r="AV178" i="174"/>
  <c r="AV180" i="174"/>
  <c r="AV181" i="174"/>
  <c r="AV182" i="174"/>
  <c r="AV184" i="174"/>
  <c r="AV185" i="174"/>
  <c r="AV186" i="174"/>
  <c r="AV188" i="174"/>
  <c r="AV189" i="174"/>
  <c r="AV190" i="174"/>
  <c r="AV192" i="174"/>
  <c r="AV193" i="174"/>
  <c r="AV194" i="174"/>
  <c r="AV196" i="174"/>
  <c r="AV197" i="174"/>
  <c r="AV198" i="174"/>
  <c r="AV200" i="174"/>
  <c r="AV201" i="174"/>
  <c r="AV202" i="174"/>
  <c r="AV204" i="174"/>
  <c r="AV205" i="174"/>
  <c r="AV206" i="174"/>
  <c r="AV208" i="174"/>
  <c r="AV209" i="174"/>
  <c r="AV210" i="174"/>
  <c r="AV212" i="174"/>
  <c r="AV213" i="174"/>
  <c r="AV214" i="174"/>
  <c r="AV216" i="174"/>
  <c r="AV217" i="174"/>
  <c r="AV218" i="174"/>
  <c r="AV220" i="174"/>
  <c r="AV221" i="174"/>
  <c r="AV222" i="174"/>
  <c r="AV225" i="174"/>
  <c r="AV226" i="174"/>
  <c r="AV227" i="174"/>
  <c r="AV228" i="174"/>
  <c r="AV229" i="174"/>
  <c r="AV230" i="174"/>
  <c r="AV231" i="174"/>
  <c r="AV232" i="174"/>
  <c r="AV233" i="174"/>
  <c r="AV234" i="174"/>
  <c r="AV235" i="174"/>
  <c r="AV236" i="174"/>
  <c r="AV237" i="174"/>
  <c r="AV238" i="174"/>
  <c r="AV239" i="174"/>
  <c r="AV240" i="174"/>
  <c r="AV241" i="174"/>
  <c r="AV242" i="174"/>
  <c r="AV243" i="174"/>
  <c r="AV244" i="174"/>
  <c r="AV245" i="174"/>
  <c r="AV248" i="174"/>
  <c r="AV249" i="174"/>
  <c r="AV250" i="174"/>
  <c r="AV252" i="174"/>
  <c r="AV253" i="174"/>
  <c r="AV254" i="174"/>
  <c r="AV256" i="174"/>
  <c r="AV257" i="174"/>
  <c r="AV258" i="174"/>
  <c r="AV260" i="174"/>
  <c r="AV261" i="174"/>
  <c r="AV262" i="174"/>
  <c r="AV264" i="174"/>
  <c r="AV265" i="174"/>
  <c r="AV266" i="174"/>
  <c r="AV268" i="174"/>
  <c r="AV269" i="174"/>
  <c r="AV270" i="174"/>
  <c r="AV273" i="174"/>
  <c r="AV274" i="174"/>
  <c r="AX176" i="174"/>
  <c r="AX177" i="174"/>
  <c r="AX178" i="174"/>
  <c r="AX180" i="174"/>
  <c r="AX181" i="174"/>
  <c r="AX182" i="174"/>
  <c r="AX184" i="174"/>
  <c r="AX185" i="174"/>
  <c r="AX186" i="174"/>
  <c r="AX188" i="174"/>
  <c r="AX192" i="174"/>
  <c r="AX193" i="174"/>
  <c r="AX194" i="174"/>
  <c r="AX196" i="174"/>
  <c r="AX197" i="174"/>
  <c r="AX198" i="174"/>
  <c r="AX200" i="174"/>
  <c r="AX201" i="174"/>
  <c r="AX202" i="174"/>
  <c r="AX204" i="174"/>
  <c r="AX205" i="174"/>
  <c r="AX206" i="174"/>
  <c r="AX208" i="174"/>
  <c r="AX209" i="174"/>
  <c r="AX210" i="174"/>
  <c r="AX212" i="174"/>
  <c r="AX213" i="174"/>
  <c r="AX214" i="174"/>
  <c r="AX216" i="174"/>
  <c r="AX217" i="174"/>
  <c r="AX218" i="174"/>
  <c r="AX220" i="174"/>
  <c r="AX221" i="174"/>
  <c r="AX222" i="174"/>
  <c r="AX225" i="174"/>
  <c r="AX226" i="174"/>
  <c r="AX227" i="174"/>
  <c r="AX228" i="174"/>
  <c r="AX229" i="174"/>
  <c r="AX230" i="174"/>
  <c r="AX231" i="174"/>
  <c r="AX232" i="174"/>
  <c r="AX233" i="174"/>
  <c r="AX234" i="174"/>
  <c r="AX235" i="174"/>
  <c r="AX236" i="174"/>
  <c r="AX237" i="174"/>
  <c r="AX238" i="174"/>
  <c r="AX239" i="174"/>
  <c r="AX241" i="174"/>
  <c r="AX242" i="174"/>
  <c r="AX244" i="174"/>
  <c r="AX245" i="174"/>
  <c r="AX248" i="174"/>
  <c r="AX249" i="174"/>
  <c r="AX250" i="174"/>
  <c r="AX252" i="174"/>
  <c r="AX253" i="174"/>
  <c r="AX254" i="174"/>
  <c r="AX256" i="174"/>
  <c r="AX257" i="174"/>
  <c r="AX258" i="174"/>
  <c r="AX260" i="174"/>
  <c r="AX261" i="174"/>
  <c r="AX262" i="174"/>
  <c r="AX264" i="174"/>
  <c r="AX267" i="174"/>
  <c r="AX268" i="174"/>
  <c r="AX269" i="174"/>
  <c r="AX270" i="174"/>
  <c r="AX271" i="174"/>
  <c r="AX273" i="174"/>
  <c r="AX274" i="174"/>
  <c r="AZ176" i="174"/>
  <c r="AZ177" i="174"/>
  <c r="AZ178" i="174"/>
  <c r="AZ180" i="174"/>
  <c r="AZ181" i="174"/>
  <c r="AZ182" i="174"/>
  <c r="AZ184" i="174"/>
  <c r="AZ185" i="174"/>
  <c r="AZ186" i="174"/>
  <c r="AZ188" i="174"/>
  <c r="AZ191" i="174"/>
  <c r="AZ192" i="174"/>
  <c r="AZ193" i="174"/>
  <c r="AZ194" i="174"/>
  <c r="AZ195" i="174"/>
  <c r="AZ196" i="174"/>
  <c r="AZ197" i="174"/>
  <c r="AZ198" i="174"/>
  <c r="AZ199" i="174"/>
  <c r="AZ200" i="174"/>
  <c r="AZ201" i="174"/>
  <c r="AZ202" i="174"/>
  <c r="AZ203" i="174"/>
  <c r="AZ204" i="174"/>
  <c r="AZ205" i="174"/>
  <c r="AZ206" i="174"/>
  <c r="AZ207" i="174"/>
  <c r="AZ208" i="174"/>
  <c r="AZ209" i="174"/>
  <c r="AZ210" i="174"/>
  <c r="AZ211" i="174"/>
  <c r="AZ212" i="174"/>
  <c r="AZ213" i="174"/>
  <c r="AZ214" i="174"/>
  <c r="AZ216" i="174"/>
  <c r="AZ217" i="174"/>
  <c r="AZ218" i="174"/>
  <c r="AZ220" i="174"/>
  <c r="AZ221" i="174"/>
  <c r="AZ222" i="174"/>
  <c r="AZ225" i="174"/>
  <c r="AZ226" i="174"/>
  <c r="AZ228" i="174"/>
  <c r="AZ229" i="174"/>
  <c r="AZ230" i="174"/>
  <c r="AZ232" i="174"/>
  <c r="AZ233" i="174"/>
  <c r="AZ234" i="174"/>
  <c r="AZ236" i="174"/>
  <c r="AZ237" i="174"/>
  <c r="AZ238" i="174"/>
  <c r="AZ241" i="174"/>
  <c r="AZ242" i="174"/>
  <c r="AZ243" i="174"/>
  <c r="AZ244" i="174"/>
  <c r="AZ245" i="174"/>
  <c r="AZ248" i="174"/>
  <c r="AZ249" i="174"/>
  <c r="AZ250" i="174"/>
  <c r="AZ252" i="174"/>
  <c r="AZ253" i="174"/>
  <c r="AZ254" i="174"/>
  <c r="AZ256" i="174"/>
  <c r="AZ257" i="174"/>
  <c r="AZ258" i="174"/>
  <c r="AZ260" i="174"/>
  <c r="AZ261" i="174"/>
  <c r="AZ262" i="174"/>
  <c r="AZ264" i="174"/>
  <c r="AZ268" i="174"/>
  <c r="AZ269" i="174"/>
  <c r="AZ270" i="174"/>
  <c r="AZ272" i="174"/>
  <c r="AZ273" i="174"/>
  <c r="AZ274" i="174"/>
  <c r="BG176" i="174"/>
  <c r="BG177" i="174"/>
  <c r="BG178" i="174"/>
  <c r="BG180" i="174"/>
  <c r="BG181" i="174"/>
  <c r="BG182" i="174"/>
  <c r="BG184" i="174"/>
  <c r="BG185" i="174"/>
  <c r="BG186" i="174"/>
  <c r="BG188" i="174"/>
  <c r="BG189" i="174"/>
  <c r="BG190" i="174"/>
  <c r="BG192" i="174"/>
  <c r="BG193" i="174"/>
  <c r="BG194" i="174"/>
  <c r="BG196" i="174"/>
  <c r="BG197" i="174"/>
  <c r="BG198" i="174"/>
  <c r="BG200" i="174"/>
  <c r="BG201" i="174"/>
  <c r="BG202" i="174"/>
  <c r="BG204" i="174"/>
  <c r="BG205" i="174"/>
  <c r="BG206" i="174"/>
  <c r="BG208" i="174"/>
  <c r="BG209" i="174"/>
  <c r="BG210" i="174"/>
  <c r="BG212" i="174"/>
  <c r="BG213" i="174"/>
  <c r="BG214" i="174"/>
  <c r="BG216" i="174"/>
  <c r="BG217" i="174"/>
  <c r="BG218" i="174"/>
  <c r="BG220" i="174"/>
  <c r="BG221" i="174"/>
  <c r="BG222" i="174"/>
  <c r="BG225" i="174"/>
  <c r="BG226" i="174"/>
  <c r="BG227" i="174"/>
  <c r="BG228" i="174"/>
  <c r="BG229" i="174"/>
  <c r="BG230" i="174"/>
  <c r="BG231" i="174"/>
  <c r="BG232" i="174"/>
  <c r="BG233" i="174"/>
  <c r="BG234" i="174"/>
  <c r="BG235" i="174"/>
  <c r="BG236" i="174"/>
  <c r="BG237" i="174"/>
  <c r="BG238" i="174"/>
  <c r="BG239" i="174"/>
  <c r="BG240" i="174"/>
  <c r="BG241" i="174"/>
  <c r="BG242" i="174"/>
  <c r="BG243" i="174"/>
  <c r="BG244" i="174"/>
  <c r="BG245" i="174"/>
  <c r="BG248" i="174"/>
  <c r="BG249" i="174"/>
  <c r="BG250" i="174"/>
  <c r="BG252" i="174"/>
  <c r="BG253" i="174"/>
  <c r="BG254" i="174"/>
  <c r="BG256" i="174"/>
  <c r="BG257" i="174"/>
  <c r="BG258" i="174"/>
  <c r="BG260" i="174"/>
  <c r="BG261" i="174"/>
  <c r="BG262" i="174"/>
  <c r="BG264" i="174"/>
  <c r="BG265" i="174"/>
  <c r="BG266" i="174"/>
  <c r="BG268" i="174"/>
  <c r="BG269" i="174"/>
  <c r="BG270" i="174"/>
  <c r="BG273" i="174"/>
  <c r="BG274" i="174"/>
  <c r="BI176" i="174"/>
  <c r="BI177" i="174"/>
  <c r="BI178" i="174"/>
  <c r="BI180" i="174"/>
  <c r="BI181" i="174"/>
  <c r="BI182" i="174"/>
  <c r="BI184" i="174"/>
  <c r="BI185" i="174"/>
  <c r="BI186" i="174"/>
  <c r="BI188" i="174"/>
  <c r="BI192" i="174"/>
  <c r="BI193" i="174"/>
  <c r="BI194" i="174"/>
  <c r="BI196" i="174"/>
  <c r="BI197" i="174"/>
  <c r="BI198" i="174"/>
  <c r="BI200" i="174"/>
  <c r="BI201" i="174"/>
  <c r="BI202" i="174"/>
  <c r="BI204" i="174"/>
  <c r="BI205" i="174"/>
  <c r="BI206" i="174"/>
  <c r="BI208" i="174"/>
  <c r="BI209" i="174"/>
  <c r="BI210" i="174"/>
  <c r="BI212" i="174"/>
  <c r="BI213" i="174"/>
  <c r="BI214" i="174"/>
  <c r="BI216" i="174"/>
  <c r="BI217" i="174"/>
  <c r="BI218" i="174"/>
  <c r="BI220" i="174"/>
  <c r="BI221" i="174"/>
  <c r="BI222" i="174"/>
  <c r="BI225" i="174"/>
  <c r="BI226" i="174"/>
  <c r="BI228" i="174"/>
  <c r="BI229" i="174"/>
  <c r="BI230" i="174"/>
  <c r="BI232" i="174"/>
  <c r="BI233" i="174"/>
  <c r="BI234" i="174"/>
  <c r="BI236" i="174"/>
  <c r="BI237" i="174"/>
  <c r="BI238" i="174"/>
  <c r="BI241" i="174"/>
  <c r="BI242" i="174"/>
  <c r="BI243" i="174"/>
  <c r="BI244" i="174"/>
  <c r="BI245" i="174"/>
  <c r="BI248" i="174"/>
  <c r="BI250" i="174"/>
  <c r="BI252" i="174"/>
  <c r="BI253" i="174"/>
  <c r="BI254" i="174"/>
  <c r="BI256" i="174"/>
  <c r="BI257" i="174"/>
  <c r="BI258" i="174"/>
  <c r="BI260" i="174"/>
  <c r="BI261" i="174"/>
  <c r="BI262" i="174"/>
  <c r="BI264" i="174"/>
  <c r="BI267" i="174"/>
  <c r="BI268" i="174"/>
  <c r="BI269" i="174"/>
  <c r="BI270" i="174"/>
  <c r="BI271" i="174"/>
  <c r="BI273" i="174"/>
  <c r="BI274" i="174"/>
  <c r="BK176" i="174"/>
  <c r="BK177" i="174"/>
  <c r="BK178" i="174"/>
  <c r="BK180" i="174"/>
  <c r="BK181" i="174"/>
  <c r="BK182" i="174"/>
  <c r="BK184" i="174"/>
  <c r="BK185" i="174"/>
  <c r="BK186" i="174"/>
  <c r="BK188" i="174"/>
  <c r="BK189" i="174"/>
  <c r="BK190" i="174"/>
  <c r="BK192" i="174"/>
  <c r="BK193" i="174"/>
  <c r="BK194" i="174"/>
  <c r="BK196" i="174"/>
  <c r="BK197" i="174"/>
  <c r="BK198" i="174"/>
  <c r="BK200" i="174"/>
  <c r="BK201" i="174"/>
  <c r="BK202" i="174"/>
  <c r="BK204" i="174"/>
  <c r="BK205" i="174"/>
  <c r="BK206" i="174"/>
  <c r="BK208" i="174"/>
  <c r="BK209" i="174"/>
  <c r="BK210" i="174"/>
  <c r="BK212" i="174"/>
  <c r="BK213" i="174"/>
  <c r="BK214" i="174"/>
  <c r="BK216" i="174"/>
  <c r="BK217" i="174"/>
  <c r="BK218" i="174"/>
  <c r="BK220" i="174"/>
  <c r="BK221" i="174"/>
  <c r="BK222" i="174"/>
  <c r="BK225" i="174"/>
  <c r="BK226" i="174"/>
  <c r="BK227" i="174"/>
  <c r="BK228" i="174"/>
  <c r="BK229" i="174"/>
  <c r="BK230" i="174"/>
  <c r="BK231" i="174"/>
  <c r="BK232" i="174"/>
  <c r="BK233" i="174"/>
  <c r="BK234" i="174"/>
  <c r="BK235" i="174"/>
  <c r="BK236" i="174"/>
  <c r="BK237" i="174"/>
  <c r="BK238" i="174"/>
  <c r="BK239" i="174"/>
  <c r="BK240" i="174"/>
  <c r="BK241" i="174"/>
  <c r="BK242" i="174"/>
  <c r="BK243" i="174"/>
  <c r="BK244" i="174"/>
  <c r="BK245" i="174"/>
  <c r="BK248" i="174"/>
  <c r="BK249" i="174"/>
  <c r="BK250" i="174"/>
  <c r="BK252" i="174"/>
  <c r="BK253" i="174"/>
  <c r="BK254" i="174"/>
  <c r="BK256" i="174"/>
  <c r="BK257" i="174"/>
  <c r="BK258" i="174"/>
  <c r="BK260" i="174"/>
  <c r="BK261" i="174"/>
  <c r="BK262" i="174"/>
  <c r="BK264" i="174"/>
  <c r="BK265" i="174"/>
  <c r="BK266" i="174"/>
  <c r="BK268" i="174"/>
  <c r="BK269" i="174"/>
  <c r="BK270" i="174"/>
  <c r="BK273" i="174"/>
  <c r="BK274" i="174"/>
  <c r="CA176" i="174"/>
  <c r="CA177" i="174"/>
  <c r="CA178" i="174"/>
  <c r="CA180" i="174"/>
  <c r="CA181" i="174"/>
  <c r="CA182" i="174"/>
  <c r="CA184" i="174"/>
  <c r="CA185" i="174"/>
  <c r="CA186" i="174"/>
  <c r="CA188" i="174"/>
  <c r="CA192" i="174"/>
  <c r="CA193" i="174"/>
  <c r="CA194" i="174"/>
  <c r="CA196" i="174"/>
  <c r="CA197" i="174"/>
  <c r="CA198" i="174"/>
  <c r="CA200" i="174"/>
  <c r="CA201" i="174"/>
  <c r="CA202" i="174"/>
  <c r="CA204" i="174"/>
  <c r="CA205" i="174"/>
  <c r="CA206" i="174"/>
  <c r="CA208" i="174"/>
  <c r="CA209" i="174"/>
  <c r="CA210" i="174"/>
  <c r="CA212" i="174"/>
  <c r="CA213" i="174"/>
  <c r="CA214" i="174"/>
  <c r="CA216" i="174"/>
  <c r="CA217" i="174"/>
  <c r="CA218" i="174"/>
  <c r="CA220" i="174"/>
  <c r="CA221" i="174"/>
  <c r="CA222" i="174"/>
  <c r="CA224" i="174"/>
  <c r="CA225" i="174"/>
  <c r="CA226" i="174"/>
  <c r="CA228" i="174"/>
  <c r="CA229" i="174"/>
  <c r="CA230" i="174"/>
  <c r="CA232" i="174"/>
  <c r="CA233" i="174"/>
  <c r="CA234" i="174"/>
  <c r="CA236" i="174"/>
  <c r="CA237" i="174"/>
  <c r="CA238" i="174"/>
  <c r="CA240" i="174"/>
  <c r="CA241" i="174"/>
  <c r="CA242" i="174"/>
  <c r="CA244" i="174"/>
  <c r="CA245" i="174"/>
  <c r="CA248" i="174"/>
  <c r="CA250" i="174"/>
  <c r="CA252" i="174"/>
  <c r="CA253" i="174"/>
  <c r="CA254" i="174"/>
  <c r="CA256" i="174"/>
  <c r="CA257" i="174"/>
  <c r="CA258" i="174"/>
  <c r="CA260" i="174"/>
  <c r="CA261" i="174"/>
  <c r="CA262" i="174"/>
  <c r="CA264" i="174"/>
  <c r="CA266" i="174"/>
  <c r="CA268" i="174"/>
  <c r="CA269" i="174"/>
  <c r="CA270" i="174"/>
  <c r="CA273" i="174"/>
  <c r="CA274" i="174"/>
  <c r="CC176" i="174"/>
  <c r="CC177" i="174"/>
  <c r="CC178" i="174"/>
  <c r="CC180" i="174"/>
  <c r="CC181" i="174"/>
  <c r="CC182" i="174"/>
  <c r="CC184" i="174"/>
  <c r="CC185" i="174"/>
  <c r="CC186" i="174"/>
  <c r="CC188" i="174"/>
  <c r="CC189" i="174"/>
  <c r="CC190" i="174"/>
  <c r="CC192" i="174"/>
  <c r="CC193" i="174"/>
  <c r="CC194" i="174"/>
  <c r="CC196" i="174"/>
  <c r="CC197" i="174"/>
  <c r="CC198" i="174"/>
  <c r="CC200" i="174"/>
  <c r="CC201" i="174"/>
  <c r="CC202" i="174"/>
  <c r="CC204" i="174"/>
  <c r="CC205" i="174"/>
  <c r="CC206" i="174"/>
  <c r="CC208" i="174"/>
  <c r="CC209" i="174"/>
  <c r="CC210" i="174"/>
  <c r="CC212" i="174"/>
  <c r="CC213" i="174"/>
  <c r="CC214" i="174"/>
  <c r="CC216" i="174"/>
  <c r="CC217" i="174"/>
  <c r="CC218" i="174"/>
  <c r="CC220" i="174"/>
  <c r="CC221" i="174"/>
  <c r="CC222" i="174"/>
  <c r="CC225" i="174"/>
  <c r="CC226" i="174"/>
  <c r="CC228" i="174"/>
  <c r="CC229" i="174"/>
  <c r="CC230" i="174"/>
  <c r="CC232" i="174"/>
  <c r="CC233" i="174"/>
  <c r="CC234" i="174"/>
  <c r="CC236" i="174"/>
  <c r="CC237" i="174"/>
  <c r="CC238" i="174"/>
  <c r="CC240" i="174"/>
  <c r="CC241" i="174"/>
  <c r="CC242" i="174"/>
  <c r="CC244" i="174"/>
  <c r="CC245" i="174"/>
  <c r="CC248" i="174"/>
  <c r="CC249" i="174"/>
  <c r="CC250" i="174"/>
  <c r="CC252" i="174"/>
  <c r="CC253" i="174"/>
  <c r="CC254" i="174"/>
  <c r="CC256" i="174"/>
  <c r="CC257" i="174"/>
  <c r="CC258" i="174"/>
  <c r="CC260" i="174"/>
  <c r="CC261" i="174"/>
  <c r="CC262" i="174"/>
  <c r="CC264" i="174"/>
  <c r="CC265" i="174"/>
  <c r="CC266" i="174"/>
  <c r="CC268" i="174"/>
  <c r="CC269" i="174"/>
  <c r="CC270" i="174"/>
  <c r="CC273" i="174"/>
  <c r="CC274" i="174"/>
  <c r="CE176" i="174"/>
  <c r="CE177" i="174"/>
  <c r="CE178" i="174"/>
  <c r="CE179" i="174"/>
  <c r="CE180" i="174"/>
  <c r="CE181" i="174"/>
  <c r="CE182" i="174"/>
  <c r="CE183" i="174"/>
  <c r="CE184" i="174"/>
  <c r="CE185" i="174"/>
  <c r="CE186" i="174"/>
  <c r="CE187" i="174"/>
  <c r="CE188" i="174"/>
  <c r="CE190" i="174"/>
  <c r="CE191" i="174"/>
  <c r="CE192" i="174"/>
  <c r="CE193" i="174"/>
  <c r="CE194" i="174"/>
  <c r="CE195" i="174"/>
  <c r="CE196" i="174"/>
  <c r="CE197" i="174"/>
  <c r="CE198" i="174"/>
  <c r="CE199" i="174"/>
  <c r="CE200" i="174"/>
  <c r="CE201" i="174"/>
  <c r="CE202" i="174"/>
  <c r="CE203" i="174"/>
  <c r="CE204" i="174"/>
  <c r="CE205" i="174"/>
  <c r="CE206" i="174"/>
  <c r="CE207" i="174"/>
  <c r="CE208" i="174"/>
  <c r="CE209" i="174"/>
  <c r="CE210" i="174"/>
  <c r="CE211" i="174"/>
  <c r="CE212" i="174"/>
  <c r="CE213" i="174"/>
  <c r="CE214" i="174"/>
  <c r="CE216" i="174"/>
  <c r="CE217" i="174"/>
  <c r="CE218" i="174"/>
  <c r="CE219" i="174"/>
  <c r="CE220" i="174"/>
  <c r="CE221" i="174"/>
  <c r="CE222" i="174"/>
  <c r="CE225" i="174"/>
  <c r="CE226" i="174"/>
  <c r="CE227" i="174"/>
  <c r="CE228" i="174"/>
  <c r="CE229" i="174"/>
  <c r="CE230" i="174"/>
  <c r="CE231" i="174"/>
  <c r="CE232" i="174"/>
  <c r="CE233" i="174"/>
  <c r="CE234" i="174"/>
  <c r="CE235" i="174"/>
  <c r="CE236" i="174"/>
  <c r="CE237" i="174"/>
  <c r="CE238" i="174"/>
  <c r="CE239" i="174"/>
  <c r="CE241" i="174"/>
  <c r="CE242" i="174"/>
  <c r="CE243" i="174"/>
  <c r="CE244" i="174"/>
  <c r="CE245" i="174"/>
  <c r="CE247" i="174"/>
  <c r="CE248" i="174"/>
  <c r="CE250" i="174"/>
  <c r="CE251" i="174"/>
  <c r="CE252" i="174"/>
  <c r="CE253" i="174"/>
  <c r="CE254" i="174"/>
  <c r="CE255" i="174"/>
  <c r="CE256" i="174"/>
  <c r="CE257" i="174"/>
  <c r="CE258" i="174"/>
  <c r="CE259" i="174"/>
  <c r="CE260" i="174"/>
  <c r="CE261" i="174"/>
  <c r="CE262" i="174"/>
  <c r="CE263" i="174"/>
  <c r="CE264" i="174"/>
  <c r="CE266" i="174"/>
  <c r="CE267" i="174"/>
  <c r="CE268" i="174"/>
  <c r="CE269" i="174"/>
  <c r="CE270" i="174"/>
  <c r="CE271" i="174"/>
  <c r="CE273" i="174"/>
  <c r="CE274" i="174"/>
  <c r="CL176" i="174"/>
  <c r="CL177" i="174"/>
  <c r="CL178" i="174"/>
  <c r="CL179" i="174"/>
  <c r="CL180" i="174"/>
  <c r="CL181" i="174"/>
  <c r="CL182" i="174"/>
  <c r="CL183" i="174"/>
  <c r="CL184" i="174"/>
  <c r="CL185" i="174"/>
  <c r="CL186" i="174"/>
  <c r="CL187" i="174"/>
  <c r="CL188" i="174"/>
  <c r="CL189" i="174"/>
  <c r="CL190" i="174"/>
  <c r="CL191" i="174"/>
  <c r="CL192" i="174"/>
  <c r="CL193" i="174"/>
  <c r="CL194" i="174"/>
  <c r="CL195" i="174"/>
  <c r="CL196" i="174"/>
  <c r="CL197" i="174"/>
  <c r="CL198" i="174"/>
  <c r="CL199" i="174"/>
  <c r="CL200" i="174"/>
  <c r="CL201" i="174"/>
  <c r="CL202" i="174"/>
  <c r="CL203" i="174"/>
  <c r="CL204" i="174"/>
  <c r="CL205" i="174"/>
  <c r="CL206" i="174"/>
  <c r="CL207" i="174"/>
  <c r="CL208" i="174"/>
  <c r="CL209" i="174"/>
  <c r="CL210" i="174"/>
  <c r="CL211" i="174"/>
  <c r="CL212" i="174"/>
  <c r="CL213" i="174"/>
  <c r="CL214" i="174"/>
  <c r="CL215" i="174"/>
  <c r="CL216" i="174"/>
  <c r="CL217" i="174"/>
  <c r="CL218" i="174"/>
  <c r="CL219" i="174"/>
  <c r="CL220" i="174"/>
  <c r="CL221" i="174"/>
  <c r="CL222" i="174"/>
  <c r="CL225" i="174"/>
  <c r="CL226" i="174"/>
  <c r="CL227" i="174"/>
  <c r="CL228" i="174"/>
  <c r="CL229" i="174"/>
  <c r="CL230" i="174"/>
  <c r="CL231" i="174"/>
  <c r="CL232" i="174"/>
  <c r="CL233" i="174"/>
  <c r="CL234" i="174"/>
  <c r="CL235" i="174"/>
  <c r="CL236" i="174"/>
  <c r="CL237" i="174"/>
  <c r="CL238" i="174"/>
  <c r="CL239" i="174"/>
  <c r="CL240" i="174"/>
  <c r="CL241" i="174"/>
  <c r="CL242" i="174"/>
  <c r="CL243" i="174"/>
  <c r="CL244" i="174"/>
  <c r="CL245" i="174"/>
  <c r="CL247" i="174"/>
  <c r="CL248" i="174"/>
  <c r="CL249" i="174"/>
  <c r="CL250" i="174"/>
  <c r="CL251" i="174"/>
  <c r="CL252" i="174"/>
  <c r="CL253" i="174"/>
  <c r="CL254" i="174"/>
  <c r="CL255" i="174"/>
  <c r="CL256" i="174"/>
  <c r="CL257" i="174"/>
  <c r="CL258" i="174"/>
  <c r="CL259" i="174"/>
  <c r="CL260" i="174"/>
  <c r="CL261" i="174"/>
  <c r="CL262" i="174"/>
  <c r="CL264" i="174"/>
  <c r="CL265" i="174"/>
  <c r="CL266" i="174"/>
  <c r="CL267" i="174"/>
  <c r="CL268" i="174"/>
  <c r="CL269" i="174"/>
  <c r="CL270" i="174"/>
  <c r="CL271" i="174"/>
  <c r="CL273" i="174"/>
  <c r="CL274" i="174"/>
  <c r="CN176" i="174"/>
  <c r="CN177" i="174"/>
  <c r="CN178" i="174"/>
  <c r="CN180" i="174"/>
  <c r="CN181" i="174"/>
  <c r="CN182" i="174"/>
  <c r="CN184" i="174"/>
  <c r="CN185" i="174"/>
  <c r="CN186" i="174"/>
  <c r="CN188" i="174"/>
  <c r="CN192" i="174"/>
  <c r="CN193" i="174"/>
  <c r="CN194" i="174"/>
  <c r="CN196" i="174"/>
  <c r="CN197" i="174"/>
  <c r="CN198" i="174"/>
  <c r="CN200" i="174"/>
  <c r="CN201" i="174"/>
  <c r="CN202" i="174"/>
  <c r="CN204" i="174"/>
  <c r="CN205" i="174"/>
  <c r="CN206" i="174"/>
  <c r="CN208" i="174"/>
  <c r="CN209" i="174"/>
  <c r="CN210" i="174"/>
  <c r="CN212" i="174"/>
  <c r="CN213" i="174"/>
  <c r="CN214" i="174"/>
  <c r="CN216" i="174"/>
  <c r="CN217" i="174"/>
  <c r="CN218" i="174"/>
  <c r="CN220" i="174"/>
  <c r="CN221" i="174"/>
  <c r="CN222" i="174"/>
  <c r="CN225" i="174"/>
  <c r="CN226" i="174"/>
  <c r="CN228" i="174"/>
  <c r="CN229" i="174"/>
  <c r="CN230" i="174"/>
  <c r="CN232" i="174"/>
  <c r="CN233" i="174"/>
  <c r="CN234" i="174"/>
  <c r="CN236" i="174"/>
  <c r="CN237" i="174"/>
  <c r="CN238" i="174"/>
  <c r="CN241" i="174"/>
  <c r="CN242" i="174"/>
  <c r="CN244" i="174"/>
  <c r="CN245" i="174"/>
  <c r="CN248" i="174"/>
  <c r="CN250" i="174"/>
  <c r="CN252" i="174"/>
  <c r="CN253" i="174"/>
  <c r="CN254" i="174"/>
  <c r="CN256" i="174"/>
  <c r="CN257" i="174"/>
  <c r="CN258" i="174"/>
  <c r="CN260" i="174"/>
  <c r="CN261" i="174"/>
  <c r="CN262" i="174"/>
  <c r="CN264" i="174"/>
  <c r="CN268" i="174"/>
  <c r="CN269" i="174"/>
  <c r="CN270" i="174"/>
  <c r="CN273" i="174"/>
  <c r="CN274" i="174"/>
  <c r="CP176" i="174"/>
  <c r="CP177" i="174"/>
  <c r="CP178" i="174"/>
  <c r="CP180" i="174"/>
  <c r="CP181" i="174"/>
  <c r="CP182" i="174"/>
  <c r="CP184" i="174"/>
  <c r="CP185" i="174"/>
  <c r="CP186" i="174"/>
  <c r="CP188" i="174"/>
  <c r="CP192" i="174"/>
  <c r="CP193" i="174"/>
  <c r="CP194" i="174"/>
  <c r="CP196" i="174"/>
  <c r="CP197" i="174"/>
  <c r="CP198" i="174"/>
  <c r="CP200" i="174"/>
  <c r="CP201" i="174"/>
  <c r="CP202" i="174"/>
  <c r="CP204" i="174"/>
  <c r="CP205" i="174"/>
  <c r="CP206" i="174"/>
  <c r="CP208" i="174"/>
  <c r="CP209" i="174"/>
  <c r="CP210" i="174"/>
  <c r="CP212" i="174"/>
  <c r="CP213" i="174"/>
  <c r="CP214" i="174"/>
  <c r="CP216" i="174"/>
  <c r="CP217" i="174"/>
  <c r="CP218" i="174"/>
  <c r="CP220" i="174"/>
  <c r="CP221" i="174"/>
  <c r="CP222" i="174"/>
  <c r="CP224" i="174"/>
  <c r="CP225" i="174"/>
  <c r="CP226" i="174"/>
  <c r="CP228" i="174"/>
  <c r="CP229" i="174"/>
  <c r="CP230" i="174"/>
  <c r="CP232" i="174"/>
  <c r="CP233" i="174"/>
  <c r="CP234" i="174"/>
  <c r="CP236" i="174"/>
  <c r="CP237" i="174"/>
  <c r="CP238" i="174"/>
  <c r="CP240" i="174"/>
  <c r="CP241" i="174"/>
  <c r="CP242" i="174"/>
  <c r="CP244" i="174"/>
  <c r="CP245" i="174"/>
  <c r="CP248" i="174"/>
  <c r="CP250" i="174"/>
  <c r="CP252" i="174"/>
  <c r="CP253" i="174"/>
  <c r="CP254" i="174"/>
  <c r="CP256" i="174"/>
  <c r="CP257" i="174"/>
  <c r="CP258" i="174"/>
  <c r="CP260" i="174"/>
  <c r="CP261" i="174"/>
  <c r="CP262" i="174"/>
  <c r="CP264" i="174"/>
  <c r="CP266" i="174"/>
  <c r="CP268" i="174"/>
  <c r="CP269" i="174"/>
  <c r="CP270" i="174"/>
  <c r="CP273" i="174"/>
  <c r="CP274" i="174"/>
  <c r="CX176" i="174"/>
  <c r="CX177" i="174"/>
  <c r="CX178" i="174"/>
  <c r="CX179" i="174"/>
  <c r="CX180" i="174"/>
  <c r="CX181" i="174"/>
  <c r="CX182" i="174"/>
  <c r="CX183" i="174"/>
  <c r="CX184" i="174"/>
  <c r="CX185" i="174"/>
  <c r="CX186" i="174"/>
  <c r="CX187" i="174"/>
  <c r="CX188" i="174"/>
  <c r="CX189" i="174"/>
  <c r="CX190" i="174"/>
  <c r="CX191" i="174"/>
  <c r="CX192" i="174"/>
  <c r="CX193" i="174"/>
  <c r="CX194" i="174"/>
  <c r="CX195" i="174"/>
  <c r="CX196" i="174"/>
  <c r="CX197" i="174"/>
  <c r="CX198" i="174"/>
  <c r="CX199" i="174"/>
  <c r="CX200" i="174"/>
  <c r="CX201" i="174"/>
  <c r="CX202" i="174"/>
  <c r="CX203" i="174"/>
  <c r="CX204" i="174"/>
  <c r="CX205" i="174"/>
  <c r="CX206" i="174"/>
  <c r="CX207" i="174"/>
  <c r="CX208" i="174"/>
  <c r="CX209" i="174"/>
  <c r="CX210" i="174"/>
  <c r="CX211" i="174"/>
  <c r="CX212" i="174"/>
  <c r="CX213" i="174"/>
  <c r="CX214" i="174"/>
  <c r="CX216" i="174"/>
  <c r="CX217" i="174"/>
  <c r="CX218" i="174"/>
  <c r="CX219" i="174"/>
  <c r="CX220" i="174"/>
  <c r="CX221" i="174"/>
  <c r="CX222" i="174"/>
  <c r="CX225" i="174"/>
  <c r="CX226" i="174"/>
  <c r="CX227" i="174"/>
  <c r="CX228" i="174"/>
  <c r="CX229" i="174"/>
  <c r="CX230" i="174"/>
  <c r="CX231" i="174"/>
  <c r="CX232" i="174"/>
  <c r="CX233" i="174"/>
  <c r="CX234" i="174"/>
  <c r="CX235" i="174"/>
  <c r="CX236" i="174"/>
  <c r="CX237" i="174"/>
  <c r="CX238" i="174"/>
  <c r="CX239" i="174"/>
  <c r="CX240" i="174"/>
  <c r="CX241" i="174"/>
  <c r="CX242" i="174"/>
  <c r="CX243" i="174"/>
  <c r="CX244" i="174"/>
  <c r="CX245" i="174"/>
  <c r="CX247" i="174"/>
  <c r="CX248" i="174"/>
  <c r="CX249" i="174"/>
  <c r="CX250" i="174"/>
  <c r="CX251" i="174"/>
  <c r="CX252" i="174"/>
  <c r="CX253" i="174"/>
  <c r="CX254" i="174"/>
  <c r="CX255" i="174"/>
  <c r="CX256" i="174"/>
  <c r="CX257" i="174"/>
  <c r="CX258" i="174"/>
  <c r="CX259" i="174"/>
  <c r="CX260" i="174"/>
  <c r="CX261" i="174"/>
  <c r="CX262" i="174"/>
  <c r="CX263" i="174"/>
  <c r="CX264" i="174"/>
  <c r="CX265" i="174"/>
  <c r="CX266" i="174"/>
  <c r="CX267" i="174"/>
  <c r="CX268" i="174"/>
  <c r="CX269" i="174"/>
  <c r="CX270" i="174"/>
  <c r="CX271" i="174"/>
  <c r="CX273" i="174"/>
  <c r="CX274" i="174"/>
  <c r="CZ176" i="174"/>
  <c r="CZ177" i="174"/>
  <c r="CZ178" i="174"/>
  <c r="CZ179" i="174"/>
  <c r="CZ180" i="174"/>
  <c r="CZ181" i="174"/>
  <c r="CZ182" i="174"/>
  <c r="CZ183" i="174"/>
  <c r="CZ184" i="174"/>
  <c r="CZ185" i="174"/>
  <c r="CZ186" i="174"/>
  <c r="CZ187" i="174"/>
  <c r="CZ188" i="174"/>
  <c r="CZ191" i="174"/>
  <c r="CZ192" i="174"/>
  <c r="CZ193" i="174"/>
  <c r="CZ194" i="174"/>
  <c r="CZ195" i="174"/>
  <c r="CZ196" i="174"/>
  <c r="CZ197" i="174"/>
  <c r="CZ198" i="174"/>
  <c r="CZ199" i="174"/>
  <c r="CZ200" i="174"/>
  <c r="CZ201" i="174"/>
  <c r="CZ202" i="174"/>
  <c r="CZ203" i="174"/>
  <c r="CZ204" i="174"/>
  <c r="CZ205" i="174"/>
  <c r="CZ206" i="174"/>
  <c r="CZ207" i="174"/>
  <c r="CZ208" i="174"/>
  <c r="CZ209" i="174"/>
  <c r="CZ210" i="174"/>
  <c r="CZ211" i="174"/>
  <c r="CZ212" i="174"/>
  <c r="CZ213" i="174"/>
  <c r="CZ214" i="174"/>
  <c r="CZ215" i="174"/>
  <c r="CZ216" i="174"/>
  <c r="CZ217" i="174"/>
  <c r="CZ218" i="174"/>
  <c r="CZ219" i="174"/>
  <c r="CZ220" i="174"/>
  <c r="CZ221" i="174"/>
  <c r="CZ222" i="174"/>
  <c r="CZ225" i="174"/>
  <c r="CZ226" i="174"/>
  <c r="CZ227" i="174"/>
  <c r="CZ228" i="174"/>
  <c r="CZ229" i="174"/>
  <c r="CZ230" i="174"/>
  <c r="CZ231" i="174"/>
  <c r="CZ232" i="174"/>
  <c r="CZ233" i="174"/>
  <c r="CZ234" i="174"/>
  <c r="CZ235" i="174"/>
  <c r="CZ236" i="174"/>
  <c r="CZ237" i="174"/>
  <c r="CZ238" i="174"/>
  <c r="CZ239" i="174"/>
  <c r="CZ241" i="174"/>
  <c r="CZ242" i="174"/>
  <c r="CZ243" i="174"/>
  <c r="CZ244" i="174"/>
  <c r="CZ245" i="174"/>
  <c r="CZ247" i="174"/>
  <c r="CZ248" i="174"/>
  <c r="CZ250" i="174"/>
  <c r="CZ251" i="174"/>
  <c r="CZ252" i="174"/>
  <c r="CZ253" i="174"/>
  <c r="CZ254" i="174"/>
  <c r="CZ255" i="174"/>
  <c r="CZ256" i="174"/>
  <c r="CZ257" i="174"/>
  <c r="CZ258" i="174"/>
  <c r="CZ259" i="174"/>
  <c r="CZ260" i="174"/>
  <c r="CZ261" i="174"/>
  <c r="CZ262" i="174"/>
  <c r="CZ263" i="174"/>
  <c r="CZ264" i="174"/>
  <c r="CZ267" i="174"/>
  <c r="CZ268" i="174"/>
  <c r="CZ269" i="174"/>
  <c r="CZ270" i="174"/>
  <c r="CZ271" i="174"/>
  <c r="CZ273" i="174"/>
  <c r="CZ274" i="174"/>
  <c r="DH176" i="174"/>
  <c r="DH177" i="174"/>
  <c r="DH178" i="174"/>
  <c r="DH179" i="174"/>
  <c r="DH180" i="174"/>
  <c r="DH181" i="174"/>
  <c r="DH182" i="174"/>
  <c r="DH183" i="174"/>
  <c r="DH184" i="174"/>
  <c r="DH185" i="174"/>
  <c r="DH186" i="174"/>
  <c r="DH187" i="174"/>
  <c r="DH188" i="174"/>
  <c r="DH190" i="174"/>
  <c r="DH191" i="174"/>
  <c r="DH192" i="174"/>
  <c r="DH193" i="174"/>
  <c r="DH194" i="174"/>
  <c r="DH195" i="174"/>
  <c r="DH196" i="174"/>
  <c r="DH197" i="174"/>
  <c r="DH198" i="174"/>
  <c r="DH199" i="174"/>
  <c r="DH200" i="174"/>
  <c r="DH201" i="174"/>
  <c r="DH202" i="174"/>
  <c r="DH203" i="174"/>
  <c r="DH204" i="174"/>
  <c r="DH205" i="174"/>
  <c r="DH206" i="174"/>
  <c r="DH207" i="174"/>
  <c r="DH208" i="174"/>
  <c r="DH209" i="174"/>
  <c r="DH210" i="174"/>
  <c r="DH211" i="174"/>
  <c r="DH212" i="174"/>
  <c r="DH213" i="174"/>
  <c r="DH214" i="174"/>
  <c r="DH216" i="174"/>
  <c r="DH217" i="174"/>
  <c r="DH218" i="174"/>
  <c r="DH219" i="174"/>
  <c r="DH220" i="174"/>
  <c r="DH221" i="174"/>
  <c r="DH222" i="174"/>
  <c r="DH224" i="174"/>
  <c r="DH225" i="174"/>
  <c r="DH226" i="174"/>
  <c r="DH227" i="174"/>
  <c r="DH228" i="174"/>
  <c r="DH229" i="174"/>
  <c r="DH230" i="174"/>
  <c r="DH231" i="174"/>
  <c r="DH232" i="174"/>
  <c r="DH233" i="174"/>
  <c r="DH234" i="174"/>
  <c r="DH235" i="174"/>
  <c r="DH236" i="174"/>
  <c r="DH237" i="174"/>
  <c r="DH238" i="174"/>
  <c r="DH239" i="174"/>
  <c r="DH240" i="174"/>
  <c r="DH241" i="174"/>
  <c r="DH242" i="174"/>
  <c r="DH243" i="174"/>
  <c r="DH244" i="174"/>
  <c r="DH245" i="174"/>
  <c r="DH247" i="174"/>
  <c r="DH248" i="174"/>
  <c r="DH250" i="174"/>
  <c r="DH251" i="174"/>
  <c r="DH252" i="174"/>
  <c r="DH253" i="174"/>
  <c r="DH254" i="174"/>
  <c r="DH255" i="174"/>
  <c r="DH256" i="174"/>
  <c r="DH257" i="174"/>
  <c r="DH258" i="174"/>
  <c r="DH259" i="174"/>
  <c r="DH260" i="174"/>
  <c r="DH261" i="174"/>
  <c r="DH262" i="174"/>
  <c r="DH263" i="174"/>
  <c r="DH264" i="174"/>
  <c r="DH266" i="174"/>
  <c r="DH267" i="174"/>
  <c r="DH268" i="174"/>
  <c r="DH269" i="174"/>
  <c r="DH270" i="174"/>
  <c r="DH271" i="174"/>
  <c r="DH273" i="174"/>
  <c r="DH274" i="174"/>
  <c r="DJ176" i="174"/>
  <c r="DJ177" i="174"/>
  <c r="DJ178" i="174"/>
  <c r="DJ179" i="174"/>
  <c r="DJ180" i="174"/>
  <c r="DJ181" i="174"/>
  <c r="DJ182" i="174"/>
  <c r="DJ183" i="174"/>
  <c r="DJ184" i="174"/>
  <c r="DJ185" i="174"/>
  <c r="DJ186" i="174"/>
  <c r="DJ187" i="174"/>
  <c r="DJ188" i="174"/>
  <c r="DJ191" i="174"/>
  <c r="DJ192" i="174"/>
  <c r="DJ193" i="174"/>
  <c r="DJ194" i="174"/>
  <c r="DJ195" i="174"/>
  <c r="DJ196" i="174"/>
  <c r="DJ197" i="174"/>
  <c r="DJ198" i="174"/>
  <c r="DJ199" i="174"/>
  <c r="DJ200" i="174"/>
  <c r="DJ201" i="174"/>
  <c r="DJ202" i="174"/>
  <c r="DJ203" i="174"/>
  <c r="DJ204" i="174"/>
  <c r="DJ205" i="174"/>
  <c r="DJ206" i="174"/>
  <c r="DJ207" i="174"/>
  <c r="DJ208" i="174"/>
  <c r="DJ209" i="174"/>
  <c r="DJ210" i="174"/>
  <c r="DJ211" i="174"/>
  <c r="DJ212" i="174"/>
  <c r="DJ213" i="174"/>
  <c r="DJ214" i="174"/>
  <c r="DJ215" i="174"/>
  <c r="DJ216" i="174"/>
  <c r="DJ217" i="174"/>
  <c r="DJ218" i="174"/>
  <c r="DJ219" i="174"/>
  <c r="DJ220" i="174"/>
  <c r="DJ221" i="174"/>
  <c r="DJ222" i="174"/>
  <c r="DJ225" i="174"/>
  <c r="DJ226" i="174"/>
  <c r="DJ227" i="174"/>
  <c r="DJ228" i="174"/>
  <c r="DJ229" i="174"/>
  <c r="DJ230" i="174"/>
  <c r="DJ231" i="174"/>
  <c r="DJ232" i="174"/>
  <c r="DJ233" i="174"/>
  <c r="DJ234" i="174"/>
  <c r="DJ235" i="174"/>
  <c r="DJ236" i="174"/>
  <c r="DJ237" i="174"/>
  <c r="DJ238" i="174"/>
  <c r="DJ239" i="174"/>
  <c r="DJ241" i="174"/>
  <c r="DJ242" i="174"/>
  <c r="DJ243" i="174"/>
  <c r="DJ244" i="174"/>
  <c r="DJ245" i="174"/>
  <c r="DJ247" i="174"/>
  <c r="DJ248" i="174"/>
  <c r="DJ250" i="174"/>
  <c r="DJ251" i="174"/>
  <c r="DJ252" i="174"/>
  <c r="DJ253" i="174"/>
  <c r="DJ254" i="174"/>
  <c r="DJ255" i="174"/>
  <c r="DJ256" i="174"/>
  <c r="DJ257" i="174"/>
  <c r="DJ258" i="174"/>
  <c r="DJ259" i="174"/>
  <c r="DJ260" i="174"/>
  <c r="DJ261" i="174"/>
  <c r="DJ262" i="174"/>
  <c r="DJ263" i="174"/>
  <c r="DJ264" i="174"/>
  <c r="DJ267" i="174"/>
  <c r="DJ268" i="174"/>
  <c r="DJ269" i="174"/>
  <c r="DJ270" i="174"/>
  <c r="DJ271" i="174"/>
  <c r="DJ273" i="174"/>
  <c r="DJ274" i="174"/>
  <c r="DJ175" i="174"/>
  <c r="DH175" i="174"/>
  <c r="CZ175" i="174"/>
  <c r="CX175" i="174"/>
  <c r="CC175" i="174"/>
  <c r="AP175" i="174"/>
  <c r="AN175" i="174"/>
  <c r="AL175" i="174"/>
  <c r="V175" i="174"/>
  <c r="DJ174" i="174"/>
  <c r="DH174" i="174"/>
  <c r="CZ174" i="174"/>
  <c r="CX174" i="174"/>
  <c r="CP174" i="174"/>
  <c r="CN174" i="174"/>
  <c r="CL174" i="174"/>
  <c r="CE174" i="174"/>
  <c r="CC174" i="174"/>
  <c r="CA174" i="174"/>
  <c r="AP174" i="174"/>
  <c r="AN174" i="174"/>
  <c r="AL174" i="174"/>
  <c r="V174" i="174"/>
  <c r="T174" i="174"/>
  <c r="DJ173" i="174"/>
  <c r="DH173" i="174"/>
  <c r="CZ173" i="174"/>
  <c r="CX173" i="174"/>
  <c r="CP173" i="174"/>
  <c r="CN173" i="174"/>
  <c r="CL173" i="174"/>
  <c r="CE173" i="174"/>
  <c r="CC173" i="174"/>
  <c r="CA173" i="174"/>
  <c r="AP173" i="174"/>
  <c r="AN173" i="174"/>
  <c r="AL173" i="174"/>
  <c r="V173" i="174"/>
  <c r="T173" i="174"/>
  <c r="DJ172" i="174"/>
  <c r="DH172" i="174"/>
  <c r="CZ172" i="174"/>
  <c r="CX172" i="174"/>
  <c r="CP172" i="174"/>
  <c r="CN172" i="174"/>
  <c r="CL172" i="174"/>
  <c r="CE172" i="174"/>
  <c r="CC172" i="174"/>
  <c r="CA172" i="174"/>
  <c r="BK172" i="174"/>
  <c r="BI172" i="174"/>
  <c r="BG172" i="174"/>
  <c r="AZ172" i="174"/>
  <c r="AX172" i="174"/>
  <c r="AV172" i="174"/>
  <c r="AP172" i="174"/>
  <c r="AN172" i="174"/>
  <c r="AL172" i="174"/>
  <c r="V172" i="174"/>
  <c r="T172" i="174"/>
  <c r="DJ171" i="174"/>
  <c r="DH171" i="174"/>
  <c r="CZ171" i="174"/>
  <c r="CX171" i="174"/>
  <c r="CP171" i="174"/>
  <c r="CA171" i="174"/>
  <c r="AP171" i="174"/>
  <c r="AN171" i="174"/>
  <c r="AL171" i="174"/>
  <c r="T171" i="174"/>
  <c r="DJ170" i="174"/>
  <c r="DH170" i="174"/>
  <c r="CZ170" i="174"/>
  <c r="CX170" i="174"/>
  <c r="CP170" i="174"/>
  <c r="CN170" i="174"/>
  <c r="CL170" i="174"/>
  <c r="CE170" i="174"/>
  <c r="CC170" i="174"/>
  <c r="CA170" i="174"/>
  <c r="BK170" i="174"/>
  <c r="BI170" i="174"/>
  <c r="BG170" i="174"/>
  <c r="AZ170" i="174"/>
  <c r="AX170" i="174"/>
  <c r="AV170" i="174"/>
  <c r="AP170" i="174"/>
  <c r="AN170" i="174"/>
  <c r="AL170" i="174"/>
  <c r="V170" i="174"/>
  <c r="T170" i="174"/>
  <c r="DJ169" i="174"/>
  <c r="DH169" i="174"/>
  <c r="CZ169" i="174"/>
  <c r="CX169" i="174"/>
  <c r="CP169" i="174"/>
  <c r="CN169" i="174"/>
  <c r="CL169" i="174"/>
  <c r="CE169" i="174"/>
  <c r="CC169" i="174"/>
  <c r="CA169" i="174"/>
  <c r="BK169" i="174"/>
  <c r="BI169" i="174"/>
  <c r="BG169" i="174"/>
  <c r="AZ169" i="174"/>
  <c r="AX169" i="174"/>
  <c r="AV169" i="174"/>
  <c r="AP169" i="174"/>
  <c r="AN169" i="174"/>
  <c r="AL169" i="174"/>
  <c r="V169" i="174"/>
  <c r="T169" i="174"/>
  <c r="DJ168" i="174"/>
  <c r="DH168" i="174"/>
  <c r="CZ168" i="174"/>
  <c r="CX168" i="174"/>
  <c r="CP168" i="174"/>
  <c r="CN168" i="174"/>
  <c r="CL168" i="174"/>
  <c r="CE168" i="174"/>
  <c r="CC168" i="174"/>
  <c r="CA168" i="174"/>
  <c r="BK168" i="174"/>
  <c r="BI168" i="174"/>
  <c r="BG168" i="174"/>
  <c r="AZ168" i="174"/>
  <c r="AX168" i="174"/>
  <c r="AV168" i="174"/>
  <c r="AP168" i="174"/>
  <c r="AN168" i="174"/>
  <c r="AL168" i="174"/>
  <c r="V168" i="174"/>
  <c r="T168" i="174"/>
  <c r="DJ167" i="174"/>
  <c r="DH167" i="174"/>
  <c r="CZ167" i="174"/>
  <c r="CX167" i="174"/>
  <c r="CP167" i="174"/>
  <c r="CC167" i="174"/>
  <c r="AP167" i="174"/>
  <c r="AN167" i="174"/>
  <c r="AL167" i="174"/>
  <c r="V167" i="174"/>
  <c r="DJ166" i="174"/>
  <c r="DH166" i="174"/>
  <c r="CZ166" i="174"/>
  <c r="CX166" i="174"/>
  <c r="CP166" i="174"/>
  <c r="CN166" i="174"/>
  <c r="CL166" i="174"/>
  <c r="CE166" i="174"/>
  <c r="CC166" i="174"/>
  <c r="CA166" i="174"/>
  <c r="AP166" i="174"/>
  <c r="AN166" i="174"/>
  <c r="AL166" i="174"/>
  <c r="V166" i="174"/>
  <c r="T166" i="174"/>
  <c r="DJ165" i="174"/>
  <c r="DH165" i="174"/>
  <c r="CZ165" i="174"/>
  <c r="CX165" i="174"/>
  <c r="CP165" i="174"/>
  <c r="CN165" i="174"/>
  <c r="CL165" i="174"/>
  <c r="CE165" i="174"/>
  <c r="CC165" i="174"/>
  <c r="CA165" i="174"/>
  <c r="BK165" i="174"/>
  <c r="BI165" i="174"/>
  <c r="BG165" i="174"/>
  <c r="AZ165" i="174"/>
  <c r="AX165" i="174"/>
  <c r="AV165" i="174"/>
  <c r="AP165" i="174"/>
  <c r="AN165" i="174"/>
  <c r="AL165" i="174"/>
  <c r="V165" i="174"/>
  <c r="T165" i="174"/>
  <c r="DJ164" i="174"/>
  <c r="DH164" i="174"/>
  <c r="CZ164" i="174"/>
  <c r="CX164" i="174"/>
  <c r="CP164" i="174"/>
  <c r="CN164" i="174"/>
  <c r="CL164" i="174"/>
  <c r="CE164" i="174"/>
  <c r="CC164" i="174"/>
  <c r="CA164" i="174"/>
  <c r="AP164" i="174"/>
  <c r="AN164" i="174"/>
  <c r="AL164" i="174"/>
  <c r="V164" i="174"/>
  <c r="T164" i="174"/>
  <c r="DJ163" i="174"/>
  <c r="DH163" i="174"/>
  <c r="CZ163" i="174"/>
  <c r="CX163" i="174"/>
  <c r="CE163" i="174"/>
  <c r="BI163" i="174"/>
  <c r="AZ163" i="174"/>
  <c r="AP163" i="174"/>
  <c r="AN163" i="174"/>
  <c r="AL163" i="174"/>
  <c r="DJ162" i="174"/>
  <c r="DH162" i="174"/>
  <c r="CZ162" i="174"/>
  <c r="CX162" i="174"/>
  <c r="CP162" i="174"/>
  <c r="CN162" i="174"/>
  <c r="CL162" i="174"/>
  <c r="CE162" i="174"/>
  <c r="CC162" i="174"/>
  <c r="CA162" i="174"/>
  <c r="AP162" i="174"/>
  <c r="AN162" i="174"/>
  <c r="AL162" i="174"/>
  <c r="V162" i="174"/>
  <c r="T162" i="174"/>
  <c r="DJ161" i="174"/>
  <c r="DH161" i="174"/>
  <c r="CZ161" i="174"/>
  <c r="CX161" i="174"/>
  <c r="CP161" i="174"/>
  <c r="CN161" i="174"/>
  <c r="CL161" i="174"/>
  <c r="CE161" i="174"/>
  <c r="CC161" i="174"/>
  <c r="CA161" i="174"/>
  <c r="BK161" i="174"/>
  <c r="BI161" i="174"/>
  <c r="BG161" i="174"/>
  <c r="AZ161" i="174"/>
  <c r="AX161" i="174"/>
  <c r="AV161" i="174"/>
  <c r="AP161" i="174"/>
  <c r="AN161" i="174"/>
  <c r="AL161" i="174"/>
  <c r="V161" i="174"/>
  <c r="T161" i="174"/>
  <c r="DJ160" i="174"/>
  <c r="DH160" i="174"/>
  <c r="CZ160" i="174"/>
  <c r="CX160" i="174"/>
  <c r="CP160" i="174"/>
  <c r="CN160" i="174"/>
  <c r="CL160" i="174"/>
  <c r="CE160" i="174"/>
  <c r="CC160" i="174"/>
  <c r="CA160" i="174"/>
  <c r="BK160" i="174"/>
  <c r="BI160" i="174"/>
  <c r="BG160" i="174"/>
  <c r="AZ160" i="174"/>
  <c r="AX160" i="174"/>
  <c r="AV160" i="174"/>
  <c r="AP160" i="174"/>
  <c r="AN160" i="174"/>
  <c r="AL160" i="174"/>
  <c r="V160" i="174"/>
  <c r="T160" i="174"/>
  <c r="DJ159" i="174"/>
  <c r="DH159" i="174"/>
  <c r="CZ159" i="174"/>
  <c r="CX159" i="174"/>
  <c r="CP159" i="174"/>
  <c r="CE159" i="174"/>
  <c r="BK159" i="174"/>
  <c r="AV159" i="174"/>
  <c r="AP159" i="174"/>
  <c r="AN159" i="174"/>
  <c r="AL159" i="174"/>
  <c r="T159" i="174"/>
  <c r="DJ158" i="174"/>
  <c r="DH158" i="174"/>
  <c r="CZ158" i="174"/>
  <c r="CX158" i="174"/>
  <c r="CP158" i="174"/>
  <c r="CN158" i="174"/>
  <c r="CL158" i="174"/>
  <c r="CE158" i="174"/>
  <c r="CC158" i="174"/>
  <c r="CA158" i="174"/>
  <c r="AP158" i="174"/>
  <c r="AN158" i="174"/>
  <c r="AL158" i="174"/>
  <c r="V158" i="174"/>
  <c r="T158" i="174"/>
  <c r="DJ157" i="174"/>
  <c r="DH157" i="174"/>
  <c r="CZ157" i="174"/>
  <c r="CX157" i="174"/>
  <c r="CP157" i="174"/>
  <c r="CN157" i="174"/>
  <c r="CL157" i="174"/>
  <c r="CE157" i="174"/>
  <c r="CC157" i="174"/>
  <c r="CA157" i="174"/>
  <c r="BK157" i="174"/>
  <c r="BI157" i="174"/>
  <c r="BG157" i="174"/>
  <c r="AZ157" i="174"/>
  <c r="AX157" i="174"/>
  <c r="AV157" i="174"/>
  <c r="AP157" i="174"/>
  <c r="AN157" i="174"/>
  <c r="AL157" i="174"/>
  <c r="V157" i="174"/>
  <c r="T157" i="174"/>
  <c r="DJ156" i="174"/>
  <c r="DH156" i="174"/>
  <c r="CZ156" i="174"/>
  <c r="CX156" i="174"/>
  <c r="CP156" i="174"/>
  <c r="CN156" i="174"/>
  <c r="CL156" i="174"/>
  <c r="CE156" i="174"/>
  <c r="CC156" i="174"/>
  <c r="CA156" i="174"/>
  <c r="AP156" i="174"/>
  <c r="AN156" i="174"/>
  <c r="AL156" i="174"/>
  <c r="V156" i="174"/>
  <c r="T156" i="174"/>
  <c r="DJ155" i="174"/>
  <c r="DH155" i="174"/>
  <c r="CZ155" i="174"/>
  <c r="CX155" i="174"/>
  <c r="CE155" i="174"/>
  <c r="BG155" i="174"/>
  <c r="AV155" i="174"/>
  <c r="AP155" i="174"/>
  <c r="AN155" i="174"/>
  <c r="AL155" i="174"/>
  <c r="DJ154" i="174"/>
  <c r="DH154" i="174"/>
  <c r="CZ154" i="174"/>
  <c r="CX154" i="174"/>
  <c r="CP154" i="174"/>
  <c r="CN154" i="174"/>
  <c r="CL154" i="174"/>
  <c r="CE154" i="174"/>
  <c r="CC154" i="174"/>
  <c r="CA154" i="174"/>
  <c r="AP154" i="174"/>
  <c r="AN154" i="174"/>
  <c r="AL154" i="174"/>
  <c r="V154" i="174"/>
  <c r="T154" i="174"/>
  <c r="DJ153" i="174"/>
  <c r="DH153" i="174"/>
  <c r="CZ153" i="174"/>
  <c r="CX153" i="174"/>
  <c r="CP153" i="174"/>
  <c r="CN153" i="174"/>
  <c r="CL153" i="174"/>
  <c r="CE153" i="174"/>
  <c r="CC153" i="174"/>
  <c r="CA153" i="174"/>
  <c r="BK153" i="174"/>
  <c r="BI153" i="174"/>
  <c r="BG153" i="174"/>
  <c r="AZ153" i="174"/>
  <c r="AX153" i="174"/>
  <c r="AV153" i="174"/>
  <c r="AP153" i="174"/>
  <c r="AN153" i="174"/>
  <c r="AL153" i="174"/>
  <c r="V153" i="174"/>
  <c r="T153" i="174"/>
  <c r="DJ152" i="174"/>
  <c r="DH152" i="174"/>
  <c r="CZ152" i="174"/>
  <c r="CX152" i="174"/>
  <c r="CP152" i="174"/>
  <c r="CN152" i="174"/>
  <c r="CL152" i="174"/>
  <c r="CE152" i="174"/>
  <c r="CC152" i="174"/>
  <c r="CA152" i="174"/>
  <c r="AP152" i="174"/>
  <c r="AN152" i="174"/>
  <c r="AL152" i="174"/>
  <c r="V152" i="174"/>
  <c r="T152" i="174"/>
  <c r="DJ151" i="174"/>
  <c r="DH151" i="174"/>
  <c r="CZ151" i="174"/>
  <c r="CX151" i="174"/>
  <c r="CC151" i="174"/>
  <c r="BG151" i="174"/>
  <c r="AZ151" i="174"/>
  <c r="AP151" i="174"/>
  <c r="AN151" i="174"/>
  <c r="AL151" i="174"/>
  <c r="DJ150" i="174"/>
  <c r="DH150" i="174"/>
  <c r="CZ150" i="174"/>
  <c r="CX150" i="174"/>
  <c r="CP150" i="174"/>
  <c r="CN150" i="174"/>
  <c r="CL150" i="174"/>
  <c r="CE150" i="174"/>
  <c r="CC150" i="174"/>
  <c r="CA150" i="174"/>
  <c r="BK150" i="174"/>
  <c r="BI150" i="174"/>
  <c r="BG150" i="174"/>
  <c r="AZ150" i="174"/>
  <c r="AX150" i="174"/>
  <c r="AV150" i="174"/>
  <c r="AP150" i="174"/>
  <c r="AN150" i="174"/>
  <c r="AL150" i="174"/>
  <c r="V150" i="174"/>
  <c r="T150" i="174"/>
  <c r="DJ149" i="174"/>
  <c r="DH149" i="174"/>
  <c r="CZ149" i="174"/>
  <c r="CX149" i="174"/>
  <c r="CP149" i="174"/>
  <c r="CN149" i="174"/>
  <c r="CL149" i="174"/>
  <c r="CE149" i="174"/>
  <c r="CC149" i="174"/>
  <c r="CA149" i="174"/>
  <c r="BK149" i="174"/>
  <c r="BI149" i="174"/>
  <c r="BG149" i="174"/>
  <c r="AZ149" i="174"/>
  <c r="AX149" i="174"/>
  <c r="AV149" i="174"/>
  <c r="AP149" i="174"/>
  <c r="AN149" i="174"/>
  <c r="AL149" i="174"/>
  <c r="V149" i="174"/>
  <c r="T149" i="174"/>
  <c r="DJ148" i="174"/>
  <c r="DH148" i="174"/>
  <c r="CZ148" i="174"/>
  <c r="CX148" i="174"/>
  <c r="CP148" i="174"/>
  <c r="CN148" i="174"/>
  <c r="CL148" i="174"/>
  <c r="CE148" i="174"/>
  <c r="CC148" i="174"/>
  <c r="CA148" i="174"/>
  <c r="BK148" i="174"/>
  <c r="BI148" i="174"/>
  <c r="BG148" i="174"/>
  <c r="AZ148" i="174"/>
  <c r="AX148" i="174"/>
  <c r="AV148" i="174"/>
  <c r="AP148" i="174"/>
  <c r="AN148" i="174"/>
  <c r="AL148" i="174"/>
  <c r="V148" i="174"/>
  <c r="T148" i="174"/>
  <c r="DJ147" i="174"/>
  <c r="DH147" i="174"/>
  <c r="CZ147" i="174"/>
  <c r="CX147" i="174"/>
  <c r="CL147" i="174"/>
  <c r="CA147" i="174"/>
  <c r="BI147" i="174"/>
  <c r="AX147" i="174"/>
  <c r="AP147" i="174"/>
  <c r="AN147" i="174"/>
  <c r="AL147" i="174"/>
  <c r="DJ146" i="174"/>
  <c r="DH146" i="174"/>
  <c r="CZ146" i="174"/>
  <c r="CX146" i="174"/>
  <c r="CP146" i="174"/>
  <c r="CN146" i="174"/>
  <c r="CL146" i="174"/>
  <c r="CE146" i="174"/>
  <c r="CC146" i="174"/>
  <c r="CA146" i="174"/>
  <c r="BK146" i="174"/>
  <c r="BI146" i="174"/>
  <c r="BG146" i="174"/>
  <c r="AZ146" i="174"/>
  <c r="AX146" i="174"/>
  <c r="AV146" i="174"/>
  <c r="AP146" i="174"/>
  <c r="AN146" i="174"/>
  <c r="AL146" i="174"/>
  <c r="V146" i="174"/>
  <c r="T146" i="174"/>
  <c r="DJ145" i="174"/>
  <c r="DH145" i="174"/>
  <c r="CZ145" i="174"/>
  <c r="CX145" i="174"/>
  <c r="CP145" i="174"/>
  <c r="CN145" i="174"/>
  <c r="CL145" i="174"/>
  <c r="CE145" i="174"/>
  <c r="CC145" i="174"/>
  <c r="CA145" i="174"/>
  <c r="BK145" i="174"/>
  <c r="BI145" i="174"/>
  <c r="BG145" i="174"/>
  <c r="AZ145" i="174"/>
  <c r="AX145" i="174"/>
  <c r="AV145" i="174"/>
  <c r="AP145" i="174"/>
  <c r="AN145" i="174"/>
  <c r="AL145" i="174"/>
  <c r="V145" i="174"/>
  <c r="T145" i="174"/>
  <c r="DJ144" i="174"/>
  <c r="DH144" i="174"/>
  <c r="CZ144" i="174"/>
  <c r="CX144" i="174"/>
  <c r="CP144" i="174"/>
  <c r="CN144" i="174"/>
  <c r="CL144" i="174"/>
  <c r="CE144" i="174"/>
  <c r="CC144" i="174"/>
  <c r="CA144" i="174"/>
  <c r="BK144" i="174"/>
  <c r="BI144" i="174"/>
  <c r="BG144" i="174"/>
  <c r="AZ144" i="174"/>
  <c r="AX144" i="174"/>
  <c r="AV144" i="174"/>
  <c r="AP144" i="174"/>
  <c r="AN144" i="174"/>
  <c r="AL144" i="174"/>
  <c r="V144" i="174"/>
  <c r="T144" i="174"/>
  <c r="DJ143" i="174"/>
  <c r="DH143" i="174"/>
  <c r="CZ143" i="174"/>
  <c r="CX143" i="174"/>
  <c r="CN143" i="174"/>
  <c r="BK143" i="174"/>
  <c r="AV143" i="174"/>
  <c r="AP143" i="174"/>
  <c r="AN143" i="174"/>
  <c r="AL143" i="174"/>
  <c r="DJ142" i="174"/>
  <c r="DH142" i="174"/>
  <c r="CZ142" i="174"/>
  <c r="CX142" i="174"/>
  <c r="CP142" i="174"/>
  <c r="CN142" i="174"/>
  <c r="CL142" i="174"/>
  <c r="CE142" i="174"/>
  <c r="CC142" i="174"/>
  <c r="CA142" i="174"/>
  <c r="AP142" i="174"/>
  <c r="AN142" i="174"/>
  <c r="AL142" i="174"/>
  <c r="V142" i="174"/>
  <c r="T142" i="174"/>
  <c r="DJ141" i="174"/>
  <c r="DH141" i="174"/>
  <c r="CZ141" i="174"/>
  <c r="CX141" i="174"/>
  <c r="CP141" i="174"/>
  <c r="CN141" i="174"/>
  <c r="CL141" i="174"/>
  <c r="CE141" i="174"/>
  <c r="CC141" i="174"/>
  <c r="CA141" i="174"/>
  <c r="BK141" i="174"/>
  <c r="BI141" i="174"/>
  <c r="BG141" i="174"/>
  <c r="AZ141" i="174"/>
  <c r="AX141" i="174"/>
  <c r="AV141" i="174"/>
  <c r="AP141" i="174"/>
  <c r="AN141" i="174"/>
  <c r="AL141" i="174"/>
  <c r="V141" i="174"/>
  <c r="T141" i="174"/>
  <c r="DJ140" i="174"/>
  <c r="DH140" i="174"/>
  <c r="CZ140" i="174"/>
  <c r="CX140" i="174"/>
  <c r="CP140" i="174"/>
  <c r="CN140" i="174"/>
  <c r="CL140" i="174"/>
  <c r="CE140" i="174"/>
  <c r="CC140" i="174"/>
  <c r="CA140" i="174"/>
  <c r="BK140" i="174"/>
  <c r="BI140" i="174"/>
  <c r="BG140" i="174"/>
  <c r="AZ140" i="174"/>
  <c r="AX140" i="174"/>
  <c r="AV140" i="174"/>
  <c r="AP140" i="174"/>
  <c r="AN140" i="174"/>
  <c r="AL140" i="174"/>
  <c r="V140" i="174"/>
  <c r="T140" i="174"/>
  <c r="DJ139" i="174"/>
  <c r="DH139" i="174"/>
  <c r="CZ139" i="174"/>
  <c r="CX139" i="174"/>
  <c r="CE139" i="174"/>
  <c r="AP139" i="174"/>
  <c r="AN139" i="174"/>
  <c r="AL139" i="174"/>
  <c r="DJ138" i="174"/>
  <c r="DH138" i="174"/>
  <c r="CZ138" i="174"/>
  <c r="CX138" i="174"/>
  <c r="CP138" i="174"/>
  <c r="CN138" i="174"/>
  <c r="CL138" i="174"/>
  <c r="CE138" i="174"/>
  <c r="CC138" i="174"/>
  <c r="CA138" i="174"/>
  <c r="AP138" i="174"/>
  <c r="AN138" i="174"/>
  <c r="AL138" i="174"/>
  <c r="V138" i="174"/>
  <c r="T138" i="174"/>
  <c r="DJ137" i="174"/>
  <c r="DH137" i="174"/>
  <c r="CZ137" i="174"/>
  <c r="CX137" i="174"/>
  <c r="CP137" i="174"/>
  <c r="CN137" i="174"/>
  <c r="CL137" i="174"/>
  <c r="CE137" i="174"/>
  <c r="CC137" i="174"/>
  <c r="CA137" i="174"/>
  <c r="AP137" i="174"/>
  <c r="AN137" i="174"/>
  <c r="AL137" i="174"/>
  <c r="V137" i="174"/>
  <c r="T137" i="174"/>
  <c r="DJ136" i="174"/>
  <c r="DH136" i="174"/>
  <c r="CZ136" i="174"/>
  <c r="CX136" i="174"/>
  <c r="CP136" i="174"/>
  <c r="CN136" i="174"/>
  <c r="CL136" i="174"/>
  <c r="CE136" i="174"/>
  <c r="CC136" i="174"/>
  <c r="CA136" i="174"/>
  <c r="BK136" i="174"/>
  <c r="BI136" i="174"/>
  <c r="BG136" i="174"/>
  <c r="AZ136" i="174"/>
  <c r="AX136" i="174"/>
  <c r="AV136" i="174"/>
  <c r="AP136" i="174"/>
  <c r="AN136" i="174"/>
  <c r="AL136" i="174"/>
  <c r="V136" i="174"/>
  <c r="T136" i="174"/>
  <c r="DJ135" i="174"/>
  <c r="DH135" i="174"/>
  <c r="CZ135" i="174"/>
  <c r="CX135" i="174"/>
  <c r="CP135" i="174"/>
  <c r="CA135" i="174"/>
  <c r="AP135" i="174"/>
  <c r="AN135" i="174"/>
  <c r="AL135" i="174"/>
  <c r="T135" i="174"/>
  <c r="DJ134" i="174"/>
  <c r="DH134" i="174"/>
  <c r="CZ134" i="174"/>
  <c r="CX134" i="174"/>
  <c r="CP134" i="174"/>
  <c r="CN134" i="174"/>
  <c r="CL134" i="174"/>
  <c r="CE134" i="174"/>
  <c r="CC134" i="174"/>
  <c r="CA134" i="174"/>
  <c r="BK134" i="174"/>
  <c r="BI134" i="174"/>
  <c r="BG134" i="174"/>
  <c r="AZ134" i="174"/>
  <c r="AX134" i="174"/>
  <c r="AV134" i="174"/>
  <c r="AP134" i="174"/>
  <c r="AN134" i="174"/>
  <c r="AL134" i="174"/>
  <c r="V134" i="174"/>
  <c r="T134" i="174"/>
  <c r="DJ133" i="174"/>
  <c r="DH133" i="174"/>
  <c r="CZ133" i="174"/>
  <c r="CX133" i="174"/>
  <c r="CP133" i="174"/>
  <c r="CN133" i="174"/>
  <c r="CL133" i="174"/>
  <c r="CE133" i="174"/>
  <c r="CC133" i="174"/>
  <c r="CA133" i="174"/>
  <c r="BK133" i="174"/>
  <c r="BI133" i="174"/>
  <c r="BG133" i="174"/>
  <c r="AZ133" i="174"/>
  <c r="AX133" i="174"/>
  <c r="AV133" i="174"/>
  <c r="AP133" i="174"/>
  <c r="AN133" i="174"/>
  <c r="AL133" i="174"/>
  <c r="V133" i="174"/>
  <c r="T133" i="174"/>
  <c r="DJ132" i="174"/>
  <c r="DH132" i="174"/>
  <c r="CZ132" i="174"/>
  <c r="CX132" i="174"/>
  <c r="CP132" i="174"/>
  <c r="CN132" i="174"/>
  <c r="CL132" i="174"/>
  <c r="CE132" i="174"/>
  <c r="CC132" i="174"/>
  <c r="CA132" i="174"/>
  <c r="BK132" i="174"/>
  <c r="BI132" i="174"/>
  <c r="BG132" i="174"/>
  <c r="AZ132" i="174"/>
  <c r="AX132" i="174"/>
  <c r="AV132" i="174"/>
  <c r="AP132" i="174"/>
  <c r="AN132" i="174"/>
  <c r="AL132" i="174"/>
  <c r="V132" i="174"/>
  <c r="T132" i="174"/>
  <c r="DJ131" i="174"/>
  <c r="DH131" i="174"/>
  <c r="CZ131" i="174"/>
  <c r="CX131" i="174"/>
  <c r="BI131" i="174"/>
  <c r="AZ131" i="174"/>
  <c r="AP131" i="174"/>
  <c r="AN131" i="174"/>
  <c r="AL131" i="174"/>
  <c r="V131" i="174"/>
  <c r="DJ130" i="174"/>
  <c r="DH130" i="174"/>
  <c r="CZ130" i="174"/>
  <c r="CX130" i="174"/>
  <c r="CP130" i="174"/>
  <c r="CN130" i="174"/>
  <c r="CL130" i="174"/>
  <c r="CE130" i="174"/>
  <c r="CC130" i="174"/>
  <c r="CA130" i="174"/>
  <c r="BK130" i="174"/>
  <c r="BI130" i="174"/>
  <c r="BG130" i="174"/>
  <c r="AZ130" i="174"/>
  <c r="AX130" i="174"/>
  <c r="AV130" i="174"/>
  <c r="AP130" i="174"/>
  <c r="AN130" i="174"/>
  <c r="AL130" i="174"/>
  <c r="V130" i="174"/>
  <c r="T130" i="174"/>
  <c r="DJ129" i="174"/>
  <c r="DH129" i="174"/>
  <c r="CZ129" i="174"/>
  <c r="CX129" i="174"/>
  <c r="CP129" i="174"/>
  <c r="CN129" i="174"/>
  <c r="CL129" i="174"/>
  <c r="CE129" i="174"/>
  <c r="CC129" i="174"/>
  <c r="CA129" i="174"/>
  <c r="BK129" i="174"/>
  <c r="BI129" i="174"/>
  <c r="BG129" i="174"/>
  <c r="AZ129" i="174"/>
  <c r="AX129" i="174"/>
  <c r="AV129" i="174"/>
  <c r="AP129" i="174"/>
  <c r="AN129" i="174"/>
  <c r="AL129" i="174"/>
  <c r="V129" i="174"/>
  <c r="T129" i="174"/>
  <c r="CZ128" i="174"/>
  <c r="CX128" i="174"/>
  <c r="CN128" i="174"/>
  <c r="CL128" i="174"/>
  <c r="CE128" i="174"/>
  <c r="CC128" i="174"/>
  <c r="BK128" i="174"/>
  <c r="BI128" i="174"/>
  <c r="BG128" i="174"/>
  <c r="AV128" i="174"/>
  <c r="AP128" i="174"/>
  <c r="V128" i="174"/>
  <c r="DJ127" i="174"/>
  <c r="DH127" i="174"/>
  <c r="CZ127" i="174"/>
  <c r="CX127" i="174"/>
  <c r="CP127" i="174"/>
  <c r="AP127" i="174"/>
  <c r="AN127" i="174"/>
  <c r="AL127" i="174"/>
  <c r="N124" i="174"/>
  <c r="DJ126" i="174"/>
  <c r="DH126" i="174"/>
  <c r="CZ126" i="174"/>
  <c r="CX126" i="174"/>
  <c r="CP126" i="174"/>
  <c r="CN126" i="174"/>
  <c r="CL126" i="174"/>
  <c r="CE126" i="174"/>
  <c r="CC126" i="174"/>
  <c r="CA126" i="174"/>
  <c r="AP126" i="174"/>
  <c r="AN126" i="174"/>
  <c r="AL126" i="174"/>
  <c r="V126" i="174"/>
  <c r="T126" i="174"/>
  <c r="DJ125" i="174"/>
  <c r="DH125" i="174"/>
  <c r="CZ125" i="174"/>
  <c r="CX125" i="174"/>
  <c r="CP125" i="174"/>
  <c r="CN125" i="174"/>
  <c r="CL125" i="174"/>
  <c r="CE125" i="174"/>
  <c r="CC125" i="174"/>
  <c r="CA125" i="174"/>
  <c r="BK125" i="174"/>
  <c r="BI125" i="174"/>
  <c r="BG125" i="174"/>
  <c r="AZ125" i="174"/>
  <c r="AX125" i="174"/>
  <c r="AV125" i="174"/>
  <c r="AP125" i="174"/>
  <c r="AN125" i="174"/>
  <c r="AL125" i="174"/>
  <c r="V125" i="174"/>
  <c r="T125" i="174"/>
  <c r="DJ124" i="174"/>
  <c r="DH124" i="174"/>
  <c r="CZ124" i="174"/>
  <c r="CX124" i="174"/>
  <c r="CP124" i="174"/>
  <c r="CN124" i="174"/>
  <c r="CL124" i="174"/>
  <c r="CE124" i="174"/>
  <c r="CC124" i="174"/>
  <c r="CA124" i="174"/>
  <c r="BK124" i="174"/>
  <c r="BI124" i="174"/>
  <c r="BG124" i="174"/>
  <c r="AZ124" i="174"/>
  <c r="AX124" i="174"/>
  <c r="AV124" i="174"/>
  <c r="AP124" i="174"/>
  <c r="AN124" i="174"/>
  <c r="AL124" i="174"/>
  <c r="V124" i="174"/>
  <c r="T124" i="174"/>
  <c r="DJ123" i="174"/>
  <c r="DH123" i="174"/>
  <c r="CA123" i="174"/>
  <c r="AP123" i="174"/>
  <c r="AN123" i="174"/>
  <c r="AL123" i="174"/>
  <c r="DJ122" i="174"/>
  <c r="DH122" i="174"/>
  <c r="CZ122" i="174"/>
  <c r="CX122" i="174"/>
  <c r="CP122" i="174"/>
  <c r="CN122" i="174"/>
  <c r="CL122" i="174"/>
  <c r="CE122" i="174"/>
  <c r="CC122" i="174"/>
  <c r="CA122" i="174"/>
  <c r="BK122" i="174"/>
  <c r="BI122" i="174"/>
  <c r="BG122" i="174"/>
  <c r="AZ122" i="174"/>
  <c r="AX122" i="174"/>
  <c r="AV122" i="174"/>
  <c r="AP122" i="174"/>
  <c r="AN122" i="174"/>
  <c r="AL122" i="174"/>
  <c r="V122" i="174"/>
  <c r="T122" i="174"/>
  <c r="DJ121" i="174"/>
  <c r="DH121" i="174"/>
  <c r="CZ121" i="174"/>
  <c r="CX121" i="174"/>
  <c r="CP121" i="174"/>
  <c r="CN121" i="174"/>
  <c r="CL121" i="174"/>
  <c r="CE121" i="174"/>
  <c r="CC121" i="174"/>
  <c r="CA121" i="174"/>
  <c r="BK121" i="174"/>
  <c r="BI121" i="174"/>
  <c r="BG121" i="174"/>
  <c r="AZ121" i="174"/>
  <c r="AX121" i="174"/>
  <c r="AV121" i="174"/>
  <c r="AP121" i="174"/>
  <c r="AN121" i="174"/>
  <c r="AL121" i="174"/>
  <c r="V121" i="174"/>
  <c r="T121" i="174"/>
  <c r="DJ120" i="174"/>
  <c r="DH120" i="174"/>
  <c r="CZ120" i="174"/>
  <c r="CX120" i="174"/>
  <c r="CP120" i="174"/>
  <c r="CN120" i="174"/>
  <c r="CL120" i="174"/>
  <c r="CE120" i="174"/>
  <c r="CC120" i="174"/>
  <c r="CA120" i="174"/>
  <c r="BK120" i="174"/>
  <c r="BI120" i="174"/>
  <c r="BG120" i="174"/>
  <c r="AZ120" i="174"/>
  <c r="AX120" i="174"/>
  <c r="AV120" i="174"/>
  <c r="AP120" i="174"/>
  <c r="AN120" i="174"/>
  <c r="AL120" i="174"/>
  <c r="V120" i="174"/>
  <c r="T120" i="174"/>
  <c r="DJ119" i="174"/>
  <c r="DH119" i="174"/>
  <c r="CZ119" i="174"/>
  <c r="CX119" i="174"/>
  <c r="CP119" i="174"/>
  <c r="CC119" i="174"/>
  <c r="BG119" i="174"/>
  <c r="AV119" i="174"/>
  <c r="AP119" i="174"/>
  <c r="AN119" i="174"/>
  <c r="AL119" i="174"/>
  <c r="T119" i="174"/>
  <c r="DJ118" i="174"/>
  <c r="DH118" i="174"/>
  <c r="CP118" i="174"/>
  <c r="CN118" i="174"/>
  <c r="CL118" i="174"/>
  <c r="CE118" i="174"/>
  <c r="CC118" i="174"/>
  <c r="CA118" i="174"/>
  <c r="AP118" i="174"/>
  <c r="AN118" i="174"/>
  <c r="AL118" i="174"/>
  <c r="V118" i="174"/>
  <c r="T118" i="174"/>
  <c r="DJ117" i="174"/>
  <c r="DH117" i="174"/>
  <c r="CZ117" i="174"/>
  <c r="CX117" i="174"/>
  <c r="CP117" i="174"/>
  <c r="CN117" i="174"/>
  <c r="CL117" i="174"/>
  <c r="CE117" i="174"/>
  <c r="CC117" i="174"/>
  <c r="CA117" i="174"/>
  <c r="BK117" i="174"/>
  <c r="BI117" i="174"/>
  <c r="BG117" i="174"/>
  <c r="AZ117" i="174"/>
  <c r="AX117" i="174"/>
  <c r="AV117" i="174"/>
  <c r="AP117" i="174"/>
  <c r="AN117" i="174"/>
  <c r="AL117" i="174"/>
  <c r="V117" i="174"/>
  <c r="T117" i="174"/>
  <c r="DJ116" i="174"/>
  <c r="DH116" i="174"/>
  <c r="CZ116" i="174"/>
  <c r="CX116" i="174"/>
  <c r="CP116" i="174"/>
  <c r="CN116" i="174"/>
  <c r="CL116" i="174"/>
  <c r="CE116" i="174"/>
  <c r="CC116" i="174"/>
  <c r="CA116" i="174"/>
  <c r="BK116" i="174"/>
  <c r="BI116" i="174"/>
  <c r="BG116" i="174"/>
  <c r="AZ116" i="174"/>
  <c r="AX116" i="174"/>
  <c r="AV116" i="174"/>
  <c r="AP116" i="174"/>
  <c r="AN116" i="174"/>
  <c r="AL116" i="174"/>
  <c r="V116" i="174"/>
  <c r="T116" i="174"/>
  <c r="DJ115" i="174"/>
  <c r="DH115" i="174"/>
  <c r="CZ115" i="174"/>
  <c r="CX115" i="174"/>
  <c r="CL115" i="174"/>
  <c r="CC115" i="174"/>
  <c r="BI115" i="174"/>
  <c r="AV115" i="174"/>
  <c r="AP115" i="174"/>
  <c r="AN115" i="174"/>
  <c r="AL115" i="174"/>
  <c r="T115" i="174"/>
  <c r="CP114" i="174"/>
  <c r="CN114" i="174"/>
  <c r="CL114" i="174"/>
  <c r="CE114" i="174"/>
  <c r="CC114" i="174"/>
  <c r="CA114" i="174"/>
  <c r="AP114" i="174"/>
  <c r="AN114" i="174"/>
  <c r="AL114" i="174"/>
  <c r="V114" i="174"/>
  <c r="T114" i="174"/>
  <c r="CP113" i="174"/>
  <c r="CN113" i="174"/>
  <c r="CL113" i="174"/>
  <c r="CE113" i="174"/>
  <c r="CC113" i="174"/>
  <c r="CA113" i="174"/>
  <c r="AP113" i="174"/>
  <c r="AN113" i="174"/>
  <c r="AL113" i="174"/>
  <c r="V113" i="174"/>
  <c r="T113" i="174"/>
  <c r="DJ112" i="174"/>
  <c r="DH112" i="174"/>
  <c r="CZ112" i="174"/>
  <c r="CX112" i="174"/>
  <c r="CP112" i="174"/>
  <c r="CN112" i="174"/>
  <c r="CL112" i="174"/>
  <c r="CE112" i="174"/>
  <c r="CC112" i="174"/>
  <c r="CA112" i="174"/>
  <c r="BK112" i="174"/>
  <c r="BI112" i="174"/>
  <c r="BG112" i="174"/>
  <c r="AZ112" i="174"/>
  <c r="AX112" i="174"/>
  <c r="AV112" i="174"/>
  <c r="AP112" i="174"/>
  <c r="AN112" i="174"/>
  <c r="AL112" i="174"/>
  <c r="V112" i="174"/>
  <c r="T112" i="174"/>
  <c r="DJ111" i="174"/>
  <c r="DH111" i="174"/>
  <c r="CZ111" i="174"/>
  <c r="CX111" i="174"/>
  <c r="CC111" i="174"/>
  <c r="BG111" i="174"/>
  <c r="AX111" i="174"/>
  <c r="AP111" i="174"/>
  <c r="AN111" i="174"/>
  <c r="AL111" i="174"/>
  <c r="DJ110" i="174"/>
  <c r="DH110" i="174"/>
  <c r="CZ110" i="174"/>
  <c r="CX110" i="174"/>
  <c r="CP110" i="174"/>
  <c r="CN110" i="174"/>
  <c r="CL110" i="174"/>
  <c r="CE110" i="174"/>
  <c r="CC110" i="174"/>
  <c r="CA110" i="174"/>
  <c r="BK110" i="174"/>
  <c r="BI110" i="174"/>
  <c r="BG110" i="174"/>
  <c r="AZ110" i="174"/>
  <c r="AX110" i="174"/>
  <c r="AV110" i="174"/>
  <c r="AP110" i="174"/>
  <c r="AN110" i="174"/>
  <c r="AL110" i="174"/>
  <c r="V110" i="174"/>
  <c r="T110" i="174"/>
  <c r="DJ109" i="174"/>
  <c r="DH109" i="174"/>
  <c r="CZ109" i="174"/>
  <c r="CX109" i="174"/>
  <c r="CP109" i="174"/>
  <c r="CN109" i="174"/>
  <c r="CL109" i="174"/>
  <c r="CE109" i="174"/>
  <c r="CC109" i="174"/>
  <c r="CA109" i="174"/>
  <c r="BK109" i="174"/>
  <c r="BI109" i="174"/>
  <c r="BG109" i="174"/>
  <c r="AZ109" i="174"/>
  <c r="AX109" i="174"/>
  <c r="AV109" i="174"/>
  <c r="AP109" i="174"/>
  <c r="AN109" i="174"/>
  <c r="AL109" i="174"/>
  <c r="V109" i="174"/>
  <c r="T109" i="174"/>
  <c r="DJ108" i="174"/>
  <c r="DH108" i="174"/>
  <c r="CZ108" i="174"/>
  <c r="CX108" i="174"/>
  <c r="CP108" i="174"/>
  <c r="CN108" i="174"/>
  <c r="CL108" i="174"/>
  <c r="CE108" i="174"/>
  <c r="CC108" i="174"/>
  <c r="CA108" i="174"/>
  <c r="BK108" i="174"/>
  <c r="BI108" i="174"/>
  <c r="BG108" i="174"/>
  <c r="AZ108" i="174"/>
  <c r="AX108" i="174"/>
  <c r="AV108" i="174"/>
  <c r="AP108" i="174"/>
  <c r="AN108" i="174"/>
  <c r="AL108" i="174"/>
  <c r="V108" i="174"/>
  <c r="T108" i="174"/>
  <c r="DJ107" i="174"/>
  <c r="DH107" i="174"/>
  <c r="CZ107" i="174"/>
  <c r="CX107" i="174"/>
  <c r="CN107" i="174"/>
  <c r="CC107" i="174"/>
  <c r="BK107" i="174"/>
  <c r="AX107" i="174"/>
  <c r="AP107" i="174"/>
  <c r="AN107" i="174"/>
  <c r="AL107" i="174"/>
  <c r="T107" i="174"/>
  <c r="DJ106" i="174"/>
  <c r="DH106" i="174"/>
  <c r="CZ106" i="174"/>
  <c r="CX106" i="174"/>
  <c r="CP106" i="174"/>
  <c r="CN106" i="174"/>
  <c r="CL106" i="174"/>
  <c r="CE106" i="174"/>
  <c r="CC106" i="174"/>
  <c r="CA106" i="174"/>
  <c r="BK106" i="174"/>
  <c r="BI106" i="174"/>
  <c r="BG106" i="174"/>
  <c r="AZ106" i="174"/>
  <c r="AX106" i="174"/>
  <c r="AV106" i="174"/>
  <c r="AP106" i="174"/>
  <c r="AN106" i="174"/>
  <c r="AL106" i="174"/>
  <c r="V106" i="174"/>
  <c r="T106" i="174"/>
  <c r="DJ105" i="174"/>
  <c r="DH105" i="174"/>
  <c r="CZ105" i="174"/>
  <c r="CX105" i="174"/>
  <c r="CP105" i="174"/>
  <c r="CN105" i="174"/>
  <c r="CL105" i="174"/>
  <c r="CE105" i="174"/>
  <c r="CC105" i="174"/>
  <c r="CA105" i="174"/>
  <c r="BK105" i="174"/>
  <c r="BI105" i="174"/>
  <c r="BG105" i="174"/>
  <c r="AZ105" i="174"/>
  <c r="AX105" i="174"/>
  <c r="AV105" i="174"/>
  <c r="AP105" i="174"/>
  <c r="AN105" i="174"/>
  <c r="AL105" i="174"/>
  <c r="V105" i="174"/>
  <c r="T105" i="174"/>
  <c r="DJ104" i="174"/>
  <c r="DH104" i="174"/>
  <c r="CZ104" i="174"/>
  <c r="CX104" i="174"/>
  <c r="CP104" i="174"/>
  <c r="CN104" i="174"/>
  <c r="CL104" i="174"/>
  <c r="CE104" i="174"/>
  <c r="CC104" i="174"/>
  <c r="CA104" i="174"/>
  <c r="BK104" i="174"/>
  <c r="BI104" i="174"/>
  <c r="BG104" i="174"/>
  <c r="AZ104" i="174"/>
  <c r="AX104" i="174"/>
  <c r="AV104" i="174"/>
  <c r="AP104" i="174"/>
  <c r="AN104" i="174"/>
  <c r="AL104" i="174"/>
  <c r="V104" i="174"/>
  <c r="T104" i="174"/>
  <c r="DJ103" i="174"/>
  <c r="DH103" i="174"/>
  <c r="CZ103" i="174"/>
  <c r="CX103" i="174"/>
  <c r="CL103" i="174"/>
  <c r="CE103" i="174"/>
  <c r="BI103" i="174"/>
  <c r="AZ103" i="174"/>
  <c r="AP103" i="174"/>
  <c r="AN103" i="174"/>
  <c r="AL103" i="174"/>
  <c r="DJ102" i="174"/>
  <c r="DH102" i="174"/>
  <c r="CZ102" i="174"/>
  <c r="CX102" i="174"/>
  <c r="CP102" i="174"/>
  <c r="CN102" i="174"/>
  <c r="CL102" i="174"/>
  <c r="CE102" i="174"/>
  <c r="CC102" i="174"/>
  <c r="CA102" i="174"/>
  <c r="BK102" i="174"/>
  <c r="BI102" i="174"/>
  <c r="BG102" i="174"/>
  <c r="AZ102" i="174"/>
  <c r="AX102" i="174"/>
  <c r="AV102" i="174"/>
  <c r="AP102" i="174"/>
  <c r="AN102" i="174"/>
  <c r="AL102" i="174"/>
  <c r="V102" i="174"/>
  <c r="T102" i="174"/>
  <c r="DJ101" i="174"/>
  <c r="DH101" i="174"/>
  <c r="CZ101" i="174"/>
  <c r="CX101" i="174"/>
  <c r="CP101" i="174"/>
  <c r="CN101" i="174"/>
  <c r="CL101" i="174"/>
  <c r="CE101" i="174"/>
  <c r="CC101" i="174"/>
  <c r="CA101" i="174"/>
  <c r="BK101" i="174"/>
  <c r="BI101" i="174"/>
  <c r="BG101" i="174"/>
  <c r="AZ101" i="174"/>
  <c r="AX101" i="174"/>
  <c r="AV101" i="174"/>
  <c r="AP101" i="174"/>
  <c r="AN101" i="174"/>
  <c r="AL101" i="174"/>
  <c r="V101" i="174"/>
  <c r="T101" i="174"/>
  <c r="DJ100" i="174"/>
  <c r="DH100" i="174"/>
  <c r="CZ100" i="174"/>
  <c r="CX100" i="174"/>
  <c r="CP100" i="174"/>
  <c r="CN100" i="174"/>
  <c r="CL100" i="174"/>
  <c r="CE100" i="174"/>
  <c r="CC100" i="174"/>
  <c r="CA100" i="174"/>
  <c r="BK100" i="174"/>
  <c r="BI100" i="174"/>
  <c r="BG100" i="174"/>
  <c r="AZ100" i="174"/>
  <c r="AX100" i="174"/>
  <c r="AV100" i="174"/>
  <c r="AP100" i="174"/>
  <c r="AN100" i="174"/>
  <c r="AL100" i="174"/>
  <c r="V100" i="174"/>
  <c r="T100" i="174"/>
  <c r="DJ99" i="174"/>
  <c r="DH99" i="174"/>
  <c r="CZ99" i="174"/>
  <c r="CX99" i="174"/>
  <c r="CP99" i="174"/>
  <c r="CE99" i="174"/>
  <c r="AZ99" i="174"/>
  <c r="AP99" i="174"/>
  <c r="AN99" i="174"/>
  <c r="AL99" i="174"/>
  <c r="DJ98" i="174"/>
  <c r="DH98" i="174"/>
  <c r="CZ98" i="174"/>
  <c r="CX98" i="174"/>
  <c r="CP98" i="174"/>
  <c r="CN98" i="174"/>
  <c r="CL98" i="174"/>
  <c r="CE98" i="174"/>
  <c r="CC98" i="174"/>
  <c r="CA98" i="174"/>
  <c r="BK98" i="174"/>
  <c r="BI98" i="174"/>
  <c r="BG98" i="174"/>
  <c r="AZ98" i="174"/>
  <c r="AX98" i="174"/>
  <c r="AV98" i="174"/>
  <c r="AP98" i="174"/>
  <c r="AN98" i="174"/>
  <c r="AL98" i="174"/>
  <c r="V98" i="174"/>
  <c r="T98" i="174"/>
  <c r="DJ97" i="174"/>
  <c r="DH97" i="174"/>
  <c r="CZ97" i="174"/>
  <c r="CX97" i="174"/>
  <c r="CP97" i="174"/>
  <c r="CN97" i="174"/>
  <c r="CL97" i="174"/>
  <c r="CE97" i="174"/>
  <c r="CC97" i="174"/>
  <c r="CA97" i="174"/>
  <c r="BK97" i="174"/>
  <c r="BI97" i="174"/>
  <c r="BG97" i="174"/>
  <c r="AZ97" i="174"/>
  <c r="AX97" i="174"/>
  <c r="AV97" i="174"/>
  <c r="AP97" i="174"/>
  <c r="AN97" i="174"/>
  <c r="AL97" i="174"/>
  <c r="V97" i="174"/>
  <c r="T97" i="174"/>
  <c r="DJ96" i="174"/>
  <c r="DH96" i="174"/>
  <c r="CZ96" i="174"/>
  <c r="CX96" i="174"/>
  <c r="CP96" i="174"/>
  <c r="CN96" i="174"/>
  <c r="CL96" i="174"/>
  <c r="CE96" i="174"/>
  <c r="CC96" i="174"/>
  <c r="CA96" i="174"/>
  <c r="BK96" i="174"/>
  <c r="BI96" i="174"/>
  <c r="BG96" i="174"/>
  <c r="AZ96" i="174"/>
  <c r="AX96" i="174"/>
  <c r="AV96" i="174"/>
  <c r="AP96" i="174"/>
  <c r="AN96" i="174"/>
  <c r="AL96" i="174"/>
  <c r="V96" i="174"/>
  <c r="T96" i="174"/>
  <c r="DJ95" i="174"/>
  <c r="DH95" i="174"/>
  <c r="CZ95" i="174"/>
  <c r="CX95" i="174"/>
  <c r="CL95" i="174"/>
  <c r="CE95" i="174"/>
  <c r="BK95" i="174"/>
  <c r="AP95" i="174"/>
  <c r="AN95" i="174"/>
  <c r="AL95" i="174"/>
  <c r="DJ94" i="174"/>
  <c r="DH94" i="174"/>
  <c r="CZ94" i="174"/>
  <c r="CX94" i="174"/>
  <c r="CP94" i="174"/>
  <c r="CN94" i="174"/>
  <c r="CL94" i="174"/>
  <c r="CE94" i="174"/>
  <c r="CC94" i="174"/>
  <c r="CA94" i="174"/>
  <c r="BK94" i="174"/>
  <c r="BI94" i="174"/>
  <c r="BG94" i="174"/>
  <c r="AZ94" i="174"/>
  <c r="AX94" i="174"/>
  <c r="AV94" i="174"/>
  <c r="AP94" i="174"/>
  <c r="AN94" i="174"/>
  <c r="AL94" i="174"/>
  <c r="V94" i="174"/>
  <c r="T94" i="174"/>
  <c r="CX93" i="174"/>
  <c r="CL93" i="174"/>
  <c r="CC93" i="174"/>
  <c r="CA93" i="174"/>
  <c r="BK93" i="174"/>
  <c r="BG93" i="174"/>
  <c r="AV93" i="174"/>
  <c r="AP93" i="174"/>
  <c r="V93" i="174"/>
  <c r="DJ92" i="174"/>
  <c r="DH92" i="174"/>
  <c r="CZ92" i="174"/>
  <c r="CX92" i="174"/>
  <c r="CP92" i="174"/>
  <c r="CN92" i="174"/>
  <c r="CL92" i="174"/>
  <c r="CE92" i="174"/>
  <c r="CC92" i="174"/>
  <c r="CA92" i="174"/>
  <c r="BK92" i="174"/>
  <c r="BI92" i="174"/>
  <c r="BG92" i="174"/>
  <c r="AZ92" i="174"/>
  <c r="AX92" i="174"/>
  <c r="AV92" i="174"/>
  <c r="AP92" i="174"/>
  <c r="AN92" i="174"/>
  <c r="AL92" i="174"/>
  <c r="V92" i="174"/>
  <c r="T92" i="174"/>
  <c r="DJ91" i="174"/>
  <c r="DH91" i="174"/>
  <c r="CZ91" i="174"/>
  <c r="CX91" i="174"/>
  <c r="CL91" i="174"/>
  <c r="CC91" i="174"/>
  <c r="BG91" i="174"/>
  <c r="AX91" i="174"/>
  <c r="AP91" i="174"/>
  <c r="AN91" i="174"/>
  <c r="AL91" i="174"/>
  <c r="DJ90" i="174"/>
  <c r="DH90" i="174"/>
  <c r="CZ90" i="174"/>
  <c r="CX90" i="174"/>
  <c r="CP90" i="174"/>
  <c r="CN90" i="174"/>
  <c r="CL90" i="174"/>
  <c r="CE90" i="174"/>
  <c r="CC90" i="174"/>
  <c r="CA90" i="174"/>
  <c r="BK90" i="174"/>
  <c r="BI90" i="174"/>
  <c r="BG90" i="174"/>
  <c r="AZ90" i="174"/>
  <c r="AX90" i="174"/>
  <c r="AV90" i="174"/>
  <c r="AP90" i="174"/>
  <c r="AN90" i="174"/>
  <c r="AL90" i="174"/>
  <c r="V90" i="174"/>
  <c r="T90" i="174"/>
  <c r="DJ89" i="174"/>
  <c r="DH89" i="174"/>
  <c r="CZ89" i="174"/>
  <c r="CX89" i="174"/>
  <c r="CP89" i="174"/>
  <c r="CN89" i="174"/>
  <c r="CL89" i="174"/>
  <c r="CE89" i="174"/>
  <c r="CC89" i="174"/>
  <c r="CA89" i="174"/>
  <c r="BK89" i="174"/>
  <c r="BI89" i="174"/>
  <c r="BG89" i="174"/>
  <c r="AZ89" i="174"/>
  <c r="AX89" i="174"/>
  <c r="AV89" i="174"/>
  <c r="AP89" i="174"/>
  <c r="AN89" i="174"/>
  <c r="AL89" i="174"/>
  <c r="V89" i="174"/>
  <c r="T89" i="174"/>
  <c r="DJ88" i="174"/>
  <c r="DH88" i="174"/>
  <c r="CZ88" i="174"/>
  <c r="CX88" i="174"/>
  <c r="CP88" i="174"/>
  <c r="CN88" i="174"/>
  <c r="CL88" i="174"/>
  <c r="CE88" i="174"/>
  <c r="CC88" i="174"/>
  <c r="CA88" i="174"/>
  <c r="BK88" i="174"/>
  <c r="BI88" i="174"/>
  <c r="BG88" i="174"/>
  <c r="AZ88" i="174"/>
  <c r="AX88" i="174"/>
  <c r="AV88" i="174"/>
  <c r="AP88" i="174"/>
  <c r="AN88" i="174"/>
  <c r="AL88" i="174"/>
  <c r="V88" i="174"/>
  <c r="T88" i="174"/>
  <c r="DJ87" i="174"/>
  <c r="DH87" i="174"/>
  <c r="CZ87" i="174"/>
  <c r="CX87" i="174"/>
  <c r="CL87" i="174"/>
  <c r="BG87" i="174"/>
  <c r="AP87" i="174"/>
  <c r="AN87" i="174"/>
  <c r="AL87" i="174"/>
  <c r="DJ86" i="174"/>
  <c r="DH86" i="174"/>
  <c r="CZ86" i="174"/>
  <c r="CX86" i="174"/>
  <c r="CP86" i="174"/>
  <c r="CN86" i="174"/>
  <c r="CL86" i="174"/>
  <c r="CE86" i="174"/>
  <c r="CC86" i="174"/>
  <c r="CA86" i="174"/>
  <c r="BK86" i="174"/>
  <c r="BI86" i="174"/>
  <c r="BG86" i="174"/>
  <c r="AZ86" i="174"/>
  <c r="AX86" i="174"/>
  <c r="AV86" i="174"/>
  <c r="AP86" i="174"/>
  <c r="AN86" i="174"/>
  <c r="AL86" i="174"/>
  <c r="V86" i="174"/>
  <c r="T86" i="174"/>
  <c r="DJ85" i="174"/>
  <c r="DH85" i="174"/>
  <c r="CZ85" i="174"/>
  <c r="CX85" i="174"/>
  <c r="CP85" i="174"/>
  <c r="CN85" i="174"/>
  <c r="CL85" i="174"/>
  <c r="CE85" i="174"/>
  <c r="CC85" i="174"/>
  <c r="CA85" i="174"/>
  <c r="BK85" i="174"/>
  <c r="BI85" i="174"/>
  <c r="BG85" i="174"/>
  <c r="AZ85" i="174"/>
  <c r="AX85" i="174"/>
  <c r="AV85" i="174"/>
  <c r="AP85" i="174"/>
  <c r="AN85" i="174"/>
  <c r="AL85" i="174"/>
  <c r="V85" i="174"/>
  <c r="T85" i="174"/>
  <c r="DJ84" i="174"/>
  <c r="DH84" i="174"/>
  <c r="CZ84" i="174"/>
  <c r="CX84" i="174"/>
  <c r="CP84" i="174"/>
  <c r="CN84" i="174"/>
  <c r="CL84" i="174"/>
  <c r="CE84" i="174"/>
  <c r="CC84" i="174"/>
  <c r="CA84" i="174"/>
  <c r="BK84" i="174"/>
  <c r="BI84" i="174"/>
  <c r="BG84" i="174"/>
  <c r="AZ84" i="174"/>
  <c r="AX84" i="174"/>
  <c r="AV84" i="174"/>
  <c r="AP84" i="174"/>
  <c r="AN84" i="174"/>
  <c r="AL84" i="174"/>
  <c r="V84" i="174"/>
  <c r="T84" i="174"/>
  <c r="DJ83" i="174"/>
  <c r="DH83" i="174"/>
  <c r="CZ83" i="174"/>
  <c r="CX83" i="174"/>
  <c r="CP83" i="174"/>
  <c r="CA83" i="174"/>
  <c r="AX83" i="174"/>
  <c r="AP83" i="174"/>
  <c r="AN83" i="174"/>
  <c r="AL83" i="174"/>
  <c r="DJ82" i="174"/>
  <c r="DH82" i="174"/>
  <c r="CZ82" i="174"/>
  <c r="CX82" i="174"/>
  <c r="CP82" i="174"/>
  <c r="CN82" i="174"/>
  <c r="CL82" i="174"/>
  <c r="CE82" i="174"/>
  <c r="CC82" i="174"/>
  <c r="CA82" i="174"/>
  <c r="BK82" i="174"/>
  <c r="BI82" i="174"/>
  <c r="BG82" i="174"/>
  <c r="AZ82" i="174"/>
  <c r="AX82" i="174"/>
  <c r="AV82" i="174"/>
  <c r="AP82" i="174"/>
  <c r="AN82" i="174"/>
  <c r="AL82" i="174"/>
  <c r="V82" i="174"/>
  <c r="T82" i="174"/>
  <c r="DJ81" i="174"/>
  <c r="DH81" i="174"/>
  <c r="CZ81" i="174"/>
  <c r="CX81" i="174"/>
  <c r="CP81" i="174"/>
  <c r="CN81" i="174"/>
  <c r="CL81" i="174"/>
  <c r="CE81" i="174"/>
  <c r="CC81" i="174"/>
  <c r="CA81" i="174"/>
  <c r="BK81" i="174"/>
  <c r="BI81" i="174"/>
  <c r="BG81" i="174"/>
  <c r="AZ81" i="174"/>
  <c r="AX81" i="174"/>
  <c r="AV81" i="174"/>
  <c r="AP81" i="174"/>
  <c r="AN81" i="174"/>
  <c r="AL81" i="174"/>
  <c r="V81" i="174"/>
  <c r="T81" i="174"/>
  <c r="DJ80" i="174"/>
  <c r="DH80" i="174"/>
  <c r="CZ80" i="174"/>
  <c r="CX80" i="174"/>
  <c r="CP80" i="174"/>
  <c r="CN80" i="174"/>
  <c r="CL80" i="174"/>
  <c r="CE80" i="174"/>
  <c r="CC80" i="174"/>
  <c r="CA80" i="174"/>
  <c r="BK80" i="174"/>
  <c r="BI80" i="174"/>
  <c r="BG80" i="174"/>
  <c r="AZ80" i="174"/>
  <c r="AX80" i="174"/>
  <c r="AV80" i="174"/>
  <c r="AP80" i="174"/>
  <c r="AN80" i="174"/>
  <c r="AL80" i="174"/>
  <c r="V80" i="174"/>
  <c r="T80" i="174"/>
  <c r="DJ79" i="174"/>
  <c r="DH79" i="174"/>
  <c r="CZ79" i="174"/>
  <c r="CX79" i="174"/>
  <c r="CP79" i="174"/>
  <c r="CE79" i="174"/>
  <c r="BG79" i="174"/>
  <c r="AV79" i="174"/>
  <c r="AP79" i="174"/>
  <c r="AN79" i="174"/>
  <c r="AL79" i="174"/>
  <c r="DJ78" i="174"/>
  <c r="DH78" i="174"/>
  <c r="CZ78" i="174"/>
  <c r="CX78" i="174"/>
  <c r="CP78" i="174"/>
  <c r="CN78" i="174"/>
  <c r="CL78" i="174"/>
  <c r="CE78" i="174"/>
  <c r="CC78" i="174"/>
  <c r="CA78" i="174"/>
  <c r="BK78" i="174"/>
  <c r="BI78" i="174"/>
  <c r="BG78" i="174"/>
  <c r="AZ78" i="174"/>
  <c r="AX78" i="174"/>
  <c r="AV78" i="174"/>
  <c r="AP78" i="174"/>
  <c r="AN78" i="174"/>
  <c r="AL78" i="174"/>
  <c r="V78" i="174"/>
  <c r="T78" i="174"/>
  <c r="DJ77" i="174"/>
  <c r="DH77" i="174"/>
  <c r="CZ77" i="174"/>
  <c r="CX77" i="174"/>
  <c r="CP77" i="174"/>
  <c r="CN77" i="174"/>
  <c r="CL77" i="174"/>
  <c r="CE77" i="174"/>
  <c r="CC77" i="174"/>
  <c r="CA77" i="174"/>
  <c r="BK77" i="174"/>
  <c r="BI77" i="174"/>
  <c r="BG77" i="174"/>
  <c r="AZ77" i="174"/>
  <c r="AX77" i="174"/>
  <c r="AV77" i="174"/>
  <c r="AP77" i="174"/>
  <c r="AN77" i="174"/>
  <c r="AL77" i="174"/>
  <c r="V77" i="174"/>
  <c r="T77" i="174"/>
  <c r="DJ76" i="174"/>
  <c r="DH76" i="174"/>
  <c r="CZ76" i="174"/>
  <c r="CX76" i="174"/>
  <c r="CP76" i="174"/>
  <c r="CN76" i="174"/>
  <c r="CL76" i="174"/>
  <c r="CE76" i="174"/>
  <c r="CC76" i="174"/>
  <c r="CA76" i="174"/>
  <c r="BK76" i="174"/>
  <c r="BI76" i="174"/>
  <c r="BG76" i="174"/>
  <c r="AZ76" i="174"/>
  <c r="AX76" i="174"/>
  <c r="AV76" i="174"/>
  <c r="AP76" i="174"/>
  <c r="AN76" i="174"/>
  <c r="AL76" i="174"/>
  <c r="V76" i="174"/>
  <c r="T76" i="174"/>
  <c r="DJ75" i="174"/>
  <c r="DH75" i="174"/>
  <c r="CZ75" i="174"/>
  <c r="CX75" i="174"/>
  <c r="CC75" i="174"/>
  <c r="BI75" i="174"/>
  <c r="AP75" i="174"/>
  <c r="AN75" i="174"/>
  <c r="AL75" i="174"/>
  <c r="DJ74" i="174"/>
  <c r="DH74" i="174"/>
  <c r="CZ74" i="174"/>
  <c r="CX74" i="174"/>
  <c r="CP74" i="174"/>
  <c r="CN74" i="174"/>
  <c r="CL74" i="174"/>
  <c r="CE74" i="174"/>
  <c r="CC74" i="174"/>
  <c r="CA74" i="174"/>
  <c r="BK74" i="174"/>
  <c r="BI74" i="174"/>
  <c r="BG74" i="174"/>
  <c r="AZ74" i="174"/>
  <c r="AX74" i="174"/>
  <c r="AV74" i="174"/>
  <c r="AP74" i="174"/>
  <c r="AN74" i="174"/>
  <c r="AL74" i="174"/>
  <c r="V74" i="174"/>
  <c r="T74" i="174"/>
  <c r="T73" i="174"/>
  <c r="DJ72" i="174"/>
  <c r="DH72" i="174"/>
  <c r="CZ72" i="174"/>
  <c r="CX72" i="174"/>
  <c r="CP72" i="174"/>
  <c r="CN72" i="174"/>
  <c r="CL72" i="174"/>
  <c r="CE72" i="174"/>
  <c r="CC72" i="174"/>
  <c r="CA72" i="174"/>
  <c r="BK72" i="174"/>
  <c r="BI72" i="174"/>
  <c r="BG72" i="174"/>
  <c r="AZ72" i="174"/>
  <c r="AX72" i="174"/>
  <c r="AV72" i="174"/>
  <c r="AP72" i="174"/>
  <c r="AN72" i="174"/>
  <c r="AL72" i="174"/>
  <c r="V72" i="174"/>
  <c r="T72" i="174"/>
  <c r="DJ71" i="174"/>
  <c r="DH71" i="174"/>
  <c r="CZ71" i="174"/>
  <c r="CX71" i="174"/>
  <c r="CN71" i="174"/>
  <c r="CE71" i="174"/>
  <c r="AX71" i="174"/>
  <c r="AP71" i="174"/>
  <c r="AN71" i="174"/>
  <c r="AL71" i="174"/>
  <c r="T71" i="174"/>
  <c r="DJ70" i="174"/>
  <c r="DH70" i="174"/>
  <c r="CZ70" i="174"/>
  <c r="CX70" i="174"/>
  <c r="CP70" i="174"/>
  <c r="CN70" i="174"/>
  <c r="CL70" i="174"/>
  <c r="CE70" i="174"/>
  <c r="CC70" i="174"/>
  <c r="CA70" i="174"/>
  <c r="BK70" i="174"/>
  <c r="BI70" i="174"/>
  <c r="BG70" i="174"/>
  <c r="AZ70" i="174"/>
  <c r="AX70" i="174"/>
  <c r="AV70" i="174"/>
  <c r="AP70" i="174"/>
  <c r="AN70" i="174"/>
  <c r="AL70" i="174"/>
  <c r="V70" i="174"/>
  <c r="T70" i="174"/>
  <c r="DJ67" i="174"/>
  <c r="DH67" i="174"/>
  <c r="CZ67" i="174"/>
  <c r="CX67" i="174"/>
  <c r="CL67" i="174"/>
  <c r="BI67" i="174"/>
  <c r="AX67" i="174"/>
  <c r="AP67" i="174"/>
  <c r="AN67" i="174"/>
  <c r="AL67" i="174"/>
  <c r="V67" i="174"/>
  <c r="DJ66" i="174"/>
  <c r="DH66" i="174"/>
  <c r="CZ66" i="174"/>
  <c r="CX66" i="174"/>
  <c r="CP66" i="174"/>
  <c r="CN66" i="174"/>
  <c r="CL66" i="174"/>
  <c r="CE66" i="174"/>
  <c r="CC66" i="174"/>
  <c r="CA66" i="174"/>
  <c r="BK66" i="174"/>
  <c r="BI66" i="174"/>
  <c r="BG66" i="174"/>
  <c r="AZ66" i="174"/>
  <c r="AX66" i="174"/>
  <c r="AV66" i="174"/>
  <c r="AP66" i="174"/>
  <c r="AN66" i="174"/>
  <c r="AL66" i="174"/>
  <c r="V66" i="174"/>
  <c r="T66" i="174"/>
  <c r="DJ64" i="174"/>
  <c r="DH64" i="174"/>
  <c r="CZ64" i="174"/>
  <c r="CX64" i="174"/>
  <c r="CP64" i="174"/>
  <c r="CN64" i="174"/>
  <c r="CL64" i="174"/>
  <c r="CE64" i="174"/>
  <c r="CC64" i="174"/>
  <c r="CA64" i="174"/>
  <c r="BK64" i="174"/>
  <c r="BI64" i="174"/>
  <c r="BG64" i="174"/>
  <c r="AZ64" i="174"/>
  <c r="AX64" i="174"/>
  <c r="AV64" i="174"/>
  <c r="AP64" i="174"/>
  <c r="AN64" i="174"/>
  <c r="AL64" i="174"/>
  <c r="V64" i="174"/>
  <c r="T64" i="174"/>
  <c r="DJ63" i="174"/>
  <c r="DH63" i="174"/>
  <c r="CZ63" i="174"/>
  <c r="CX63" i="174"/>
  <c r="CP63" i="174"/>
  <c r="CC63" i="174"/>
  <c r="BG63" i="174"/>
  <c r="AP63" i="174"/>
  <c r="AN63" i="174"/>
  <c r="AL63" i="174"/>
  <c r="T63" i="174"/>
  <c r="DJ62" i="174"/>
  <c r="DH62" i="174"/>
  <c r="CX62" i="174"/>
  <c r="CP62" i="174"/>
  <c r="CL62" i="174"/>
  <c r="CC62" i="174"/>
  <c r="BK62" i="174"/>
  <c r="BG62" i="174"/>
  <c r="AZ62" i="174"/>
  <c r="AV62" i="174"/>
  <c r="AP62" i="174"/>
  <c r="AL62" i="174"/>
  <c r="V62" i="174"/>
  <c r="DJ60" i="174"/>
  <c r="DH60" i="174"/>
  <c r="CZ60" i="174"/>
  <c r="CX60" i="174"/>
  <c r="CP60" i="174"/>
  <c r="CN60" i="174"/>
  <c r="CL60" i="174"/>
  <c r="CE60" i="174"/>
  <c r="CC60" i="174"/>
  <c r="CA60" i="174"/>
  <c r="BK60" i="174"/>
  <c r="BI60" i="174"/>
  <c r="BG60" i="174"/>
  <c r="AZ60" i="174"/>
  <c r="AX60" i="174"/>
  <c r="AV60" i="174"/>
  <c r="AP60" i="174"/>
  <c r="AN60" i="174"/>
  <c r="AL60" i="174"/>
  <c r="V60" i="174"/>
  <c r="T60" i="174"/>
  <c r="DJ59" i="174"/>
  <c r="DH59" i="174"/>
  <c r="CZ59" i="174"/>
  <c r="CX59" i="174"/>
  <c r="CP59" i="174"/>
  <c r="CE59" i="174"/>
  <c r="BI59" i="174"/>
  <c r="AX59" i="174"/>
  <c r="AP59" i="174"/>
  <c r="AN59" i="174"/>
  <c r="AL59" i="174"/>
  <c r="DJ58" i="174"/>
  <c r="DH58" i="174"/>
  <c r="CZ58" i="174"/>
  <c r="CX58" i="174"/>
  <c r="CP58" i="174"/>
  <c r="CN58" i="174"/>
  <c r="CL58" i="174"/>
  <c r="CE58" i="174"/>
  <c r="CC58" i="174"/>
  <c r="CA58" i="174"/>
  <c r="BK58" i="174"/>
  <c r="BI58" i="174"/>
  <c r="BG58" i="174"/>
  <c r="AZ58" i="174"/>
  <c r="AX58" i="174"/>
  <c r="AV58" i="174"/>
  <c r="AP58" i="174"/>
  <c r="AN58" i="174"/>
  <c r="AL58" i="174"/>
  <c r="V58" i="174"/>
  <c r="T58" i="174"/>
  <c r="AZ57" i="174"/>
  <c r="AX57" i="174"/>
  <c r="AV57" i="174"/>
  <c r="AP57" i="174"/>
  <c r="AN57" i="174"/>
  <c r="AL57" i="174"/>
  <c r="DJ56" i="174"/>
  <c r="DH56" i="174"/>
  <c r="CZ56" i="174"/>
  <c r="CX56" i="174"/>
  <c r="CP56" i="174"/>
  <c r="CN56" i="174"/>
  <c r="CL56" i="174"/>
  <c r="CE56" i="174"/>
  <c r="CC56" i="174"/>
  <c r="CA56" i="174"/>
  <c r="BK56" i="174"/>
  <c r="BI56" i="174"/>
  <c r="BG56" i="174"/>
  <c r="AZ56" i="174"/>
  <c r="AX56" i="174"/>
  <c r="AV56" i="174"/>
  <c r="AP56" i="174"/>
  <c r="AN56" i="174"/>
  <c r="AL56" i="174"/>
  <c r="V56" i="174"/>
  <c r="T56" i="174"/>
  <c r="DJ54" i="174"/>
  <c r="DH54" i="174"/>
  <c r="CZ54" i="174"/>
  <c r="CX54" i="174"/>
  <c r="CP54" i="174"/>
  <c r="CN54" i="174"/>
  <c r="CL54" i="174"/>
  <c r="CE54" i="174"/>
  <c r="CC54" i="174"/>
  <c r="CA54" i="174"/>
  <c r="BK54" i="174"/>
  <c r="BI54" i="174"/>
  <c r="BG54" i="174"/>
  <c r="AZ54" i="174"/>
  <c r="AX54" i="174"/>
  <c r="AV54" i="174"/>
  <c r="AP54" i="174"/>
  <c r="AN54" i="174"/>
  <c r="AL54" i="174"/>
  <c r="V54" i="174"/>
  <c r="T54" i="174"/>
  <c r="DJ52" i="174"/>
  <c r="DH52" i="174"/>
  <c r="CZ52" i="174"/>
  <c r="CX52" i="174"/>
  <c r="CP52" i="174"/>
  <c r="CN52" i="174"/>
  <c r="CL52" i="174"/>
  <c r="CE52" i="174"/>
  <c r="CC52" i="174"/>
  <c r="CA52" i="174"/>
  <c r="BK52" i="174"/>
  <c r="BI52" i="174"/>
  <c r="BG52" i="174"/>
  <c r="AZ52" i="174"/>
  <c r="AX52" i="174"/>
  <c r="AV52" i="174"/>
  <c r="AP52" i="174"/>
  <c r="AN52" i="174"/>
  <c r="AL52" i="174"/>
  <c r="V52" i="174"/>
  <c r="T52" i="174"/>
  <c r="DJ51" i="174"/>
  <c r="DH51" i="174"/>
  <c r="CZ51" i="174"/>
  <c r="CX51" i="174"/>
  <c r="CN51" i="174"/>
  <c r="CE51" i="174"/>
  <c r="BK51" i="174"/>
  <c r="AV51" i="174"/>
  <c r="AP51" i="174"/>
  <c r="AN51" i="174"/>
  <c r="AL51" i="174"/>
  <c r="DJ50" i="174"/>
  <c r="DH50" i="174"/>
  <c r="CZ50" i="174"/>
  <c r="CX50" i="174"/>
  <c r="CP50" i="174"/>
  <c r="CN50" i="174"/>
  <c r="CL50" i="174"/>
  <c r="CE50" i="174"/>
  <c r="CC50" i="174"/>
  <c r="CA50" i="174"/>
  <c r="BK50" i="174"/>
  <c r="BI50" i="174"/>
  <c r="BG50" i="174"/>
  <c r="AZ50" i="174"/>
  <c r="AX50" i="174"/>
  <c r="AV50" i="174"/>
  <c r="AP50" i="174"/>
  <c r="AN50" i="174"/>
  <c r="AL50" i="174"/>
  <c r="V50" i="174"/>
  <c r="T50" i="174"/>
  <c r="DJ49" i="174"/>
  <c r="DH49" i="174"/>
  <c r="CZ49" i="174"/>
  <c r="CX49" i="174"/>
  <c r="CP49" i="174"/>
  <c r="CN49" i="174"/>
  <c r="CL49" i="174"/>
  <c r="CE49" i="174"/>
  <c r="CC49" i="174"/>
  <c r="CA49" i="174"/>
  <c r="BK49" i="174"/>
  <c r="BI49" i="174"/>
  <c r="BG49" i="174"/>
  <c r="AZ49" i="174"/>
  <c r="AX49" i="174"/>
  <c r="AV49" i="174"/>
  <c r="AP49" i="174"/>
  <c r="AN49" i="174"/>
  <c r="AL49" i="174"/>
  <c r="V49" i="174"/>
  <c r="T49" i="174"/>
  <c r="DJ48" i="174"/>
  <c r="DH48" i="174"/>
  <c r="CZ48" i="174"/>
  <c r="CX48" i="174"/>
  <c r="CP48" i="174"/>
  <c r="CN48" i="174"/>
  <c r="CL48" i="174"/>
  <c r="CE48" i="174"/>
  <c r="CC48" i="174"/>
  <c r="CA48" i="174"/>
  <c r="BK48" i="174"/>
  <c r="BI48" i="174"/>
  <c r="BG48" i="174"/>
  <c r="AZ48" i="174"/>
  <c r="AX48" i="174"/>
  <c r="AV48" i="174"/>
  <c r="AP48" i="174"/>
  <c r="AN48" i="174"/>
  <c r="AL48" i="174"/>
  <c r="V48" i="174"/>
  <c r="T48" i="174"/>
  <c r="DJ47" i="174"/>
  <c r="DH47" i="174"/>
  <c r="CZ47" i="174"/>
  <c r="CX47" i="174"/>
  <c r="CE47" i="174"/>
  <c r="BG47" i="174"/>
  <c r="AX47" i="174"/>
  <c r="AP47" i="174"/>
  <c r="AN47" i="174"/>
  <c r="AL47" i="174"/>
  <c r="DJ46" i="174"/>
  <c r="DH46" i="174"/>
  <c r="CZ46" i="174"/>
  <c r="CX46" i="174"/>
  <c r="CP46" i="174"/>
  <c r="CN46" i="174"/>
  <c r="CL46" i="174"/>
  <c r="CE46" i="174"/>
  <c r="CC46" i="174"/>
  <c r="CA46" i="174"/>
  <c r="BK46" i="174"/>
  <c r="BI46" i="174"/>
  <c r="BG46" i="174"/>
  <c r="AZ46" i="174"/>
  <c r="AX46" i="174"/>
  <c r="AV46" i="174"/>
  <c r="AP46" i="174"/>
  <c r="AN46" i="174"/>
  <c r="AL46" i="174"/>
  <c r="V46" i="174"/>
  <c r="T46" i="174"/>
  <c r="BK45" i="174"/>
  <c r="BI45" i="174"/>
  <c r="BG45" i="174"/>
  <c r="N42" i="174"/>
  <c r="DJ43" i="174"/>
  <c r="DH43" i="174"/>
  <c r="CZ43" i="174"/>
  <c r="CX43" i="174"/>
  <c r="CL43" i="174"/>
  <c r="CC43" i="174"/>
  <c r="BK43" i="174"/>
  <c r="AV43" i="174"/>
  <c r="AP43" i="174"/>
  <c r="AN43" i="174"/>
  <c r="AL43" i="174"/>
  <c r="DJ42" i="174"/>
  <c r="DH42" i="174"/>
  <c r="CZ42" i="174"/>
  <c r="CX42" i="174"/>
  <c r="CP42" i="174"/>
  <c r="CN42" i="174"/>
  <c r="CL42" i="174"/>
  <c r="CE42" i="174"/>
  <c r="CC42" i="174"/>
  <c r="CA42" i="174"/>
  <c r="BK42" i="174"/>
  <c r="BI42" i="174"/>
  <c r="BG42" i="174"/>
  <c r="AZ42" i="174"/>
  <c r="AX42" i="174"/>
  <c r="AV42" i="174"/>
  <c r="AP42" i="174"/>
  <c r="AN42" i="174"/>
  <c r="AL42" i="174"/>
  <c r="V42" i="174"/>
  <c r="T42" i="174"/>
  <c r="DJ41" i="174"/>
  <c r="DH41" i="174"/>
  <c r="CZ41" i="174"/>
  <c r="CX41" i="174"/>
  <c r="CP41" i="174"/>
  <c r="CN41" i="174"/>
  <c r="CL41" i="174"/>
  <c r="CE41" i="174"/>
  <c r="CC41" i="174"/>
  <c r="CA41" i="174"/>
  <c r="BK41" i="174"/>
  <c r="BI41" i="174"/>
  <c r="BG41" i="174"/>
  <c r="AZ41" i="174"/>
  <c r="AX41" i="174"/>
  <c r="AV41" i="174"/>
  <c r="AP41" i="174"/>
  <c r="AN41" i="174"/>
  <c r="AL41" i="174"/>
  <c r="V41" i="174"/>
  <c r="T41" i="174"/>
  <c r="DJ40" i="174"/>
  <c r="DH40" i="174"/>
  <c r="CZ40" i="174"/>
  <c r="CX40" i="174"/>
  <c r="CP40" i="174"/>
  <c r="CN40" i="174"/>
  <c r="CL40" i="174"/>
  <c r="CE40" i="174"/>
  <c r="CC40" i="174"/>
  <c r="CA40" i="174"/>
  <c r="BK40" i="174"/>
  <c r="BI40" i="174"/>
  <c r="BG40" i="174"/>
  <c r="AZ40" i="174"/>
  <c r="AX40" i="174"/>
  <c r="AV40" i="174"/>
  <c r="AP40" i="174"/>
  <c r="AN40" i="174"/>
  <c r="AL40" i="174"/>
  <c r="V40" i="174"/>
  <c r="T40" i="174"/>
  <c r="DJ39" i="174"/>
  <c r="DH39" i="174"/>
  <c r="CZ39" i="174"/>
  <c r="CX39" i="174"/>
  <c r="CL39" i="174"/>
  <c r="BK39" i="174"/>
  <c r="AZ39" i="174"/>
  <c r="AP39" i="174"/>
  <c r="AN39" i="174"/>
  <c r="AL39" i="174"/>
  <c r="T39" i="174"/>
  <c r="DJ38" i="174"/>
  <c r="DH38" i="174"/>
  <c r="CZ38" i="174"/>
  <c r="CX38" i="174"/>
  <c r="CP38" i="174"/>
  <c r="CN38" i="174"/>
  <c r="CL38" i="174"/>
  <c r="CE38" i="174"/>
  <c r="CC38" i="174"/>
  <c r="CA38" i="174"/>
  <c r="BK38" i="174"/>
  <c r="BI38" i="174"/>
  <c r="BG38" i="174"/>
  <c r="AZ38" i="174"/>
  <c r="AX38" i="174"/>
  <c r="AV38" i="174"/>
  <c r="AP38" i="174"/>
  <c r="AN38" i="174"/>
  <c r="AL38" i="174"/>
  <c r="V38" i="174"/>
  <c r="T38" i="174"/>
  <c r="DJ36" i="174"/>
  <c r="DH36" i="174"/>
  <c r="CZ36" i="174"/>
  <c r="CX36" i="174"/>
  <c r="CP36" i="174"/>
  <c r="CN36" i="174"/>
  <c r="CL36" i="174"/>
  <c r="CE36" i="174"/>
  <c r="CC36" i="174"/>
  <c r="CA36" i="174"/>
  <c r="BK36" i="174"/>
  <c r="BI36" i="174"/>
  <c r="BG36" i="174"/>
  <c r="AZ36" i="174"/>
  <c r="AX36" i="174"/>
  <c r="AV36" i="174"/>
  <c r="AP36" i="174"/>
  <c r="AN36" i="174"/>
  <c r="AL36" i="174"/>
  <c r="V36" i="174"/>
  <c r="T36" i="174"/>
  <c r="DJ35" i="174"/>
  <c r="CX35" i="174"/>
  <c r="CC35" i="174"/>
  <c r="AX35" i="174"/>
  <c r="AP35" i="174"/>
  <c r="V35" i="174"/>
  <c r="DJ34" i="174"/>
  <c r="DH34" i="174"/>
  <c r="CZ34" i="174"/>
  <c r="CX34" i="174"/>
  <c r="CP34" i="174"/>
  <c r="CN34" i="174"/>
  <c r="CL34" i="174"/>
  <c r="CE34" i="174"/>
  <c r="CC34" i="174"/>
  <c r="CA34" i="174"/>
  <c r="BK34" i="174"/>
  <c r="BI34" i="174"/>
  <c r="BG34" i="174"/>
  <c r="AZ34" i="174"/>
  <c r="AX34" i="174"/>
  <c r="AV34" i="174"/>
  <c r="AP34" i="174"/>
  <c r="AN34" i="174"/>
  <c r="AL34" i="174"/>
  <c r="V34" i="174"/>
  <c r="T34" i="174"/>
  <c r="DJ33" i="174"/>
  <c r="DH33" i="174"/>
  <c r="CZ33" i="174"/>
  <c r="CX33" i="174"/>
  <c r="CP33" i="174"/>
  <c r="CN33" i="174"/>
  <c r="CL33" i="174"/>
  <c r="CE33" i="174"/>
  <c r="CC33" i="174"/>
  <c r="CA33" i="174"/>
  <c r="BK33" i="174"/>
  <c r="BI33" i="174"/>
  <c r="BG33" i="174"/>
  <c r="AZ33" i="174"/>
  <c r="AX33" i="174"/>
  <c r="AV33" i="174"/>
  <c r="AP33" i="174"/>
  <c r="AN33" i="174"/>
  <c r="AL33" i="174"/>
  <c r="V33" i="174"/>
  <c r="T33" i="174"/>
  <c r="DJ32" i="174"/>
  <c r="DH32" i="174"/>
  <c r="CZ32" i="174"/>
  <c r="CX32" i="174"/>
  <c r="CP32" i="174"/>
  <c r="CN32" i="174"/>
  <c r="CL32" i="174"/>
  <c r="CE32" i="174"/>
  <c r="CC32" i="174"/>
  <c r="CA32" i="174"/>
  <c r="BK32" i="174"/>
  <c r="BI32" i="174"/>
  <c r="BG32" i="174"/>
  <c r="AZ32" i="174"/>
  <c r="AX32" i="174"/>
  <c r="AV32" i="174"/>
  <c r="AP32" i="174"/>
  <c r="AN32" i="174"/>
  <c r="AL32" i="174"/>
  <c r="V32" i="174"/>
  <c r="T32" i="174"/>
  <c r="DJ31" i="174"/>
  <c r="DH31" i="174"/>
  <c r="CZ31" i="174"/>
  <c r="CX31" i="174"/>
  <c r="CC31" i="174"/>
  <c r="BI31" i="174"/>
  <c r="AZ31" i="174"/>
  <c r="AP31" i="174"/>
  <c r="AN31" i="174"/>
  <c r="AL31" i="174"/>
  <c r="V31" i="174"/>
  <c r="N29" i="174"/>
  <c r="DH28" i="174"/>
  <c r="CA28" i="174"/>
  <c r="AX28" i="174"/>
  <c r="DJ27" i="174"/>
  <c r="DH27" i="174"/>
  <c r="CZ27" i="174"/>
  <c r="CX27" i="174"/>
  <c r="CP27" i="174"/>
  <c r="CA27" i="174"/>
  <c r="AP27" i="174"/>
  <c r="AN27" i="174"/>
  <c r="AL27" i="174"/>
  <c r="V27" i="174"/>
  <c r="DJ26" i="174"/>
  <c r="DH26" i="174"/>
  <c r="CZ26" i="174"/>
  <c r="CX26" i="174"/>
  <c r="CP26" i="174"/>
  <c r="CN26" i="174"/>
  <c r="CL26" i="174"/>
  <c r="CE26" i="174"/>
  <c r="CC26" i="174"/>
  <c r="CA26" i="174"/>
  <c r="BK26" i="174"/>
  <c r="BI26" i="174"/>
  <c r="BG26" i="174"/>
  <c r="AZ26" i="174"/>
  <c r="AX26" i="174"/>
  <c r="AV26" i="174"/>
  <c r="AP26" i="174"/>
  <c r="AN26" i="174"/>
  <c r="AL26" i="174"/>
  <c r="V26" i="174"/>
  <c r="T26" i="174"/>
  <c r="DJ24" i="174"/>
  <c r="DH24" i="174"/>
  <c r="CZ24" i="174"/>
  <c r="CX24" i="174"/>
  <c r="CP24" i="174"/>
  <c r="CN24" i="174"/>
  <c r="CL24" i="174"/>
  <c r="CE24" i="174"/>
  <c r="CC24" i="174"/>
  <c r="CA24" i="174"/>
  <c r="BK24" i="174"/>
  <c r="BI24" i="174"/>
  <c r="BG24" i="174"/>
  <c r="AZ24" i="174"/>
  <c r="AX24" i="174"/>
  <c r="AV24" i="174"/>
  <c r="AP24" i="174"/>
  <c r="AN24" i="174"/>
  <c r="AL24" i="174"/>
  <c r="V24" i="174"/>
  <c r="T24" i="174"/>
  <c r="DJ23" i="174"/>
  <c r="DH23" i="174"/>
  <c r="CZ23" i="174"/>
  <c r="CX23" i="174"/>
  <c r="CP23" i="174"/>
  <c r="BK23" i="174"/>
  <c r="AX23" i="174"/>
  <c r="AP23" i="174"/>
  <c r="AN23" i="174"/>
  <c r="AL23" i="174"/>
  <c r="DJ22" i="174"/>
  <c r="DH22" i="174"/>
  <c r="CZ22" i="174"/>
  <c r="CX22" i="174"/>
  <c r="CP22" i="174"/>
  <c r="CN22" i="174"/>
  <c r="CL22" i="174"/>
  <c r="CE22" i="174"/>
  <c r="CC22" i="174"/>
  <c r="CA22" i="174"/>
  <c r="BK22" i="174"/>
  <c r="BI22" i="174"/>
  <c r="BG22" i="174"/>
  <c r="AZ22" i="174"/>
  <c r="AX22" i="174"/>
  <c r="AV22" i="174"/>
  <c r="AP22" i="174"/>
  <c r="AN22" i="174"/>
  <c r="AL22" i="174"/>
  <c r="V22" i="174"/>
  <c r="T22" i="174"/>
  <c r="DJ21" i="174"/>
  <c r="DH21" i="174"/>
  <c r="CZ21" i="174"/>
  <c r="CX21" i="174"/>
  <c r="CP21" i="174"/>
  <c r="CN21" i="174"/>
  <c r="CL21" i="174"/>
  <c r="CE21" i="174"/>
  <c r="CC21" i="174"/>
  <c r="CA21" i="174"/>
  <c r="BK21" i="174"/>
  <c r="BI21" i="174"/>
  <c r="BG21" i="174"/>
  <c r="AZ21" i="174"/>
  <c r="AX21" i="174"/>
  <c r="AV21" i="174"/>
  <c r="AP21" i="174"/>
  <c r="AN21" i="174"/>
  <c r="AL21" i="174"/>
  <c r="V21" i="174"/>
  <c r="T21" i="174"/>
  <c r="DJ20" i="174"/>
  <c r="DH20" i="174"/>
  <c r="CZ20" i="174"/>
  <c r="CX20" i="174"/>
  <c r="CP20" i="174"/>
  <c r="CN20" i="174"/>
  <c r="CL20" i="174"/>
  <c r="CE20" i="174"/>
  <c r="CC20" i="174"/>
  <c r="CA20" i="174"/>
  <c r="BK20" i="174"/>
  <c r="BI20" i="174"/>
  <c r="BG20" i="174"/>
  <c r="AZ20" i="174"/>
  <c r="AX20" i="174"/>
  <c r="AV20" i="174"/>
  <c r="AP20" i="174"/>
  <c r="AN20" i="174"/>
  <c r="AL20" i="174"/>
  <c r="V20" i="174"/>
  <c r="T20" i="174"/>
  <c r="DJ19" i="174"/>
  <c r="DH19" i="174"/>
  <c r="CZ19" i="174"/>
  <c r="CX19" i="174"/>
  <c r="CL19" i="174"/>
  <c r="CA19" i="174"/>
  <c r="BI19" i="174"/>
  <c r="AZ19" i="174"/>
  <c r="AP19" i="174"/>
  <c r="AN19" i="174"/>
  <c r="AL19" i="174"/>
  <c r="V19" i="174"/>
  <c r="DJ18" i="174"/>
  <c r="DH18" i="174"/>
  <c r="CZ18" i="174"/>
  <c r="CX18" i="174"/>
  <c r="CP18" i="174"/>
  <c r="CN18" i="174"/>
  <c r="CL18" i="174"/>
  <c r="CE18" i="174"/>
  <c r="CC18" i="174"/>
  <c r="CA18" i="174"/>
  <c r="BK18" i="174"/>
  <c r="BI18" i="174"/>
  <c r="BG18" i="174"/>
  <c r="AZ18" i="174"/>
  <c r="AX18" i="174"/>
  <c r="AV18" i="174"/>
  <c r="AP18" i="174"/>
  <c r="AN18" i="174"/>
  <c r="AL18" i="174"/>
  <c r="V18" i="174"/>
  <c r="T18" i="174"/>
  <c r="DJ17" i="174"/>
  <c r="DH17" i="174"/>
  <c r="CZ17" i="174"/>
  <c r="CX17" i="174"/>
  <c r="CP17" i="174"/>
  <c r="CN17" i="174"/>
  <c r="CL17" i="174"/>
  <c r="CE17" i="174"/>
  <c r="CC17" i="174"/>
  <c r="CA17" i="174"/>
  <c r="BK17" i="174"/>
  <c r="BI17" i="174"/>
  <c r="BG17" i="174"/>
  <c r="AZ17" i="174"/>
  <c r="AX17" i="174"/>
  <c r="AV17" i="174"/>
  <c r="AP17" i="174"/>
  <c r="AN17" i="174"/>
  <c r="AL17" i="174"/>
  <c r="V17" i="174"/>
  <c r="T17" i="174"/>
  <c r="DJ16" i="174"/>
  <c r="DH16" i="174"/>
  <c r="CZ16" i="174"/>
  <c r="CX16" i="174"/>
  <c r="CP16" i="174"/>
  <c r="CN16" i="174"/>
  <c r="CL16" i="174"/>
  <c r="CE16" i="174"/>
  <c r="CC16" i="174"/>
  <c r="CA16" i="174"/>
  <c r="BK16" i="174"/>
  <c r="BI16" i="174"/>
  <c r="BG16" i="174"/>
  <c r="AZ16" i="174"/>
  <c r="AX16" i="174"/>
  <c r="AV16" i="174"/>
  <c r="AP16" i="174"/>
  <c r="AN16" i="174"/>
  <c r="AL16" i="174"/>
  <c r="V16" i="174"/>
  <c r="T16" i="174"/>
  <c r="DJ15" i="174"/>
  <c r="DH15" i="174"/>
  <c r="CZ15" i="174"/>
  <c r="CX15" i="174"/>
  <c r="CC15" i="174"/>
  <c r="BG15" i="174"/>
  <c r="AP15" i="174"/>
  <c r="AN15" i="174"/>
  <c r="AL15" i="174"/>
  <c r="V15" i="174"/>
  <c r="DJ14" i="174"/>
  <c r="DH14" i="174"/>
  <c r="CZ14" i="174"/>
  <c r="CX14" i="174"/>
  <c r="CP14" i="174"/>
  <c r="CN14" i="174"/>
  <c r="CL14" i="174"/>
  <c r="CE14" i="174"/>
  <c r="CC14" i="174"/>
  <c r="CA14" i="174"/>
  <c r="BK14" i="174"/>
  <c r="BI14" i="174"/>
  <c r="BG14" i="174"/>
  <c r="AZ14" i="174"/>
  <c r="AX14" i="174"/>
  <c r="AV14" i="174"/>
  <c r="AP14" i="174"/>
  <c r="AN14" i="174"/>
  <c r="AL14" i="174"/>
  <c r="V14" i="174"/>
  <c r="T14" i="174"/>
  <c r="DJ13" i="174"/>
  <c r="DH13" i="174"/>
  <c r="CZ13" i="174"/>
  <c r="CX13" i="174"/>
  <c r="CP13" i="174"/>
  <c r="CN13" i="174"/>
  <c r="CL13" i="174"/>
  <c r="CE13" i="174"/>
  <c r="CC13" i="174"/>
  <c r="CA13" i="174"/>
  <c r="BK13" i="174"/>
  <c r="BI13" i="174"/>
  <c r="BG13" i="174"/>
  <c r="AZ13" i="174"/>
  <c r="AX13" i="174"/>
  <c r="AV13" i="174"/>
  <c r="AP13" i="174"/>
  <c r="AN13" i="174"/>
  <c r="AL13" i="174"/>
  <c r="V13" i="174"/>
  <c r="T13" i="174"/>
  <c r="DJ12" i="174"/>
  <c r="DH12" i="174"/>
  <c r="CZ12" i="174"/>
  <c r="CX12" i="174"/>
  <c r="CP12" i="174"/>
  <c r="CN12" i="174"/>
  <c r="CL12" i="174"/>
  <c r="CE12" i="174"/>
  <c r="CC12" i="174"/>
  <c r="CA12" i="174"/>
  <c r="BK12" i="174"/>
  <c r="BI12" i="174"/>
  <c r="BG12" i="174"/>
  <c r="AZ12" i="174"/>
  <c r="AX12" i="174"/>
  <c r="AV12" i="174"/>
  <c r="AP12" i="174"/>
  <c r="AN12" i="174"/>
  <c r="AL12" i="174"/>
  <c r="V12" i="174"/>
  <c r="T12" i="174"/>
  <c r="DJ11" i="174"/>
  <c r="DH11" i="174"/>
  <c r="CZ11" i="174"/>
  <c r="CX11" i="174"/>
  <c r="CL11" i="174"/>
  <c r="CA11" i="174"/>
  <c r="BI11" i="174"/>
  <c r="AP11" i="174"/>
  <c r="AN11" i="174"/>
  <c r="AL11" i="174"/>
  <c r="V11" i="174"/>
  <c r="DJ10" i="174"/>
  <c r="DH10" i="174"/>
  <c r="CZ10" i="174"/>
  <c r="CX10" i="174"/>
  <c r="CV10" i="174"/>
  <c r="CP10" i="174"/>
  <c r="CN10" i="174"/>
  <c r="CL10" i="174"/>
  <c r="CE10" i="174"/>
  <c r="CC10" i="174"/>
  <c r="CA10" i="174"/>
  <c r="BK10" i="174"/>
  <c r="BI10" i="174"/>
  <c r="BG10" i="174"/>
  <c r="AZ10" i="174"/>
  <c r="AX10" i="174"/>
  <c r="AV10" i="174"/>
  <c r="AP10" i="174"/>
  <c r="AN10" i="174"/>
  <c r="AL10" i="174"/>
  <c r="V10" i="174"/>
  <c r="T10" i="174"/>
  <c r="CE9" i="174"/>
  <c r="G7" i="176" l="1"/>
  <c r="G6" i="176" s="1"/>
  <c r="E131" i="176"/>
  <c r="E137" i="176"/>
  <c r="D14" i="176"/>
  <c r="E14" i="176" s="1"/>
  <c r="D21" i="176"/>
  <c r="E134" i="176"/>
  <c r="K122" i="164"/>
  <c r="J122" i="164"/>
  <c r="H226" i="164"/>
  <c r="J226" i="164" s="1"/>
  <c r="K218" i="164"/>
  <c r="K126" i="164"/>
  <c r="K214" i="164"/>
  <c r="K238" i="164"/>
  <c r="H17" i="164"/>
  <c r="J17" i="164" s="1"/>
  <c r="J242" i="164"/>
  <c r="J218" i="164"/>
  <c r="J186" i="164"/>
  <c r="J130" i="164"/>
  <c r="J82" i="164"/>
  <c r="J58" i="164"/>
  <c r="K138" i="164"/>
  <c r="K10" i="164"/>
  <c r="K198" i="164"/>
  <c r="K18" i="164"/>
  <c r="K146" i="164"/>
  <c r="K30" i="164"/>
  <c r="K54" i="164"/>
  <c r="K102" i="164"/>
  <c r="K110" i="164"/>
  <c r="K118" i="164"/>
  <c r="K262" i="164"/>
  <c r="K26" i="164"/>
  <c r="K94" i="164"/>
  <c r="K254" i="164"/>
  <c r="K162" i="164"/>
  <c r="J262" i="164"/>
  <c r="J254" i="164"/>
  <c r="J238" i="164"/>
  <c r="J214" i="164"/>
  <c r="J198" i="164"/>
  <c r="J182" i="164"/>
  <c r="J174" i="164"/>
  <c r="J166" i="164"/>
  <c r="J158" i="164"/>
  <c r="J150" i="164"/>
  <c r="J142" i="164"/>
  <c r="J134" i="164"/>
  <c r="J126" i="164"/>
  <c r="J118" i="164"/>
  <c r="J110" i="164"/>
  <c r="J102" i="164"/>
  <c r="J94" i="164"/>
  <c r="J86" i="164"/>
  <c r="J78" i="164"/>
  <c r="J70" i="164"/>
  <c r="J54" i="164"/>
  <c r="J38" i="164"/>
  <c r="J30" i="164"/>
  <c r="J14" i="164"/>
  <c r="X8" i="164"/>
  <c r="K258" i="164"/>
  <c r="K98" i="164"/>
  <c r="D8" i="164"/>
  <c r="H27" i="164"/>
  <c r="J27" i="164" s="1"/>
  <c r="H59" i="164"/>
  <c r="J59" i="164" s="1"/>
  <c r="H123" i="164"/>
  <c r="J123" i="164" s="1"/>
  <c r="H211" i="164"/>
  <c r="J211" i="164" s="1"/>
  <c r="H243" i="164"/>
  <c r="J243" i="164" s="1"/>
  <c r="H25" i="164"/>
  <c r="J25" i="164" s="1"/>
  <c r="H41" i="164"/>
  <c r="J41" i="164" s="1"/>
  <c r="H49" i="164"/>
  <c r="J49" i="164" s="1"/>
  <c r="H57" i="164"/>
  <c r="J57" i="164" s="1"/>
  <c r="H65" i="164"/>
  <c r="J65" i="164" s="1"/>
  <c r="H73" i="164"/>
  <c r="H81" i="164"/>
  <c r="J81" i="164" s="1"/>
  <c r="H89" i="164"/>
  <c r="H97" i="164"/>
  <c r="J97" i="164" s="1"/>
  <c r="H105" i="164"/>
  <c r="J105" i="164" s="1"/>
  <c r="H113" i="164"/>
  <c r="J113" i="164" s="1"/>
  <c r="H121" i="164"/>
  <c r="J121" i="164" s="1"/>
  <c r="H129" i="164"/>
  <c r="J129" i="164" s="1"/>
  <c r="H137" i="164"/>
  <c r="H145" i="164"/>
  <c r="J145" i="164" s="1"/>
  <c r="H153" i="164"/>
  <c r="H161" i="164"/>
  <c r="J161" i="164" s="1"/>
  <c r="H169" i="164"/>
  <c r="J169" i="164" s="1"/>
  <c r="H177" i="164"/>
  <c r="J177" i="164" s="1"/>
  <c r="H185" i="164"/>
  <c r="J185" i="164" s="1"/>
  <c r="H193" i="164"/>
  <c r="J193" i="164" s="1"/>
  <c r="H201" i="164"/>
  <c r="H209" i="164"/>
  <c r="J209" i="164" s="1"/>
  <c r="H217" i="164"/>
  <c r="H233" i="164"/>
  <c r="J233" i="164" s="1"/>
  <c r="H241" i="164"/>
  <c r="J241" i="164" s="1"/>
  <c r="H257" i="164"/>
  <c r="J257" i="164" s="1"/>
  <c r="H60" i="164"/>
  <c r="J60" i="164" s="1"/>
  <c r="H76" i="164"/>
  <c r="J76" i="164" s="1"/>
  <c r="H116" i="164"/>
  <c r="H180" i="164"/>
  <c r="J180" i="164" s="1"/>
  <c r="H252" i="164"/>
  <c r="K34" i="164"/>
  <c r="K50" i="164"/>
  <c r="K66" i="164"/>
  <c r="K74" i="164"/>
  <c r="K106" i="164"/>
  <c r="K114" i="164"/>
  <c r="K154" i="164"/>
  <c r="K170" i="164"/>
  <c r="K178" i="164"/>
  <c r="K202" i="164"/>
  <c r="K226" i="164"/>
  <c r="K234" i="164"/>
  <c r="K250" i="164"/>
  <c r="K274" i="164"/>
  <c r="H23" i="164"/>
  <c r="H47" i="164"/>
  <c r="J47" i="164" s="1"/>
  <c r="H71" i="164"/>
  <c r="J71" i="164" s="1"/>
  <c r="H111" i="164"/>
  <c r="J111" i="164" s="1"/>
  <c r="H143" i="164"/>
  <c r="J143" i="164" s="1"/>
  <c r="H175" i="164"/>
  <c r="J175" i="164" s="1"/>
  <c r="D265" i="164"/>
  <c r="H24" i="164"/>
  <c r="J24" i="164" s="1"/>
  <c r="H136" i="164"/>
  <c r="H144" i="164"/>
  <c r="J144" i="164" s="1"/>
  <c r="E21" i="178"/>
  <c r="F14" i="178"/>
  <c r="E14" i="178"/>
  <c r="F43" i="178"/>
  <c r="C14" i="178"/>
  <c r="F99" i="178"/>
  <c r="F21" i="178"/>
  <c r="C99" i="178"/>
  <c r="E43" i="178"/>
  <c r="E79" i="178"/>
  <c r="E69" i="178" s="1"/>
  <c r="F79" i="178"/>
  <c r="F69" i="178" s="1"/>
  <c r="D14" i="178"/>
  <c r="E99" i="178"/>
  <c r="D43" i="178"/>
  <c r="D21" i="178"/>
  <c r="C79" i="178"/>
  <c r="C69" i="178" s="1"/>
  <c r="D79" i="178"/>
  <c r="D69" i="178" s="1"/>
  <c r="C43" i="178"/>
  <c r="C21" i="178"/>
  <c r="E27" i="177"/>
  <c r="J10" i="177"/>
  <c r="E43" i="177"/>
  <c r="J12" i="177"/>
  <c r="E15" i="177"/>
  <c r="E19" i="177"/>
  <c r="E31" i="177"/>
  <c r="E45" i="177"/>
  <c r="E37" i="177"/>
  <c r="E21" i="177"/>
  <c r="E12" i="177"/>
  <c r="E8" i="177"/>
  <c r="E9" i="177"/>
  <c r="H37" i="177"/>
  <c r="H7" i="177"/>
  <c r="D11" i="177"/>
  <c r="D42" i="177"/>
  <c r="D7" i="177"/>
  <c r="C42" i="177"/>
  <c r="C11" i="177"/>
  <c r="C7" i="177" s="1"/>
  <c r="I7" i="177"/>
  <c r="J7" i="177" s="1"/>
  <c r="I37" i="177"/>
  <c r="J37" i="177" s="1"/>
  <c r="H15" i="164"/>
  <c r="H19" i="164"/>
  <c r="J19" i="164" s="1"/>
  <c r="H39" i="164"/>
  <c r="H43" i="164"/>
  <c r="H51" i="164"/>
  <c r="J51" i="164" s="1"/>
  <c r="H63" i="164"/>
  <c r="J63" i="164" s="1"/>
  <c r="H67" i="164"/>
  <c r="H75" i="164"/>
  <c r="J75" i="164" s="1"/>
  <c r="H79" i="164"/>
  <c r="H83" i="164"/>
  <c r="J83" i="164" s="1"/>
  <c r="H91" i="164"/>
  <c r="H99" i="164"/>
  <c r="H103" i="164"/>
  <c r="J103" i="164" s="1"/>
  <c r="H107" i="164"/>
  <c r="J107" i="164" s="1"/>
  <c r="H115" i="164"/>
  <c r="J115" i="164" s="1"/>
  <c r="H119" i="164"/>
  <c r="J119" i="164" s="1"/>
  <c r="H127" i="164"/>
  <c r="H131" i="164"/>
  <c r="J131" i="164" s="1"/>
  <c r="H135" i="164"/>
  <c r="H139" i="164"/>
  <c r="H147" i="164"/>
  <c r="J147" i="164" s="1"/>
  <c r="H151" i="164"/>
  <c r="J151" i="164" s="1"/>
  <c r="H155" i="164"/>
  <c r="H163" i="164"/>
  <c r="H167" i="164"/>
  <c r="H171" i="164"/>
  <c r="J171" i="164" s="1"/>
  <c r="H179" i="164"/>
  <c r="H183" i="164"/>
  <c r="H187" i="164"/>
  <c r="H191" i="164"/>
  <c r="H195" i="164"/>
  <c r="H199" i="164"/>
  <c r="H203" i="164"/>
  <c r="H207" i="164"/>
  <c r="J207" i="164" s="1"/>
  <c r="H219" i="164"/>
  <c r="H227" i="164"/>
  <c r="H235" i="164"/>
  <c r="J235" i="164" s="1"/>
  <c r="H239" i="164"/>
  <c r="J239" i="164" s="1"/>
  <c r="H251" i="164"/>
  <c r="H255" i="164"/>
  <c r="H267" i="164"/>
  <c r="J267" i="164" s="1"/>
  <c r="H271" i="164"/>
  <c r="J271" i="164" s="1"/>
  <c r="H12" i="164"/>
  <c r="H16" i="164"/>
  <c r="H20" i="164"/>
  <c r="J20" i="164" s="1"/>
  <c r="H32" i="164"/>
  <c r="J32" i="164" s="1"/>
  <c r="H36" i="164"/>
  <c r="H48" i="164"/>
  <c r="H52" i="164"/>
  <c r="H64" i="164"/>
  <c r="J64" i="164" s="1"/>
  <c r="H72" i="164"/>
  <c r="J72" i="164" s="1"/>
  <c r="H80" i="164"/>
  <c r="H84" i="164"/>
  <c r="J84" i="164" s="1"/>
  <c r="H88" i="164"/>
  <c r="J88" i="164" s="1"/>
  <c r="H92" i="164"/>
  <c r="H96" i="164"/>
  <c r="H100" i="164"/>
  <c r="H104" i="164"/>
  <c r="J104" i="164" s="1"/>
  <c r="H108" i="164"/>
  <c r="H112" i="164"/>
  <c r="H148" i="164"/>
  <c r="J148" i="164" s="1"/>
  <c r="H152" i="164"/>
  <c r="J152" i="164" s="1"/>
  <c r="H156" i="164"/>
  <c r="H160" i="164"/>
  <c r="J160" i="164" s="1"/>
  <c r="H164" i="164"/>
  <c r="J164" i="164" s="1"/>
  <c r="H168" i="164"/>
  <c r="J168" i="164" s="1"/>
  <c r="H172" i="164"/>
  <c r="H176" i="164"/>
  <c r="H184" i="164"/>
  <c r="J184" i="164" s="1"/>
  <c r="H188" i="164"/>
  <c r="J188" i="164" s="1"/>
  <c r="H192" i="164"/>
  <c r="H200" i="164"/>
  <c r="H204" i="164"/>
  <c r="J204" i="164" s="1"/>
  <c r="H208" i="164"/>
  <c r="H236" i="164"/>
  <c r="H248" i="164"/>
  <c r="H256" i="164"/>
  <c r="J256" i="164" s="1"/>
  <c r="H260" i="164"/>
  <c r="J260" i="164" s="1"/>
  <c r="H264" i="164"/>
  <c r="H268" i="164"/>
  <c r="J268" i="164" s="1"/>
  <c r="K253" i="164"/>
  <c r="K261" i="164"/>
  <c r="K245" i="164"/>
  <c r="K157" i="164"/>
  <c r="K149" i="164"/>
  <c r="K145" i="164"/>
  <c r="K141" i="164"/>
  <c r="K133" i="164"/>
  <c r="K129" i="164"/>
  <c r="K121" i="164"/>
  <c r="K117" i="164"/>
  <c r="K113" i="164"/>
  <c r="K109" i="164"/>
  <c r="K105" i="164"/>
  <c r="K101" i="164"/>
  <c r="K97" i="164"/>
  <c r="K85" i="164"/>
  <c r="K81" i="164"/>
  <c r="K77" i="164"/>
  <c r="K53" i="164"/>
  <c r="K49" i="164"/>
  <c r="K45" i="164"/>
  <c r="K41" i="164"/>
  <c r="K21" i="164"/>
  <c r="K17" i="164"/>
  <c r="K13" i="164"/>
  <c r="K47" i="164"/>
  <c r="K84" i="164"/>
  <c r="K111" i="164"/>
  <c r="K148" i="164"/>
  <c r="K171" i="164"/>
  <c r="K231" i="164"/>
  <c r="K125" i="164"/>
  <c r="K257" i="164"/>
  <c r="K233" i="164"/>
  <c r="K213" i="164"/>
  <c r="K193" i="164"/>
  <c r="K165" i="164"/>
  <c r="K63" i="164"/>
  <c r="K104" i="164"/>
  <c r="K222" i="164"/>
  <c r="K205" i="164"/>
  <c r="K269" i="164"/>
  <c r="K25" i="164"/>
  <c r="K76" i="164"/>
  <c r="K88" i="164"/>
  <c r="K144" i="164"/>
  <c r="K160" i="164"/>
  <c r="K61" i="164"/>
  <c r="K241" i="164"/>
  <c r="K229" i="164"/>
  <c r="K185" i="164"/>
  <c r="K177" i="164"/>
  <c r="K161" i="164"/>
  <c r="K27" i="164"/>
  <c r="K59" i="164"/>
  <c r="K64" i="164"/>
  <c r="K168" i="164"/>
  <c r="K184" i="164"/>
  <c r="K204" i="164"/>
  <c r="K210" i="164"/>
  <c r="K20" i="164"/>
  <c r="K51" i="164"/>
  <c r="K57" i="164"/>
  <c r="K72" i="164"/>
  <c r="K107" i="164"/>
  <c r="K115" i="164"/>
  <c r="K209" i="164"/>
  <c r="K197" i="164"/>
  <c r="K181" i="164"/>
  <c r="K169" i="164"/>
  <c r="K11" i="164"/>
  <c r="K19" i="164"/>
  <c r="K60" i="164"/>
  <c r="K71" i="164"/>
  <c r="K75" i="164"/>
  <c r="K83" i="164"/>
  <c r="K87" i="164"/>
  <c r="K123" i="164"/>
  <c r="K143" i="164"/>
  <c r="K159" i="164"/>
  <c r="K164" i="164"/>
  <c r="K175" i="164"/>
  <c r="K180" i="164"/>
  <c r="K206" i="164"/>
  <c r="K235" i="164"/>
  <c r="K173" i="164"/>
  <c r="K237" i="164"/>
  <c r="K207" i="164"/>
  <c r="K211" i="164"/>
  <c r="K232" i="164"/>
  <c r="K271" i="164"/>
  <c r="K220" i="164"/>
  <c r="K243" i="164"/>
  <c r="K267" i="164"/>
  <c r="X265" i="164"/>
  <c r="D224" i="164"/>
  <c r="D246" i="164"/>
  <c r="D28" i="164"/>
  <c r="D68" i="164"/>
  <c r="D55" i="164" s="1"/>
  <c r="D189" i="164"/>
  <c r="X224" i="164"/>
  <c r="X246" i="164"/>
  <c r="X28" i="164"/>
  <c r="X68" i="164"/>
  <c r="X55" i="164" s="1"/>
  <c r="U8" i="164"/>
  <c r="X189" i="164"/>
  <c r="U265" i="164"/>
  <c r="U224" i="164"/>
  <c r="U189" i="164"/>
  <c r="U28" i="164"/>
  <c r="U246" i="164"/>
  <c r="U68" i="164"/>
  <c r="U55" i="164" s="1"/>
  <c r="F21" i="176"/>
  <c r="C107" i="176"/>
  <c r="C97" i="176" s="1"/>
  <c r="E114" i="176"/>
  <c r="E141" i="176"/>
  <c r="E8" i="176"/>
  <c r="E15" i="176"/>
  <c r="E117" i="176"/>
  <c r="E10" i="176"/>
  <c r="F14" i="176"/>
  <c r="F127" i="176"/>
  <c r="E18" i="176"/>
  <c r="C21" i="176"/>
  <c r="C13" i="176" s="1"/>
  <c r="C7" i="176" s="1"/>
  <c r="E40" i="176"/>
  <c r="D107" i="176"/>
  <c r="D97" i="176" s="1"/>
  <c r="D127" i="176"/>
  <c r="E77" i="176"/>
  <c r="E75" i="176"/>
  <c r="E108" i="176"/>
  <c r="C127" i="176"/>
  <c r="E155" i="176"/>
  <c r="F71" i="176"/>
  <c r="E83" i="176"/>
  <c r="F8" i="176"/>
  <c r="D71" i="176"/>
  <c r="E72" i="176"/>
  <c r="F107" i="176"/>
  <c r="F139" i="176"/>
  <c r="E122" i="176"/>
  <c r="C144" i="176"/>
  <c r="C139" i="176" s="1"/>
  <c r="E9" i="176"/>
  <c r="E22" i="176"/>
  <c r="E98" i="176"/>
  <c r="E101" i="176"/>
  <c r="E104" i="176"/>
  <c r="E145" i="176"/>
  <c r="E164" i="176"/>
  <c r="C71" i="176"/>
  <c r="D144" i="176"/>
  <c r="D139" i="176" s="1"/>
  <c r="E159" i="176"/>
  <c r="E162" i="176"/>
  <c r="I243" i="174"/>
  <c r="I187" i="174"/>
  <c r="I183" i="174"/>
  <c r="I179" i="174"/>
  <c r="I155" i="174"/>
  <c r="I271" i="174"/>
  <c r="I267" i="174"/>
  <c r="I227" i="174"/>
  <c r="I211" i="174"/>
  <c r="I207" i="174"/>
  <c r="I203" i="174"/>
  <c r="I199" i="174"/>
  <c r="I195" i="174"/>
  <c r="I191" i="174"/>
  <c r="DV119" i="174"/>
  <c r="DV183" i="174"/>
  <c r="DV247" i="174"/>
  <c r="DV7" i="174"/>
  <c r="DV23" i="174"/>
  <c r="DV39" i="174"/>
  <c r="DV71" i="174"/>
  <c r="DV87" i="174"/>
  <c r="DV103" i="174"/>
  <c r="DV135" i="174"/>
  <c r="DV151" i="174"/>
  <c r="DV167" i="174"/>
  <c r="DV199" i="174"/>
  <c r="DV215" i="174"/>
  <c r="DV231" i="174"/>
  <c r="DV263" i="174"/>
  <c r="DV11" i="174"/>
  <c r="DV15" i="174"/>
  <c r="DV19" i="174"/>
  <c r="DV27" i="174"/>
  <c r="DV31" i="174"/>
  <c r="DV35" i="174"/>
  <c r="DV43" i="174"/>
  <c r="DV47" i="174"/>
  <c r="DV51" i="174"/>
  <c r="DV59" i="174"/>
  <c r="DV63" i="174"/>
  <c r="DV67" i="174"/>
  <c r="DV75" i="174"/>
  <c r="DV79" i="174"/>
  <c r="DV83" i="174"/>
  <c r="DV91" i="174"/>
  <c r="DV95" i="174"/>
  <c r="DV99" i="174"/>
  <c r="DV107" i="174"/>
  <c r="DV111" i="174"/>
  <c r="DV115" i="174"/>
  <c r="DV123" i="174"/>
  <c r="DV127" i="174"/>
  <c r="DV131" i="174"/>
  <c r="DV139" i="174"/>
  <c r="DV143" i="174"/>
  <c r="DV147" i="174"/>
  <c r="DV155" i="174"/>
  <c r="DV159" i="174"/>
  <c r="DV163" i="174"/>
  <c r="DV171" i="174"/>
  <c r="DV175" i="174"/>
  <c r="DV179" i="174"/>
  <c r="DV187" i="174"/>
  <c r="DV191" i="174"/>
  <c r="DV195" i="174"/>
  <c r="DV203" i="174"/>
  <c r="DV207" i="174"/>
  <c r="DV211" i="174"/>
  <c r="DV219" i="174"/>
  <c r="DV223" i="174"/>
  <c r="DV227" i="174"/>
  <c r="DV235" i="174"/>
  <c r="DV239" i="174"/>
  <c r="DV243" i="174"/>
  <c r="DV251" i="174"/>
  <c r="DV255" i="174"/>
  <c r="DV259" i="174"/>
  <c r="DV267" i="174"/>
  <c r="DV271" i="174"/>
  <c r="CG7" i="174"/>
  <c r="CG11" i="174"/>
  <c r="CG19" i="174"/>
  <c r="CG23" i="174"/>
  <c r="CG27" i="174"/>
  <c r="CG35" i="174"/>
  <c r="CG39" i="174"/>
  <c r="CG43" i="174"/>
  <c r="CG51" i="174"/>
  <c r="CG55" i="174"/>
  <c r="CG59" i="174"/>
  <c r="CG67" i="174"/>
  <c r="CG71" i="174"/>
  <c r="CG75" i="174"/>
  <c r="CG83" i="174"/>
  <c r="CG87" i="174"/>
  <c r="CG91" i="174"/>
  <c r="CG99" i="174"/>
  <c r="CG103" i="174"/>
  <c r="CG107" i="174"/>
  <c r="CG115" i="174"/>
  <c r="CG119" i="174"/>
  <c r="CG123" i="174"/>
  <c r="CG131" i="174"/>
  <c r="CG135" i="174"/>
  <c r="CG139" i="174"/>
  <c r="CG143" i="174"/>
  <c r="CG147" i="174"/>
  <c r="CG151" i="174"/>
  <c r="CG155" i="174"/>
  <c r="CG159" i="174"/>
  <c r="CG163" i="174"/>
  <c r="CG167" i="174"/>
  <c r="CG171" i="174"/>
  <c r="CG175" i="174"/>
  <c r="CG179" i="174"/>
  <c r="CG183" i="174"/>
  <c r="CG187" i="174"/>
  <c r="CG191" i="174"/>
  <c r="CG195" i="174"/>
  <c r="CG199" i="174"/>
  <c r="CG203" i="174"/>
  <c r="CG207" i="174"/>
  <c r="CG211" i="174"/>
  <c r="CG215" i="174"/>
  <c r="CG219" i="174"/>
  <c r="CG223" i="174"/>
  <c r="CG227" i="174"/>
  <c r="CG231" i="174"/>
  <c r="CG235" i="174"/>
  <c r="CG239" i="174"/>
  <c r="CG243" i="174"/>
  <c r="CG247" i="174"/>
  <c r="CG251" i="174"/>
  <c r="CG255" i="174"/>
  <c r="CG259" i="174"/>
  <c r="CG263" i="174"/>
  <c r="CG267" i="174"/>
  <c r="CG271" i="174"/>
  <c r="BB7" i="174"/>
  <c r="BB11" i="174"/>
  <c r="BB15" i="174"/>
  <c r="BB19" i="174"/>
  <c r="BB23" i="174"/>
  <c r="BB27" i="174"/>
  <c r="BB31" i="174"/>
  <c r="BB35" i="174"/>
  <c r="BB39" i="174"/>
  <c r="BB43" i="174"/>
  <c r="BB47" i="174"/>
  <c r="BB51" i="174"/>
  <c r="BB55" i="174"/>
  <c r="BB59" i="174"/>
  <c r="BB63" i="174"/>
  <c r="BB67" i="174"/>
  <c r="BB71" i="174"/>
  <c r="BB75" i="174"/>
  <c r="BB79" i="174"/>
  <c r="BB83" i="174"/>
  <c r="BB87" i="174"/>
  <c r="BB91" i="174"/>
  <c r="BB95" i="174"/>
  <c r="BB99" i="174"/>
  <c r="BB103" i="174"/>
  <c r="BB107" i="174"/>
  <c r="BB111" i="174"/>
  <c r="BB115" i="174"/>
  <c r="BB119" i="174"/>
  <c r="BB123" i="174"/>
  <c r="BB127" i="174"/>
  <c r="BB131" i="174"/>
  <c r="BB135" i="174"/>
  <c r="BB139" i="174"/>
  <c r="BB143" i="174"/>
  <c r="BB147" i="174"/>
  <c r="BB151" i="174"/>
  <c r="BB155" i="174"/>
  <c r="BB159" i="174"/>
  <c r="BB163" i="174"/>
  <c r="BB167" i="174"/>
  <c r="BB171" i="174"/>
  <c r="BB175" i="174"/>
  <c r="BB179" i="174"/>
  <c r="BB183" i="174"/>
  <c r="BB187" i="174"/>
  <c r="BB191" i="174"/>
  <c r="BB195" i="174"/>
  <c r="BB199" i="174"/>
  <c r="BB203" i="174"/>
  <c r="BB207" i="174"/>
  <c r="BB211" i="174"/>
  <c r="BB215" i="174"/>
  <c r="BB219" i="174"/>
  <c r="BB223" i="174"/>
  <c r="BB227" i="174"/>
  <c r="BB231" i="174"/>
  <c r="BB235" i="174"/>
  <c r="BB239" i="174"/>
  <c r="BB243" i="174"/>
  <c r="BB247" i="174"/>
  <c r="BB251" i="174"/>
  <c r="BB255" i="174"/>
  <c r="BB259" i="174"/>
  <c r="BB263" i="174"/>
  <c r="BB267" i="174"/>
  <c r="BB271" i="174"/>
  <c r="BB6" i="174"/>
  <c r="DS223" i="174"/>
  <c r="DS7" i="174"/>
  <c r="DS6" i="174" s="1"/>
  <c r="DQ55" i="174"/>
  <c r="DQ7" i="174" s="1"/>
  <c r="DQ6" i="174" s="1"/>
  <c r="DQ223" i="174"/>
  <c r="DO7" i="174"/>
  <c r="DO6" i="174" s="1"/>
  <c r="DL6" i="174"/>
  <c r="DM6" i="174"/>
  <c r="DL223" i="174"/>
  <c r="DI7" i="174"/>
  <c r="DI223" i="174"/>
  <c r="DJ223" i="174" s="1"/>
  <c r="DJ266" i="174"/>
  <c r="DJ190" i="174"/>
  <c r="DJ224" i="174"/>
  <c r="DG55" i="174"/>
  <c r="DG7" i="174" s="1"/>
  <c r="DG6" i="174" s="1"/>
  <c r="DH68" i="174"/>
  <c r="DG223" i="174"/>
  <c r="DH223" i="174" s="1"/>
  <c r="DH35" i="174"/>
  <c r="DH93" i="174"/>
  <c r="DE223" i="174"/>
  <c r="DE68" i="174"/>
  <c r="DB223" i="174"/>
  <c r="DC7" i="174"/>
  <c r="DC6" i="174" s="1"/>
  <c r="DB6" i="174"/>
  <c r="CY224" i="174"/>
  <c r="CZ266" i="174"/>
  <c r="CZ190" i="174"/>
  <c r="CZ62" i="174"/>
  <c r="CZ249" i="174"/>
  <c r="CY55" i="174"/>
  <c r="CY7" i="174" s="1"/>
  <c r="CX68" i="174"/>
  <c r="CW55" i="174"/>
  <c r="CX55" i="174" s="1"/>
  <c r="CX28" i="174"/>
  <c r="CW223" i="174"/>
  <c r="CX223" i="174" s="1"/>
  <c r="CX224" i="174"/>
  <c r="CU223" i="174"/>
  <c r="CS7" i="174"/>
  <c r="CS6" i="174" s="1"/>
  <c r="CR223" i="174"/>
  <c r="CR7" i="174"/>
  <c r="CR6" i="174" s="1"/>
  <c r="CO55" i="174"/>
  <c r="CO7" i="174"/>
  <c r="CO223" i="174"/>
  <c r="CP223" i="174" s="1"/>
  <c r="CP190" i="174"/>
  <c r="CP215" i="174"/>
  <c r="CM55" i="174"/>
  <c r="CM7" i="174" s="1"/>
  <c r="CM6" i="174" s="1"/>
  <c r="CN68" i="174"/>
  <c r="CM223" i="174"/>
  <c r="CN223" i="174" s="1"/>
  <c r="CN266" i="174"/>
  <c r="CN224" i="174"/>
  <c r="CN62" i="174"/>
  <c r="CN249" i="174"/>
  <c r="CN190" i="174"/>
  <c r="CK223" i="174"/>
  <c r="CL223" i="174" s="1"/>
  <c r="CL224" i="174"/>
  <c r="CL68" i="174"/>
  <c r="CK55" i="174"/>
  <c r="CK7" i="174" s="1"/>
  <c r="CK6" i="174" s="1"/>
  <c r="CN11" i="174"/>
  <c r="CL15" i="174"/>
  <c r="CN19" i="174"/>
  <c r="CL31" i="174"/>
  <c r="CN39" i="174"/>
  <c r="CN43" i="174"/>
  <c r="CL47" i="174"/>
  <c r="CP51" i="174"/>
  <c r="CN67" i="174"/>
  <c r="CP71" i="174"/>
  <c r="CL75" i="174"/>
  <c r="CN87" i="174"/>
  <c r="CN91" i="174"/>
  <c r="CN95" i="174"/>
  <c r="CN103" i="174"/>
  <c r="CP107" i="174"/>
  <c r="CL111" i="174"/>
  <c r="CN115" i="174"/>
  <c r="CL123" i="174"/>
  <c r="CL131" i="174"/>
  <c r="CL139" i="174"/>
  <c r="CP143" i="174"/>
  <c r="CN147" i="174"/>
  <c r="CL151" i="174"/>
  <c r="CL155" i="174"/>
  <c r="CL163" i="174"/>
  <c r="CL175" i="174"/>
  <c r="CN271" i="174"/>
  <c r="CN267" i="174"/>
  <c r="CN263" i="174"/>
  <c r="CN259" i="174"/>
  <c r="CN255" i="174"/>
  <c r="CN251" i="174"/>
  <c r="CN247" i="174"/>
  <c r="CN243" i="174"/>
  <c r="CN239" i="174"/>
  <c r="CN235" i="174"/>
  <c r="CN231" i="174"/>
  <c r="CN227" i="174"/>
  <c r="CN219" i="174"/>
  <c r="CN215" i="174"/>
  <c r="CN211" i="174"/>
  <c r="CN207" i="174"/>
  <c r="CN203" i="174"/>
  <c r="CN199" i="174"/>
  <c r="CN195" i="174"/>
  <c r="CN191" i="174"/>
  <c r="CN187" i="174"/>
  <c r="CN183" i="174"/>
  <c r="CN179" i="174"/>
  <c r="CP11" i="174"/>
  <c r="CN15" i="174"/>
  <c r="CP19" i="174"/>
  <c r="CL23" i="174"/>
  <c r="CL27" i="174"/>
  <c r="CN31" i="174"/>
  <c r="CL35" i="174"/>
  <c r="CP39" i="174"/>
  <c r="CP43" i="174"/>
  <c r="CN47" i="174"/>
  <c r="CL59" i="174"/>
  <c r="CL63" i="174"/>
  <c r="CP67" i="174"/>
  <c r="CN75" i="174"/>
  <c r="CL79" i="174"/>
  <c r="CL83" i="174"/>
  <c r="CP87" i="174"/>
  <c r="CP91" i="174"/>
  <c r="CP95" i="174"/>
  <c r="CL99" i="174"/>
  <c r="CP103" i="174"/>
  <c r="CN111" i="174"/>
  <c r="CL119" i="174"/>
  <c r="CN123" i="174"/>
  <c r="CL127" i="174"/>
  <c r="CN131" i="174"/>
  <c r="CL135" i="174"/>
  <c r="CN139" i="174"/>
  <c r="CN151" i="174"/>
  <c r="CN155" i="174"/>
  <c r="CL159" i="174"/>
  <c r="CN163" i="174"/>
  <c r="CL167" i="174"/>
  <c r="CL171" i="174"/>
  <c r="CN175" i="174"/>
  <c r="CP263" i="174"/>
  <c r="CH7" i="174"/>
  <c r="CH6" i="174" s="1"/>
  <c r="CI223" i="174"/>
  <c r="CI6" i="174" s="1"/>
  <c r="CD223" i="174"/>
  <c r="CE223" i="174" s="1"/>
  <c r="CE224" i="174"/>
  <c r="CD55" i="174"/>
  <c r="CE55" i="174" s="1"/>
  <c r="CC28" i="174"/>
  <c r="CC68" i="174"/>
  <c r="CB223" i="174"/>
  <c r="CB6" i="174" s="1"/>
  <c r="CC224" i="174"/>
  <c r="CC215" i="174"/>
  <c r="CC223" i="174"/>
  <c r="CC247" i="174"/>
  <c r="CC259" i="174"/>
  <c r="BZ223" i="174"/>
  <c r="CA190" i="174"/>
  <c r="BZ55" i="174"/>
  <c r="BZ7" i="174" s="1"/>
  <c r="BZ6" i="174" s="1"/>
  <c r="CA35" i="174"/>
  <c r="CC11" i="174"/>
  <c r="CE15" i="174"/>
  <c r="CC19" i="174"/>
  <c r="CA23" i="174"/>
  <c r="CC27" i="174"/>
  <c r="CE31" i="174"/>
  <c r="CE35" i="174"/>
  <c r="CA39" i="174"/>
  <c r="CE43" i="174"/>
  <c r="CE63" i="174"/>
  <c r="CA67" i="174"/>
  <c r="CE75" i="174"/>
  <c r="CC83" i="174"/>
  <c r="CA87" i="174"/>
  <c r="CE91" i="174"/>
  <c r="CE107" i="174"/>
  <c r="CE111" i="174"/>
  <c r="CE115" i="174"/>
  <c r="CE119" i="174"/>
  <c r="CC123" i="174"/>
  <c r="CA127" i="174"/>
  <c r="CA131" i="174"/>
  <c r="CC135" i="174"/>
  <c r="CA143" i="174"/>
  <c r="CC147" i="174"/>
  <c r="CE151" i="174"/>
  <c r="CE167" i="174"/>
  <c r="CC171" i="174"/>
  <c r="CE175" i="174"/>
  <c r="CE11" i="174"/>
  <c r="CE19" i="174"/>
  <c r="CC23" i="174"/>
  <c r="CE27" i="174"/>
  <c r="CC39" i="174"/>
  <c r="CA47" i="174"/>
  <c r="CA51" i="174"/>
  <c r="CA59" i="174"/>
  <c r="CC67" i="174"/>
  <c r="CA71" i="174"/>
  <c r="CA79" i="174"/>
  <c r="CE83" i="174"/>
  <c r="CC87" i="174"/>
  <c r="CA95" i="174"/>
  <c r="CA99" i="174"/>
  <c r="CA103" i="174"/>
  <c r="CC127" i="174"/>
  <c r="CC131" i="174"/>
  <c r="CA139" i="174"/>
  <c r="CC143" i="174"/>
  <c r="CA155" i="174"/>
  <c r="CA159" i="174"/>
  <c r="CA163" i="174"/>
  <c r="CA271" i="174"/>
  <c r="CA267" i="174"/>
  <c r="CA263" i="174"/>
  <c r="CA259" i="174"/>
  <c r="CA255" i="174"/>
  <c r="CA251" i="174"/>
  <c r="CA247" i="174"/>
  <c r="CA243" i="174"/>
  <c r="CA239" i="174"/>
  <c r="CA235" i="174"/>
  <c r="CA231" i="174"/>
  <c r="CA227" i="174"/>
  <c r="CA223" i="174"/>
  <c r="CA219" i="174"/>
  <c r="CA215" i="174"/>
  <c r="CA211" i="174"/>
  <c r="CA207" i="174"/>
  <c r="CA203" i="174"/>
  <c r="CA199" i="174"/>
  <c r="CA195" i="174"/>
  <c r="CA191" i="174"/>
  <c r="CA187" i="174"/>
  <c r="CA183" i="174"/>
  <c r="CA179" i="174"/>
  <c r="BW7" i="174"/>
  <c r="BX223" i="174"/>
  <c r="BX6" i="174" s="1"/>
  <c r="BW224" i="174"/>
  <c r="BW223" i="174" s="1"/>
  <c r="BW272" i="174"/>
  <c r="BT55" i="174"/>
  <c r="BT7" i="174" s="1"/>
  <c r="BT6" i="174" s="1"/>
  <c r="BT223" i="174"/>
  <c r="K62" i="174"/>
  <c r="BR7" i="174"/>
  <c r="BR6" i="174" s="1"/>
  <c r="BP7" i="174"/>
  <c r="BP6" i="174" s="1"/>
  <c r="BN7" i="174"/>
  <c r="BN6" i="174" s="1"/>
  <c r="BM223" i="174"/>
  <c r="BM6" i="174" s="1"/>
  <c r="BK11" i="174"/>
  <c r="BI15" i="174"/>
  <c r="BK19" i="174"/>
  <c r="BG27" i="174"/>
  <c r="BK31" i="174"/>
  <c r="BI47" i="174"/>
  <c r="BK59" i="174"/>
  <c r="BI63" i="174"/>
  <c r="BK67" i="174"/>
  <c r="BG71" i="174"/>
  <c r="BK75" i="174"/>
  <c r="BI79" i="174"/>
  <c r="BG83" i="174"/>
  <c r="BI87" i="174"/>
  <c r="BI91" i="174"/>
  <c r="M95" i="174"/>
  <c r="BG99" i="174"/>
  <c r="BK103" i="174"/>
  <c r="BI111" i="174"/>
  <c r="BK115" i="174"/>
  <c r="BI119" i="174"/>
  <c r="BK131" i="174"/>
  <c r="BK147" i="174"/>
  <c r="BI151" i="174"/>
  <c r="BI155" i="174"/>
  <c r="BK163" i="174"/>
  <c r="BG175" i="174"/>
  <c r="BK271" i="174"/>
  <c r="BK267" i="174"/>
  <c r="BK263" i="174"/>
  <c r="BK259" i="174"/>
  <c r="BK255" i="174"/>
  <c r="BK251" i="174"/>
  <c r="BK247" i="174"/>
  <c r="BI247" i="174"/>
  <c r="BI219" i="174"/>
  <c r="BI215" i="174"/>
  <c r="BI211" i="174"/>
  <c r="BI207" i="174"/>
  <c r="BI203" i="174"/>
  <c r="BI199" i="174"/>
  <c r="BI195" i="174"/>
  <c r="BI191" i="174"/>
  <c r="BG263" i="174"/>
  <c r="BG259" i="174"/>
  <c r="BG255" i="174"/>
  <c r="BG251" i="174"/>
  <c r="BG23" i="174"/>
  <c r="BI27" i="174"/>
  <c r="BG35" i="174"/>
  <c r="BG39" i="174"/>
  <c r="BG43" i="174"/>
  <c r="BG51" i="174"/>
  <c r="BK63" i="174"/>
  <c r="BI71" i="174"/>
  <c r="BK79" i="174"/>
  <c r="BI83" i="174"/>
  <c r="BK87" i="174"/>
  <c r="BK91" i="174"/>
  <c r="BG95" i="174"/>
  <c r="BI99" i="174"/>
  <c r="BG107" i="174"/>
  <c r="BK111" i="174"/>
  <c r="BG143" i="174"/>
  <c r="BG159" i="174"/>
  <c r="BI175" i="174"/>
  <c r="BK219" i="174"/>
  <c r="BK215" i="174"/>
  <c r="BK211" i="174"/>
  <c r="BK207" i="174"/>
  <c r="BK203" i="174"/>
  <c r="BK199" i="174"/>
  <c r="BK195" i="174"/>
  <c r="BK191" i="174"/>
  <c r="BK187" i="174"/>
  <c r="BK183" i="174"/>
  <c r="BK179" i="174"/>
  <c r="BG187" i="174"/>
  <c r="BG183" i="174"/>
  <c r="BG179" i="174"/>
  <c r="BG28" i="174"/>
  <c r="BK28" i="174"/>
  <c r="BK272" i="174"/>
  <c r="BK35" i="174"/>
  <c r="BJ55" i="174"/>
  <c r="BJ7" i="174" s="1"/>
  <c r="BJ6" i="174" s="1"/>
  <c r="BK68" i="174"/>
  <c r="BJ223" i="174"/>
  <c r="BK223" i="174" s="1"/>
  <c r="BK224" i="174"/>
  <c r="BH7" i="174"/>
  <c r="BH6" i="174" s="1"/>
  <c r="BI68" i="174"/>
  <c r="BI223" i="174"/>
  <c r="BI62" i="174"/>
  <c r="BI93" i="174"/>
  <c r="BI266" i="174"/>
  <c r="BI190" i="174"/>
  <c r="BI224" i="174"/>
  <c r="BF223" i="174"/>
  <c r="BG223" i="174" s="1"/>
  <c r="BG224" i="174"/>
  <c r="BG68" i="174"/>
  <c r="BF55" i="174"/>
  <c r="BF7" i="174" s="1"/>
  <c r="BF6" i="174" s="1"/>
  <c r="BD7" i="174"/>
  <c r="BD6" i="174" s="1"/>
  <c r="BC7" i="174"/>
  <c r="BC223" i="174"/>
  <c r="AV11" i="174"/>
  <c r="AV15" i="174"/>
  <c r="AZ23" i="174"/>
  <c r="AV27" i="174"/>
  <c r="AZ35" i="174"/>
  <c r="AX43" i="174"/>
  <c r="AZ47" i="174"/>
  <c r="K51" i="174"/>
  <c r="AX51" i="174"/>
  <c r="AZ59" i="174"/>
  <c r="AV63" i="174"/>
  <c r="AZ67" i="174"/>
  <c r="AZ71" i="174"/>
  <c r="AV75" i="174"/>
  <c r="AX79" i="174"/>
  <c r="AZ83" i="174"/>
  <c r="AV87" i="174"/>
  <c r="AZ91" i="174"/>
  <c r="AV95" i="174"/>
  <c r="AZ107" i="174"/>
  <c r="AZ111" i="174"/>
  <c r="AX115" i="174"/>
  <c r="AX119" i="174"/>
  <c r="AX143" i="174"/>
  <c r="AZ147" i="174"/>
  <c r="AX155" i="174"/>
  <c r="AX159" i="174"/>
  <c r="AV175" i="174"/>
  <c r="AZ263" i="174"/>
  <c r="AZ259" i="174"/>
  <c r="AZ255" i="174"/>
  <c r="AZ251" i="174"/>
  <c r="AZ247" i="174"/>
  <c r="AZ219" i="174"/>
  <c r="AX211" i="174"/>
  <c r="AX207" i="174"/>
  <c r="AX203" i="174"/>
  <c r="AX199" i="174"/>
  <c r="AX195" i="174"/>
  <c r="AX191" i="174"/>
  <c r="AV271" i="174"/>
  <c r="AV267" i="174"/>
  <c r="AV263" i="174"/>
  <c r="AV259" i="174"/>
  <c r="AV255" i="174"/>
  <c r="AV251" i="174"/>
  <c r="AV247" i="174"/>
  <c r="AV187" i="174"/>
  <c r="AV183" i="174"/>
  <c r="AV179" i="174"/>
  <c r="AV215" i="174"/>
  <c r="AX11" i="174"/>
  <c r="AX15" i="174"/>
  <c r="AV19" i="174"/>
  <c r="AX27" i="174"/>
  <c r="AV31" i="174"/>
  <c r="AV39" i="174"/>
  <c r="AZ43" i="174"/>
  <c r="AZ51" i="174"/>
  <c r="AX63" i="174"/>
  <c r="AX75" i="174"/>
  <c r="AZ79" i="174"/>
  <c r="AX87" i="174"/>
  <c r="AX95" i="174"/>
  <c r="AV99" i="174"/>
  <c r="AV103" i="174"/>
  <c r="AZ115" i="174"/>
  <c r="AZ119" i="174"/>
  <c r="AV131" i="174"/>
  <c r="AZ143" i="174"/>
  <c r="AV151" i="174"/>
  <c r="AZ159" i="174"/>
  <c r="AV163" i="174"/>
  <c r="AX175" i="174"/>
  <c r="AZ187" i="174"/>
  <c r="AZ183" i="174"/>
  <c r="AZ179" i="174"/>
  <c r="AX219" i="174"/>
  <c r="AZ215" i="174"/>
  <c r="AX215" i="174"/>
  <c r="AY223" i="174"/>
  <c r="AZ223" i="174" s="1"/>
  <c r="AZ224" i="174"/>
  <c r="AZ128" i="174"/>
  <c r="AY55" i="174"/>
  <c r="AY7" i="174" s="1"/>
  <c r="AY6" i="174" s="1"/>
  <c r="AZ266" i="174"/>
  <c r="AZ190" i="174"/>
  <c r="AX68" i="174"/>
  <c r="AW223" i="174"/>
  <c r="AX223" i="174" s="1"/>
  <c r="AX93" i="174"/>
  <c r="AX224" i="174"/>
  <c r="AW55" i="174"/>
  <c r="AW7" i="174" s="1"/>
  <c r="AW6" i="174" s="1"/>
  <c r="AX266" i="174"/>
  <c r="AX190" i="174"/>
  <c r="AU55" i="174"/>
  <c r="AU7" i="174" s="1"/>
  <c r="AU6" i="174" s="1"/>
  <c r="AU223" i="174"/>
  <c r="AV223" i="174" s="1"/>
  <c r="AV224" i="174"/>
  <c r="AR7" i="174"/>
  <c r="AR223" i="174"/>
  <c r="AS223" i="174"/>
  <c r="AS6" i="174" s="1"/>
  <c r="AP28" i="174"/>
  <c r="AO223" i="174"/>
  <c r="AP223" i="174" s="1"/>
  <c r="AP224" i="174"/>
  <c r="AO55" i="174"/>
  <c r="AO7" i="174" s="1"/>
  <c r="AO6" i="174" s="1"/>
  <c r="AP68" i="174"/>
  <c r="AN68" i="174"/>
  <c r="AM223" i="174"/>
  <c r="AN223" i="174" s="1"/>
  <c r="AN62" i="174"/>
  <c r="AN224" i="174"/>
  <c r="AM55" i="174"/>
  <c r="AM7" i="174" s="1"/>
  <c r="AM6" i="174" s="1"/>
  <c r="AN266" i="174"/>
  <c r="AN190" i="174"/>
  <c r="AK55" i="174"/>
  <c r="AK7" i="174" s="1"/>
  <c r="AK6" i="174" s="1"/>
  <c r="AK223" i="174"/>
  <c r="AL223" i="174" s="1"/>
  <c r="AL249" i="174"/>
  <c r="AL224" i="174"/>
  <c r="AH7" i="174"/>
  <c r="AH246" i="174"/>
  <c r="AE55" i="174"/>
  <c r="AE7" i="174" s="1"/>
  <c r="AE6" i="174" s="1"/>
  <c r="AE223" i="174"/>
  <c r="AF190" i="174"/>
  <c r="AD68" i="174"/>
  <c r="AC55" i="174"/>
  <c r="AC7" i="174" s="1"/>
  <c r="AC224" i="174"/>
  <c r="AD266" i="174"/>
  <c r="AD190" i="174"/>
  <c r="I240" i="174"/>
  <c r="AD215" i="174"/>
  <c r="I111" i="174"/>
  <c r="AF271" i="174"/>
  <c r="AB259" i="174"/>
  <c r="AB255" i="174"/>
  <c r="AB251" i="174"/>
  <c r="AD243" i="174"/>
  <c r="AD239" i="174"/>
  <c r="AD235" i="174"/>
  <c r="AD231" i="174"/>
  <c r="AF227" i="174"/>
  <c r="AF219" i="174"/>
  <c r="AD191" i="174"/>
  <c r="AB135" i="174"/>
  <c r="AD131" i="174"/>
  <c r="AF123" i="174"/>
  <c r="AB119" i="174"/>
  <c r="AB115" i="174"/>
  <c r="AB111" i="174"/>
  <c r="AB107" i="174"/>
  <c r="AB103" i="174"/>
  <c r="AB99" i="174"/>
  <c r="AD95" i="174"/>
  <c r="AD83" i="174"/>
  <c r="AD75" i="174"/>
  <c r="AB71" i="174"/>
  <c r="AF51" i="174"/>
  <c r="AF47" i="174"/>
  <c r="AF35" i="174"/>
  <c r="AF31" i="174"/>
  <c r="AB15" i="174"/>
  <c r="AD11" i="174"/>
  <c r="AF23" i="174"/>
  <c r="AB91" i="174"/>
  <c r="I163" i="174"/>
  <c r="AD271" i="174"/>
  <c r="AF267" i="174"/>
  <c r="AD227" i="174"/>
  <c r="AF223" i="174"/>
  <c r="AD219" i="174"/>
  <c r="AF215" i="174"/>
  <c r="AF211" i="174"/>
  <c r="AF207" i="174"/>
  <c r="AF203" i="174"/>
  <c r="AF199" i="174"/>
  <c r="AF195" i="174"/>
  <c r="AF187" i="174"/>
  <c r="AF183" i="174"/>
  <c r="AF179" i="174"/>
  <c r="AF175" i="174"/>
  <c r="AF171" i="174"/>
  <c r="AF167" i="174"/>
  <c r="AF163" i="174"/>
  <c r="AF159" i="174"/>
  <c r="AF155" i="174"/>
  <c r="AF151" i="174"/>
  <c r="AF147" i="174"/>
  <c r="AF143" i="174"/>
  <c r="AF139" i="174"/>
  <c r="AB131" i="174"/>
  <c r="AD123" i="174"/>
  <c r="AB95" i="174"/>
  <c r="AF87" i="174"/>
  <c r="AB83" i="174"/>
  <c r="AF79" i="174"/>
  <c r="AB75" i="174"/>
  <c r="AF67" i="174"/>
  <c r="AF63" i="174"/>
  <c r="AD51" i="174"/>
  <c r="AD47" i="174"/>
  <c r="AF39" i="174"/>
  <c r="AD35" i="174"/>
  <c r="AF19" i="174"/>
  <c r="AB11" i="174"/>
  <c r="AB247" i="174"/>
  <c r="I47" i="174"/>
  <c r="M147" i="174"/>
  <c r="M151" i="174"/>
  <c r="AF59" i="174"/>
  <c r="AB13" i="174"/>
  <c r="M33" i="174"/>
  <c r="K77" i="174"/>
  <c r="K85" i="174"/>
  <c r="K161" i="174"/>
  <c r="AB273" i="174"/>
  <c r="AF269" i="174"/>
  <c r="AB265" i="174"/>
  <c r="AD253" i="174"/>
  <c r="AB241" i="174"/>
  <c r="AD237" i="174"/>
  <c r="AD229" i="174"/>
  <c r="AB221" i="174"/>
  <c r="AD213" i="174"/>
  <c r="AD209" i="174"/>
  <c r="AD201" i="174"/>
  <c r="AD193" i="174"/>
  <c r="AD185" i="174"/>
  <c r="AD177" i="174"/>
  <c r="AD169" i="174"/>
  <c r="AD161" i="174"/>
  <c r="AD153" i="174"/>
  <c r="AD145" i="174"/>
  <c r="AF125" i="174"/>
  <c r="AD89" i="174"/>
  <c r="AF85" i="174"/>
  <c r="AB77" i="174"/>
  <c r="AB69" i="174"/>
  <c r="AD61" i="174"/>
  <c r="AF57" i="174"/>
  <c r="AD45" i="174"/>
  <c r="AD41" i="174"/>
  <c r="AB33" i="174"/>
  <c r="AB25" i="174"/>
  <c r="AD21" i="174"/>
  <c r="AF17" i="174"/>
  <c r="AF49" i="174"/>
  <c r="AB117" i="174"/>
  <c r="K21" i="174"/>
  <c r="K81" i="174"/>
  <c r="AD269" i="174"/>
  <c r="AF257" i="174"/>
  <c r="AF233" i="174"/>
  <c r="AF205" i="174"/>
  <c r="AF197" i="174"/>
  <c r="AF189" i="174"/>
  <c r="AF181" i="174"/>
  <c r="AF173" i="174"/>
  <c r="AF165" i="174"/>
  <c r="AF157" i="174"/>
  <c r="AF149" i="174"/>
  <c r="AB145" i="174"/>
  <c r="AF141" i="174"/>
  <c r="AF129" i="174"/>
  <c r="AD125" i="174"/>
  <c r="AF121" i="174"/>
  <c r="AB89" i="174"/>
  <c r="AD85" i="174"/>
  <c r="AF81" i="174"/>
  <c r="AB61" i="174"/>
  <c r="AB41" i="174"/>
  <c r="AF25" i="174"/>
  <c r="AB21" i="174"/>
  <c r="AD17" i="174"/>
  <c r="AF13" i="174"/>
  <c r="AB37" i="174"/>
  <c r="AB101" i="174"/>
  <c r="I156" i="174"/>
  <c r="K165" i="174"/>
  <c r="AF73" i="174"/>
  <c r="AF65" i="174"/>
  <c r="AF37" i="174"/>
  <c r="AB225" i="174"/>
  <c r="Y223" i="174"/>
  <c r="X215" i="174"/>
  <c r="X7" i="174" s="1"/>
  <c r="X6" i="174" s="1"/>
  <c r="I10" i="174"/>
  <c r="M82" i="174"/>
  <c r="K86" i="174"/>
  <c r="K101" i="174"/>
  <c r="K97" i="174"/>
  <c r="AD268" i="174"/>
  <c r="AB263" i="174"/>
  <c r="AF261" i="174"/>
  <c r="AD256" i="174"/>
  <c r="AD252" i="174"/>
  <c r="AF249" i="174"/>
  <c r="AF245" i="174"/>
  <c r="AB239" i="174"/>
  <c r="AB235" i="174"/>
  <c r="AB231" i="174"/>
  <c r="AF217" i="174"/>
  <c r="AD212" i="174"/>
  <c r="AD192" i="174"/>
  <c r="AF137" i="174"/>
  <c r="AB133" i="174"/>
  <c r="AB128" i="174"/>
  <c r="AB124" i="174"/>
  <c r="AF117" i="174"/>
  <c r="AF109" i="174"/>
  <c r="AF105" i="174"/>
  <c r="AF101" i="174"/>
  <c r="AF97" i="174"/>
  <c r="AF93" i="174"/>
  <c r="AF91" i="174"/>
  <c r="AF86" i="174"/>
  <c r="AF82" i="174"/>
  <c r="AF78" i="174"/>
  <c r="AF74" i="174"/>
  <c r="AD70" i="174"/>
  <c r="AD64" i="174"/>
  <c r="AD59" i="174"/>
  <c r="AD56" i="174"/>
  <c r="AB53" i="174"/>
  <c r="AB49" i="174"/>
  <c r="AB46" i="174"/>
  <c r="AF43" i="174"/>
  <c r="AD36" i="174"/>
  <c r="AD31" i="174"/>
  <c r="AB28" i="174"/>
  <c r="AB27" i="174"/>
  <c r="AB23" i="174"/>
  <c r="AB18" i="174"/>
  <c r="AB14" i="174"/>
  <c r="AB10" i="174"/>
  <c r="AA55" i="174"/>
  <c r="AB55" i="174" s="1"/>
  <c r="Y68" i="174"/>
  <c r="Y55" i="174" s="1"/>
  <c r="Y7" i="174" s="1"/>
  <c r="Y6" i="174" s="1"/>
  <c r="AA224" i="174"/>
  <c r="K14" i="174"/>
  <c r="K36" i="174"/>
  <c r="I46" i="174"/>
  <c r="K70" i="174"/>
  <c r="I105" i="174"/>
  <c r="I133" i="174"/>
  <c r="AF270" i="174"/>
  <c r="AD261" i="174"/>
  <c r="AD249" i="174"/>
  <c r="AD245" i="174"/>
  <c r="AF222" i="174"/>
  <c r="AD217" i="174"/>
  <c r="AF210" i="174"/>
  <c r="AF206" i="174"/>
  <c r="AF202" i="174"/>
  <c r="AF198" i="174"/>
  <c r="AF194" i="174"/>
  <c r="AF186" i="174"/>
  <c r="AF182" i="174"/>
  <c r="AF178" i="174"/>
  <c r="AF174" i="174"/>
  <c r="AF170" i="174"/>
  <c r="AF166" i="174"/>
  <c r="AF162" i="174"/>
  <c r="AF158" i="174"/>
  <c r="AF154" i="174"/>
  <c r="AF150" i="174"/>
  <c r="AF146" i="174"/>
  <c r="AF142" i="174"/>
  <c r="AD137" i="174"/>
  <c r="AF127" i="174"/>
  <c r="AF122" i="174"/>
  <c r="AD117" i="174"/>
  <c r="AD109" i="174"/>
  <c r="AD105" i="174"/>
  <c r="AD101" i="174"/>
  <c r="AD97" i="174"/>
  <c r="AD93" i="174"/>
  <c r="AD91" i="174"/>
  <c r="AD86" i="174"/>
  <c r="AD82" i="174"/>
  <c r="AD78" i="174"/>
  <c r="AD74" i="174"/>
  <c r="AB70" i="174"/>
  <c r="AB64" i="174"/>
  <c r="AB59" i="174"/>
  <c r="AB56" i="174"/>
  <c r="AF53" i="174"/>
  <c r="AD43" i="174"/>
  <c r="AB36" i="174"/>
  <c r="AB31" i="174"/>
  <c r="I64" i="174"/>
  <c r="I124" i="174"/>
  <c r="K170" i="174"/>
  <c r="I49" i="174"/>
  <c r="I109" i="174"/>
  <c r="AD127" i="174"/>
  <c r="AD113" i="174"/>
  <c r="AD9" i="174"/>
  <c r="AF44" i="174"/>
  <c r="AD29" i="174"/>
  <c r="AF55" i="174"/>
  <c r="AF45" i="174"/>
  <c r="AB45" i="174"/>
  <c r="AF9" i="174"/>
  <c r="AB9" i="174"/>
  <c r="AB44" i="174"/>
  <c r="AF126" i="174"/>
  <c r="AB126" i="174"/>
  <c r="AF113" i="174"/>
  <c r="AB113" i="174"/>
  <c r="AD44" i="174"/>
  <c r="AF29" i="174"/>
  <c r="AB29" i="174"/>
  <c r="I215" i="174"/>
  <c r="I266" i="174"/>
  <c r="I247" i="174"/>
  <c r="I225" i="174"/>
  <c r="I190" i="174"/>
  <c r="V68" i="174"/>
  <c r="K68" i="174"/>
  <c r="U7" i="174"/>
  <c r="U6" i="174" s="1"/>
  <c r="U223" i="174"/>
  <c r="V223" i="174" s="1"/>
  <c r="V224" i="174"/>
  <c r="T189" i="174"/>
  <c r="I189" i="174"/>
  <c r="T265" i="174"/>
  <c r="I265" i="174"/>
  <c r="T246" i="174"/>
  <c r="I246" i="174"/>
  <c r="T68" i="174"/>
  <c r="I272" i="174"/>
  <c r="T272" i="174"/>
  <c r="T28" i="174"/>
  <c r="T266" i="174"/>
  <c r="T240" i="174"/>
  <c r="T224" i="174"/>
  <c r="I249" i="174"/>
  <c r="T223" i="174"/>
  <c r="T249" i="174"/>
  <c r="T190" i="174"/>
  <c r="I224" i="174"/>
  <c r="S55" i="174"/>
  <c r="S7" i="174" s="1"/>
  <c r="S6" i="174" s="1"/>
  <c r="I104" i="174"/>
  <c r="Q223" i="174"/>
  <c r="Q7" i="174"/>
  <c r="Q6" i="174" s="1"/>
  <c r="Q55" i="174"/>
  <c r="I23" i="174"/>
  <c r="V39" i="174"/>
  <c r="T47" i="174"/>
  <c r="T51" i="174"/>
  <c r="T59" i="174"/>
  <c r="V63" i="174"/>
  <c r="V71" i="174"/>
  <c r="K75" i="174"/>
  <c r="K83" i="174"/>
  <c r="K87" i="174"/>
  <c r="K91" i="174"/>
  <c r="T95" i="174"/>
  <c r="M99" i="174"/>
  <c r="K103" i="174"/>
  <c r="V107" i="174"/>
  <c r="T111" i="174"/>
  <c r="V115" i="174"/>
  <c r="V119" i="174"/>
  <c r="T123" i="174"/>
  <c r="V135" i="174"/>
  <c r="T143" i="174"/>
  <c r="T147" i="174"/>
  <c r="T151" i="174"/>
  <c r="V159" i="174"/>
  <c r="T163" i="174"/>
  <c r="V171" i="174"/>
  <c r="K11" i="174"/>
  <c r="K19" i="174"/>
  <c r="T23" i="174"/>
  <c r="I31" i="174"/>
  <c r="I35" i="174"/>
  <c r="T43" i="174"/>
  <c r="V47" i="174"/>
  <c r="V51" i="174"/>
  <c r="V59" i="174"/>
  <c r="K67" i="174"/>
  <c r="T75" i="174"/>
  <c r="T79" i="174"/>
  <c r="T83" i="174"/>
  <c r="T87" i="174"/>
  <c r="T91" i="174"/>
  <c r="T99" i="174"/>
  <c r="T103" i="174"/>
  <c r="T127" i="174"/>
  <c r="K131" i="174"/>
  <c r="T139" i="174"/>
  <c r="T155" i="174"/>
  <c r="K173" i="174"/>
  <c r="I39" i="174"/>
  <c r="K63" i="174"/>
  <c r="M71" i="174"/>
  <c r="I107" i="174"/>
  <c r="I115" i="174"/>
  <c r="I119" i="174"/>
  <c r="M159" i="174"/>
  <c r="N224" i="174"/>
  <c r="N223" i="174" s="1"/>
  <c r="N189" i="174"/>
  <c r="N120" i="174"/>
  <c r="DJ55" i="174"/>
  <c r="CL57" i="174"/>
  <c r="M88" i="174"/>
  <c r="I32" i="174"/>
  <c r="V65" i="174"/>
  <c r="K66" i="174"/>
  <c r="CZ25" i="174"/>
  <c r="AV152" i="174"/>
  <c r="CP57" i="174"/>
  <c r="CZ30" i="174"/>
  <c r="K52" i="174"/>
  <c r="AZ118" i="174"/>
  <c r="AX135" i="174"/>
  <c r="BI158" i="174"/>
  <c r="AV61" i="174"/>
  <c r="BI55" i="174"/>
  <c r="CC55" i="174"/>
  <c r="AV164" i="174"/>
  <c r="AZ156" i="174"/>
  <c r="AP61" i="174"/>
  <c r="BG9" i="174"/>
  <c r="BI8" i="174"/>
  <c r="T30" i="174"/>
  <c r="CP45" i="174"/>
  <c r="BK57" i="174"/>
  <c r="AZ61" i="174"/>
  <c r="CZ69" i="174"/>
  <c r="K108" i="174"/>
  <c r="CZ114" i="174"/>
  <c r="AV123" i="174"/>
  <c r="I134" i="174"/>
  <c r="BK158" i="174"/>
  <c r="AV167" i="174"/>
  <c r="BG167" i="174"/>
  <c r="BK174" i="174"/>
  <c r="CX9" i="174"/>
  <c r="DJ8" i="174"/>
  <c r="CL55" i="174"/>
  <c r="AX65" i="174"/>
  <c r="CN73" i="174"/>
  <c r="AX118" i="174"/>
  <c r="BI118" i="174"/>
  <c r="CX118" i="174"/>
  <c r="AV135" i="174"/>
  <c r="AZ164" i="174"/>
  <c r="V9" i="174"/>
  <c r="AN8" i="174"/>
  <c r="AV9" i="174"/>
  <c r="AZ25" i="174"/>
  <c r="BG25" i="174"/>
  <c r="AZ37" i="174"/>
  <c r="CL37" i="174"/>
  <c r="AV45" i="174"/>
  <c r="CX45" i="174"/>
  <c r="BK167" i="174"/>
  <c r="T9" i="174"/>
  <c r="T45" i="174"/>
  <c r="AN25" i="174"/>
  <c r="BI37" i="174"/>
  <c r="V8" i="174"/>
  <c r="CC9" i="174"/>
  <c r="AP30" i="174"/>
  <c r="AV37" i="174"/>
  <c r="CP37" i="174"/>
  <c r="DJ37" i="174"/>
  <c r="V57" i="174"/>
  <c r="BG174" i="174"/>
  <c r="BG173" i="174"/>
  <c r="BG55" i="174"/>
  <c r="CP61" i="174"/>
  <c r="CZ65" i="174"/>
  <c r="AP73" i="174"/>
  <c r="BK73" i="174"/>
  <c r="BG135" i="174"/>
  <c r="K145" i="174"/>
  <c r="BK53" i="174"/>
  <c r="CC53" i="174"/>
  <c r="AV55" i="174"/>
  <c r="BK55" i="174"/>
  <c r="AL61" i="174"/>
  <c r="CL61" i="174"/>
  <c r="CE65" i="174"/>
  <c r="CP65" i="174"/>
  <c r="AZ73" i="174"/>
  <c r="BG73" i="174"/>
  <c r="CZ73" i="174"/>
  <c r="K94" i="174"/>
  <c r="K102" i="174"/>
  <c r="K110" i="174"/>
  <c r="I132" i="174"/>
  <c r="BK139" i="174"/>
  <c r="BI156" i="174"/>
  <c r="AZ162" i="174"/>
  <c r="BG166" i="174"/>
  <c r="T55" i="174"/>
  <c r="AN61" i="174"/>
  <c r="DH65" i="174"/>
  <c r="AX69" i="174"/>
  <c r="CC69" i="174"/>
  <c r="M146" i="174"/>
  <c r="M150" i="174"/>
  <c r="BI152" i="174"/>
  <c r="BK173" i="174"/>
  <c r="M24" i="174"/>
  <c r="K92" i="174"/>
  <c r="K104" i="174"/>
  <c r="I125" i="174"/>
  <c r="K136" i="174"/>
  <c r="I50" i="174"/>
  <c r="K125" i="174"/>
  <c r="K34" i="174"/>
  <c r="I88" i="174"/>
  <c r="I92" i="174"/>
  <c r="K135" i="174"/>
  <c r="K160" i="174"/>
  <c r="AZ9" i="174"/>
  <c r="CP9" i="174"/>
  <c r="K18" i="174"/>
  <c r="K22" i="174"/>
  <c r="T25" i="174"/>
  <c r="AP25" i="174"/>
  <c r="BI25" i="174"/>
  <c r="BG30" i="174"/>
  <c r="K32" i="174"/>
  <c r="AN37" i="174"/>
  <c r="AX37" i="174"/>
  <c r="K42" i="174"/>
  <c r="DH9" i="174"/>
  <c r="DJ9" i="174"/>
  <c r="I26" i="174"/>
  <c r="BI30" i="174"/>
  <c r="CC30" i="174"/>
  <c r="M32" i="174"/>
  <c r="CC37" i="174"/>
  <c r="I40" i="174"/>
  <c r="AL45" i="174"/>
  <c r="AX174" i="174"/>
  <c r="AX173" i="174"/>
  <c r="AL9" i="174"/>
  <c r="AX9" i="174"/>
  <c r="K12" i="174"/>
  <c r="K16" i="174"/>
  <c r="K20" i="174"/>
  <c r="K24" i="174"/>
  <c r="AL25" i="174"/>
  <c r="DH8" i="174"/>
  <c r="BG37" i="174"/>
  <c r="K60" i="174"/>
  <c r="AV113" i="174"/>
  <c r="M94" i="174"/>
  <c r="K50" i="174"/>
  <c r="AX55" i="174"/>
  <c r="T57" i="174"/>
  <c r="BG57" i="174"/>
  <c r="BK61" i="174"/>
  <c r="AZ65" i="174"/>
  <c r="I66" i="174"/>
  <c r="AL69" i="174"/>
  <c r="AZ69" i="174"/>
  <c r="CA73" i="174"/>
  <c r="K88" i="174"/>
  <c r="M90" i="174"/>
  <c r="AV114" i="174"/>
  <c r="AX167" i="174"/>
  <c r="AV174" i="174"/>
  <c r="DJ45" i="174"/>
  <c r="I48" i="174"/>
  <c r="AL53" i="174"/>
  <c r="BI65" i="174"/>
  <c r="AN69" i="174"/>
  <c r="CN69" i="174"/>
  <c r="I74" i="174"/>
  <c r="I78" i="174"/>
  <c r="M80" i="174"/>
  <c r="I84" i="174"/>
  <c r="I89" i="174"/>
  <c r="BG139" i="174"/>
  <c r="I143" i="174"/>
  <c r="I144" i="174"/>
  <c r="I148" i="174"/>
  <c r="I149" i="174"/>
  <c r="AV158" i="174"/>
  <c r="M160" i="174"/>
  <c r="BK166" i="174"/>
  <c r="CN57" i="174"/>
  <c r="DH57" i="174"/>
  <c r="CN61" i="174"/>
  <c r="AV65" i="174"/>
  <c r="BK65" i="174"/>
  <c r="CN65" i="174"/>
  <c r="CX65" i="174"/>
  <c r="AV69" i="174"/>
  <c r="BK69" i="174"/>
  <c r="CE69" i="174"/>
  <c r="CX69" i="174"/>
  <c r="AN73" i="174"/>
  <c r="BI73" i="174"/>
  <c r="CP73" i="174"/>
  <c r="K74" i="174"/>
  <c r="K78" i="174"/>
  <c r="I94" i="174"/>
  <c r="I98" i="174"/>
  <c r="I108" i="174"/>
  <c r="I117" i="174"/>
  <c r="AV118" i="174"/>
  <c r="CZ118" i="174"/>
  <c r="CZ123" i="174"/>
  <c r="BI126" i="174"/>
  <c r="M135" i="174"/>
  <c r="AX139" i="174"/>
  <c r="AZ152" i="174"/>
  <c r="BG158" i="174"/>
  <c r="AX166" i="174"/>
  <c r="K168" i="174"/>
  <c r="BG53" i="174"/>
  <c r="CA9" i="174"/>
  <c r="CA37" i="174"/>
  <c r="M42" i="174"/>
  <c r="AP53" i="174"/>
  <c r="CN9" i="174"/>
  <c r="AL30" i="174"/>
  <c r="AP9" i="174"/>
  <c r="BK9" i="174"/>
  <c r="K13" i="174"/>
  <c r="K17" i="174"/>
  <c r="V25" i="174"/>
  <c r="AV25" i="174"/>
  <c r="BK25" i="174"/>
  <c r="CX25" i="174"/>
  <c r="K26" i="174"/>
  <c r="AN30" i="174"/>
  <c r="CN30" i="174"/>
  <c r="T37" i="174"/>
  <c r="CX37" i="174"/>
  <c r="K40" i="174"/>
  <c r="V55" i="174"/>
  <c r="T61" i="174"/>
  <c r="T44" i="174"/>
  <c r="K38" i="174"/>
  <c r="CL8" i="174"/>
  <c r="AN9" i="174"/>
  <c r="BI9" i="174"/>
  <c r="CL9" i="174"/>
  <c r="M12" i="174"/>
  <c r="I13" i="174"/>
  <c r="M16" i="174"/>
  <c r="M18" i="174"/>
  <c r="M20" i="174"/>
  <c r="M22" i="174"/>
  <c r="I24" i="174"/>
  <c r="AX25" i="174"/>
  <c r="CC25" i="174"/>
  <c r="CN25" i="174"/>
  <c r="DH25" i="174"/>
  <c r="AZ27" i="174"/>
  <c r="CX30" i="174"/>
  <c r="DH30" i="174"/>
  <c r="V37" i="174"/>
  <c r="CZ37" i="174"/>
  <c r="I38" i="174"/>
  <c r="BK44" i="174"/>
  <c r="CL45" i="174"/>
  <c r="CP55" i="174"/>
  <c r="AX30" i="174"/>
  <c r="BK30" i="174"/>
  <c r="I34" i="174"/>
  <c r="DH37" i="174"/>
  <c r="M48" i="174"/>
  <c r="M51" i="174"/>
  <c r="AX53" i="174"/>
  <c r="DH53" i="174"/>
  <c r="AL55" i="174"/>
  <c r="AZ55" i="174"/>
  <c r="CA57" i="174"/>
  <c r="DJ57" i="174"/>
  <c r="K58" i="174"/>
  <c r="I60" i="174"/>
  <c r="BG61" i="174"/>
  <c r="M89" i="174"/>
  <c r="M92" i="174"/>
  <c r="K112" i="174"/>
  <c r="BI113" i="174"/>
  <c r="BI114" i="174"/>
  <c r="CE37" i="174"/>
  <c r="CN37" i="174"/>
  <c r="AP45" i="174"/>
  <c r="CC45" i="174"/>
  <c r="K48" i="174"/>
  <c r="I52" i="174"/>
  <c r="T53" i="174"/>
  <c r="BI53" i="174"/>
  <c r="CN53" i="174"/>
  <c r="CX53" i="174"/>
  <c r="AN55" i="174"/>
  <c r="DH55" i="174"/>
  <c r="BI57" i="174"/>
  <c r="CC57" i="174"/>
  <c r="CX57" i="174"/>
  <c r="I58" i="174"/>
  <c r="BI61" i="174"/>
  <c r="CZ61" i="174"/>
  <c r="M87" i="174"/>
  <c r="K90" i="174"/>
  <c r="AZ114" i="174"/>
  <c r="AZ113" i="174"/>
  <c r="K120" i="174"/>
  <c r="BK126" i="174"/>
  <c r="I140" i="174"/>
  <c r="I172" i="174"/>
  <c r="I42" i="174"/>
  <c r="BI44" i="174"/>
  <c r="AN53" i="174"/>
  <c r="CZ53" i="174"/>
  <c r="AP55" i="174"/>
  <c r="CE57" i="174"/>
  <c r="CZ57" i="174"/>
  <c r="V61" i="174"/>
  <c r="CE61" i="174"/>
  <c r="M106" i="174"/>
  <c r="I106" i="174"/>
  <c r="DH113" i="174"/>
  <c r="AL65" i="174"/>
  <c r="CL69" i="174"/>
  <c r="I96" i="174"/>
  <c r="K96" i="174"/>
  <c r="M109" i="174"/>
  <c r="BG114" i="174"/>
  <c r="K116" i="174"/>
  <c r="BK123" i="174"/>
  <c r="AZ127" i="174"/>
  <c r="BI162" i="174"/>
  <c r="AX61" i="174"/>
  <c r="CA61" i="174"/>
  <c r="DH61" i="174"/>
  <c r="AN65" i="174"/>
  <c r="CC65" i="174"/>
  <c r="CL65" i="174"/>
  <c r="T69" i="174"/>
  <c r="AP69" i="174"/>
  <c r="BG69" i="174"/>
  <c r="CA69" i="174"/>
  <c r="DJ69" i="174"/>
  <c r="I72" i="174"/>
  <c r="V73" i="174"/>
  <c r="AV73" i="174"/>
  <c r="CE73" i="174"/>
  <c r="CL73" i="174"/>
  <c r="CX73" i="174"/>
  <c r="DJ73" i="174"/>
  <c r="I76" i="174"/>
  <c r="I80" i="174"/>
  <c r="I90" i="174"/>
  <c r="K100" i="174"/>
  <c r="I102" i="174"/>
  <c r="K105" i="174"/>
  <c r="I110" i="174"/>
  <c r="DH114" i="174"/>
  <c r="AZ123" i="174"/>
  <c r="K149" i="174"/>
  <c r="BK164" i="174"/>
  <c r="BG164" i="174"/>
  <c r="CC61" i="174"/>
  <c r="CX61" i="174"/>
  <c r="DJ61" i="174"/>
  <c r="T65" i="174"/>
  <c r="AP65" i="174"/>
  <c r="BG65" i="174"/>
  <c r="CA65" i="174"/>
  <c r="DJ65" i="174"/>
  <c r="V69" i="174"/>
  <c r="BI69" i="174"/>
  <c r="CP69" i="174"/>
  <c r="DH69" i="174"/>
  <c r="K72" i="174"/>
  <c r="AL73" i="174"/>
  <c r="AX73" i="174"/>
  <c r="CC73" i="174"/>
  <c r="DH73" i="174"/>
  <c r="K76" i="174"/>
  <c r="K80" i="174"/>
  <c r="I81" i="174"/>
  <c r="K84" i="174"/>
  <c r="K98" i="174"/>
  <c r="I100" i="174"/>
  <c r="I112" i="174"/>
  <c r="AX114" i="174"/>
  <c r="I116" i="174"/>
  <c r="M117" i="174"/>
  <c r="I120" i="174"/>
  <c r="AX123" i="174"/>
  <c r="BI123" i="174"/>
  <c r="CX123" i="174"/>
  <c r="BK135" i="174"/>
  <c r="AV156" i="174"/>
  <c r="AV154" i="174"/>
  <c r="AV162" i="174"/>
  <c r="M168" i="174"/>
  <c r="K129" i="174"/>
  <c r="K130" i="174"/>
  <c r="BI135" i="174"/>
  <c r="AZ142" i="174"/>
  <c r="I145" i="174"/>
  <c r="K146" i="174"/>
  <c r="AX162" i="174"/>
  <c r="BI164" i="174"/>
  <c r="I168" i="174"/>
  <c r="I135" i="174"/>
  <c r="AV142" i="174"/>
  <c r="BI142" i="174"/>
  <c r="AX152" i="174"/>
  <c r="AX158" i="174"/>
  <c r="AX164" i="174"/>
  <c r="BI167" i="174"/>
  <c r="BK171" i="174"/>
  <c r="BI174" i="174"/>
  <c r="M134" i="174"/>
  <c r="I136" i="174"/>
  <c r="I150" i="174"/>
  <c r="AX171" i="174"/>
  <c r="BI173" i="174"/>
  <c r="I12" i="174"/>
  <c r="I16" i="174"/>
  <c r="I18" i="174"/>
  <c r="I20" i="174"/>
  <c r="I22" i="174"/>
  <c r="CA25" i="174"/>
  <c r="CE25" i="174"/>
  <c r="CL25" i="174"/>
  <c r="CP25" i="174"/>
  <c r="DJ25" i="174"/>
  <c r="K28" i="174"/>
  <c r="CE30" i="174"/>
  <c r="CA30" i="174"/>
  <c r="CP30" i="174"/>
  <c r="CL30" i="174"/>
  <c r="DJ30" i="174"/>
  <c r="AN45" i="174"/>
  <c r="CE45" i="174"/>
  <c r="CZ9" i="174"/>
  <c r="M13" i="174"/>
  <c r="V30" i="174"/>
  <c r="BK37" i="174"/>
  <c r="AZ30" i="174"/>
  <c r="AP37" i="174"/>
  <c r="CA45" i="174"/>
  <c r="AV30" i="174"/>
  <c r="AL37" i="174"/>
  <c r="AX45" i="174"/>
  <c r="M40" i="174"/>
  <c r="V45" i="174"/>
  <c r="CZ45" i="174"/>
  <c r="DH45" i="174"/>
  <c r="I51" i="174"/>
  <c r="CA53" i="174"/>
  <c r="CP53" i="174"/>
  <c r="AZ45" i="174"/>
  <c r="CN45" i="174"/>
  <c r="CL53" i="174"/>
  <c r="DJ53" i="174"/>
  <c r="I54" i="174"/>
  <c r="V53" i="174"/>
  <c r="AZ53" i="174"/>
  <c r="K54" i="174"/>
  <c r="AV53" i="174"/>
  <c r="CE53" i="174"/>
  <c r="CZ55" i="174"/>
  <c r="M60" i="174"/>
  <c r="M72" i="174"/>
  <c r="M81" i="174"/>
  <c r="BK118" i="174"/>
  <c r="BG127" i="174"/>
  <c r="BG126" i="174"/>
  <c r="AV171" i="174"/>
  <c r="BI171" i="174"/>
  <c r="BI166" i="174"/>
  <c r="M50" i="174"/>
  <c r="M52" i="174"/>
  <c r="BG118" i="174"/>
  <c r="M129" i="174"/>
  <c r="I129" i="174"/>
  <c r="AZ158" i="174"/>
  <c r="AZ154" i="174"/>
  <c r="M76" i="174"/>
  <c r="M78" i="174"/>
  <c r="M84" i="174"/>
  <c r="K106" i="174"/>
  <c r="BK114" i="174"/>
  <c r="K117" i="174"/>
  <c r="AX127" i="174"/>
  <c r="K132" i="174"/>
  <c r="K89" i="174"/>
  <c r="CX114" i="174"/>
  <c r="DJ114" i="174"/>
  <c r="DJ113" i="174"/>
  <c r="M116" i="174"/>
  <c r="I130" i="174"/>
  <c r="M130" i="174"/>
  <c r="M108" i="174"/>
  <c r="M110" i="174"/>
  <c r="M112" i="174"/>
  <c r="M120" i="174"/>
  <c r="M125" i="174"/>
  <c r="AV139" i="174"/>
  <c r="AZ138" i="174"/>
  <c r="AX142" i="174"/>
  <c r="BK142" i="174"/>
  <c r="K144" i="174"/>
  <c r="BK156" i="174"/>
  <c r="M96" i="174"/>
  <c r="M98" i="174"/>
  <c r="M100" i="174"/>
  <c r="M102" i="174"/>
  <c r="M104" i="174"/>
  <c r="AX113" i="174"/>
  <c r="BK113" i="174"/>
  <c r="BI127" i="174"/>
  <c r="K134" i="174"/>
  <c r="AZ135" i="174"/>
  <c r="K140" i="174"/>
  <c r="M144" i="174"/>
  <c r="I146" i="174"/>
  <c r="BG123" i="174"/>
  <c r="AV127" i="174"/>
  <c r="BK127" i="174"/>
  <c r="BG142" i="174"/>
  <c r="M145" i="174"/>
  <c r="BK152" i="174"/>
  <c r="BK162" i="174"/>
  <c r="K172" i="174"/>
  <c r="M132" i="174"/>
  <c r="AZ139" i="174"/>
  <c r="BI139" i="174"/>
  <c r="BG152" i="174"/>
  <c r="BG156" i="174"/>
  <c r="I160" i="174"/>
  <c r="BG162" i="174"/>
  <c r="AZ171" i="174"/>
  <c r="AZ166" i="174"/>
  <c r="M148" i="174"/>
  <c r="K148" i="174"/>
  <c r="AX154" i="174"/>
  <c r="AX156" i="174"/>
  <c r="AZ167" i="174"/>
  <c r="AZ174" i="174"/>
  <c r="M149" i="174"/>
  <c r="BG171" i="174"/>
  <c r="F13" i="176" l="1"/>
  <c r="E21" i="176"/>
  <c r="D13" i="176"/>
  <c r="D7" i="176" s="1"/>
  <c r="D6" i="176" s="1"/>
  <c r="K260" i="164"/>
  <c r="K151" i="164"/>
  <c r="K256" i="164"/>
  <c r="K239" i="164"/>
  <c r="K119" i="164"/>
  <c r="K188" i="164"/>
  <c r="K32" i="164"/>
  <c r="K65" i="164"/>
  <c r="K248" i="164"/>
  <c r="J248" i="164"/>
  <c r="K176" i="164"/>
  <c r="J176" i="164"/>
  <c r="K112" i="164"/>
  <c r="J112" i="164"/>
  <c r="K80" i="164"/>
  <c r="J80" i="164"/>
  <c r="K16" i="164"/>
  <c r="J16" i="164"/>
  <c r="K227" i="164"/>
  <c r="J227" i="164"/>
  <c r="K183" i="164"/>
  <c r="J183" i="164"/>
  <c r="K139" i="164"/>
  <c r="J139" i="164"/>
  <c r="K99" i="164"/>
  <c r="J99" i="164"/>
  <c r="K43" i="164"/>
  <c r="J43" i="164"/>
  <c r="K268" i="164"/>
  <c r="K147" i="164"/>
  <c r="K24" i="164"/>
  <c r="K152" i="164"/>
  <c r="K103" i="164"/>
  <c r="K131" i="164"/>
  <c r="K236" i="164"/>
  <c r="J236" i="164"/>
  <c r="K172" i="164"/>
  <c r="J172" i="164"/>
  <c r="K108" i="164"/>
  <c r="J108" i="164"/>
  <c r="K12" i="164"/>
  <c r="J12" i="164"/>
  <c r="K219" i="164"/>
  <c r="J219" i="164"/>
  <c r="K179" i="164"/>
  <c r="J179" i="164"/>
  <c r="K135" i="164"/>
  <c r="J135" i="164"/>
  <c r="K91" i="164"/>
  <c r="J91" i="164"/>
  <c r="K39" i="164"/>
  <c r="J39" i="164"/>
  <c r="K208" i="164"/>
  <c r="J208" i="164"/>
  <c r="K252" i="164"/>
  <c r="J252" i="164"/>
  <c r="K217" i="164"/>
  <c r="J217" i="164"/>
  <c r="K153" i="164"/>
  <c r="J153" i="164"/>
  <c r="K89" i="164"/>
  <c r="J89" i="164"/>
  <c r="K100" i="164"/>
  <c r="J100" i="164"/>
  <c r="K52" i="164"/>
  <c r="J52" i="164"/>
  <c r="K203" i="164"/>
  <c r="J203" i="164"/>
  <c r="K167" i="164"/>
  <c r="J167" i="164"/>
  <c r="K127" i="164"/>
  <c r="J127" i="164"/>
  <c r="K79" i="164"/>
  <c r="J79" i="164"/>
  <c r="K15" i="164"/>
  <c r="J15" i="164"/>
  <c r="K136" i="164"/>
  <c r="J136" i="164"/>
  <c r="K23" i="164"/>
  <c r="J23" i="164"/>
  <c r="K200" i="164"/>
  <c r="J200" i="164"/>
  <c r="K96" i="164"/>
  <c r="J96" i="164"/>
  <c r="K48" i="164"/>
  <c r="J48" i="164"/>
  <c r="K255" i="164"/>
  <c r="J255" i="164"/>
  <c r="K199" i="164"/>
  <c r="J199" i="164"/>
  <c r="K163" i="164"/>
  <c r="J163" i="164"/>
  <c r="K116" i="164"/>
  <c r="J116" i="164"/>
  <c r="K201" i="164"/>
  <c r="J201" i="164"/>
  <c r="K137" i="164"/>
  <c r="J137" i="164"/>
  <c r="K73" i="164"/>
  <c r="J73" i="164"/>
  <c r="K264" i="164"/>
  <c r="J264" i="164"/>
  <c r="K192" i="164"/>
  <c r="J192" i="164"/>
  <c r="K156" i="164"/>
  <c r="J156" i="164"/>
  <c r="K92" i="164"/>
  <c r="J92" i="164"/>
  <c r="K36" i="164"/>
  <c r="J36" i="164"/>
  <c r="K251" i="164"/>
  <c r="J251" i="164"/>
  <c r="K195" i="164"/>
  <c r="J195" i="164"/>
  <c r="K155" i="164"/>
  <c r="J155" i="164"/>
  <c r="K67" i="164"/>
  <c r="J67" i="164"/>
  <c r="K191" i="164"/>
  <c r="J191" i="164"/>
  <c r="X223" i="164"/>
  <c r="K187" i="164"/>
  <c r="J187" i="164"/>
  <c r="D223" i="164"/>
  <c r="F13" i="178"/>
  <c r="F7" i="178"/>
  <c r="E13" i="178"/>
  <c r="E7" i="178" s="1"/>
  <c r="C13" i="178"/>
  <c r="C7" i="178" s="1"/>
  <c r="D13" i="178"/>
  <c r="D7" i="178" s="1"/>
  <c r="E11" i="177"/>
  <c r="E42" i="177"/>
  <c r="E7" i="177"/>
  <c r="H6" i="177"/>
  <c r="D6" i="177"/>
  <c r="D55" i="177" s="1"/>
  <c r="C6" i="177"/>
  <c r="C55" i="177" s="1"/>
  <c r="I6" i="177"/>
  <c r="J6" i="177" s="1"/>
  <c r="D7" i="164"/>
  <c r="D6" i="164" s="1"/>
  <c r="U223" i="164"/>
  <c r="U7" i="164"/>
  <c r="X7" i="164"/>
  <c r="X6" i="164" s="1"/>
  <c r="E139" i="176"/>
  <c r="E107" i="176"/>
  <c r="E97" i="176"/>
  <c r="C6" i="176"/>
  <c r="E71" i="176"/>
  <c r="F97" i="176"/>
  <c r="I95" i="174"/>
  <c r="K128" i="174"/>
  <c r="DI6" i="174"/>
  <c r="DE55" i="174"/>
  <c r="CY223" i="174"/>
  <c r="CZ223" i="174" s="1"/>
  <c r="CZ224" i="174"/>
  <c r="CW7" i="174"/>
  <c r="CW6" i="174" s="1"/>
  <c r="CU6" i="174"/>
  <c r="CO6" i="174"/>
  <c r="I68" i="174"/>
  <c r="CN55" i="174"/>
  <c r="I169" i="174"/>
  <c r="K169" i="174"/>
  <c r="I161" i="174"/>
  <c r="K121" i="174"/>
  <c r="K95" i="174"/>
  <c r="K150" i="174"/>
  <c r="CD7" i="174"/>
  <c r="CD6" i="174" s="1"/>
  <c r="CA55" i="174"/>
  <c r="I170" i="174"/>
  <c r="M75" i="174"/>
  <c r="I147" i="174"/>
  <c r="M141" i="174"/>
  <c r="K59" i="174"/>
  <c r="K122" i="174"/>
  <c r="BW6" i="174"/>
  <c r="K171" i="174"/>
  <c r="M111" i="174"/>
  <c r="I162" i="174"/>
  <c r="I70" i="174"/>
  <c r="K156" i="174"/>
  <c r="I141" i="174"/>
  <c r="M169" i="174"/>
  <c r="K57" i="174"/>
  <c r="M77" i="174"/>
  <c r="K41" i="174"/>
  <c r="M156" i="174"/>
  <c r="I75" i="174"/>
  <c r="I121" i="174"/>
  <c r="K141" i="174"/>
  <c r="I139" i="174"/>
  <c r="M128" i="174"/>
  <c r="M35" i="174"/>
  <c r="BC6" i="174"/>
  <c r="M47" i="174"/>
  <c r="I151" i="174"/>
  <c r="K99" i="174"/>
  <c r="K111" i="174"/>
  <c r="M59" i="174"/>
  <c r="M85" i="174"/>
  <c r="K47" i="174"/>
  <c r="M15" i="174"/>
  <c r="K151" i="174"/>
  <c r="I85" i="174"/>
  <c r="I77" i="174"/>
  <c r="I59" i="174"/>
  <c r="I17" i="174"/>
  <c r="M10" i="174"/>
  <c r="I157" i="174"/>
  <c r="K157" i="174"/>
  <c r="M105" i="174"/>
  <c r="K49" i="174"/>
  <c r="M17" i="174"/>
  <c r="M170" i="174"/>
  <c r="I101" i="174"/>
  <c r="M46" i="174"/>
  <c r="I128" i="174"/>
  <c r="AR6" i="174"/>
  <c r="M163" i="174"/>
  <c r="K163" i="174"/>
  <c r="I41" i="174"/>
  <c r="I82" i="174"/>
  <c r="K124" i="174"/>
  <c r="M41" i="174"/>
  <c r="M36" i="174"/>
  <c r="M161" i="174"/>
  <c r="K82" i="174"/>
  <c r="I67" i="174"/>
  <c r="K39" i="174"/>
  <c r="M121" i="174"/>
  <c r="K147" i="174"/>
  <c r="AH223" i="174"/>
  <c r="AH6" i="174"/>
  <c r="M93" i="174"/>
  <c r="K93" i="174"/>
  <c r="AD55" i="174"/>
  <c r="AC223" i="174"/>
  <c r="AD224" i="174"/>
  <c r="M107" i="174"/>
  <c r="K109" i="174"/>
  <c r="M83" i="174"/>
  <c r="K107" i="174"/>
  <c r="M131" i="174"/>
  <c r="I36" i="174"/>
  <c r="I15" i="174"/>
  <c r="K15" i="174"/>
  <c r="I152" i="174"/>
  <c r="I30" i="174"/>
  <c r="K10" i="174"/>
  <c r="K35" i="174"/>
  <c r="I69" i="174"/>
  <c r="K143" i="174"/>
  <c r="M70" i="174"/>
  <c r="I142" i="174"/>
  <c r="K27" i="174"/>
  <c r="I27" i="174"/>
  <c r="I131" i="174"/>
  <c r="M101" i="174"/>
  <c r="I122" i="174"/>
  <c r="I83" i="174"/>
  <c r="K43" i="174"/>
  <c r="M122" i="174"/>
  <c r="M43" i="174"/>
  <c r="I33" i="174"/>
  <c r="I153" i="174"/>
  <c r="I99" i="174"/>
  <c r="I43" i="174"/>
  <c r="M21" i="174"/>
  <c r="K33" i="174"/>
  <c r="I14" i="174"/>
  <c r="I165" i="174"/>
  <c r="I21" i="174"/>
  <c r="M49" i="174"/>
  <c r="K64" i="174"/>
  <c r="K153" i="174"/>
  <c r="K152" i="174"/>
  <c r="M64" i="174"/>
  <c r="I97" i="174"/>
  <c r="I56" i="174"/>
  <c r="K56" i="174"/>
  <c r="M14" i="174"/>
  <c r="I79" i="174"/>
  <c r="M86" i="174"/>
  <c r="I86" i="174"/>
  <c r="AB224" i="174"/>
  <c r="AA223" i="174"/>
  <c r="AB223" i="174" s="1"/>
  <c r="AA7" i="174"/>
  <c r="AA6" i="174" s="1"/>
  <c r="K133" i="174"/>
  <c r="M39" i="174"/>
  <c r="M133" i="174"/>
  <c r="I166" i="174"/>
  <c r="I87" i="174"/>
  <c r="K123" i="174"/>
  <c r="M55" i="174"/>
  <c r="K115" i="174"/>
  <c r="K127" i="174"/>
  <c r="M97" i="174"/>
  <c r="M63" i="174"/>
  <c r="K55" i="174"/>
  <c r="I55" i="174"/>
  <c r="M23" i="174"/>
  <c r="K46" i="174"/>
  <c r="I19" i="174"/>
  <c r="I103" i="174"/>
  <c r="AD8" i="174"/>
  <c r="AB8" i="174"/>
  <c r="K23" i="174"/>
  <c r="AF8" i="174"/>
  <c r="K175" i="174"/>
  <c r="K158" i="174"/>
  <c r="M79" i="174"/>
  <c r="I175" i="174"/>
  <c r="K79" i="174"/>
  <c r="I11" i="174"/>
  <c r="K71" i="174"/>
  <c r="K119" i="174"/>
  <c r="I63" i="174"/>
  <c r="M91" i="174"/>
  <c r="I91" i="174"/>
  <c r="K61" i="174"/>
  <c r="I171" i="174"/>
  <c r="M62" i="174"/>
  <c r="M67" i="174"/>
  <c r="K37" i="174"/>
  <c r="K31" i="174"/>
  <c r="I71" i="174"/>
  <c r="M175" i="174"/>
  <c r="K73" i="174"/>
  <c r="I62" i="174"/>
  <c r="I9" i="174"/>
  <c r="I159" i="174"/>
  <c r="M31" i="174"/>
  <c r="K159" i="174"/>
  <c r="M19" i="174"/>
  <c r="M11" i="174"/>
  <c r="M103" i="174"/>
  <c r="I28" i="174"/>
  <c r="M68" i="174"/>
  <c r="I93" i="174"/>
  <c r="N95" i="174"/>
  <c r="BG113" i="174"/>
  <c r="M26" i="174"/>
  <c r="CC8" i="174"/>
  <c r="CA8" i="174"/>
  <c r="CE8" i="174"/>
  <c r="AV166" i="174"/>
  <c r="K174" i="174"/>
  <c r="AP44" i="174"/>
  <c r="AL44" i="174"/>
  <c r="I174" i="174"/>
  <c r="DJ44" i="174"/>
  <c r="AZ29" i="174"/>
  <c r="AZ44" i="174"/>
  <c r="M136" i="174"/>
  <c r="I25" i="174"/>
  <c r="AL29" i="174"/>
  <c r="AZ173" i="174"/>
  <c r="K69" i="174"/>
  <c r="BI154" i="174"/>
  <c r="I173" i="174"/>
  <c r="BG154" i="174"/>
  <c r="BK154" i="174"/>
  <c r="BI138" i="174"/>
  <c r="CN44" i="174"/>
  <c r="AV173" i="174"/>
  <c r="AV8" i="174"/>
  <c r="BI137" i="174"/>
  <c r="BK29" i="174"/>
  <c r="CZ44" i="174"/>
  <c r="M54" i="174"/>
  <c r="M53" i="174"/>
  <c r="V44" i="174"/>
  <c r="I53" i="174"/>
  <c r="CX44" i="174"/>
  <c r="CP44" i="174"/>
  <c r="CP7" i="174"/>
  <c r="M171" i="174"/>
  <c r="M172" i="174"/>
  <c r="BI29" i="174"/>
  <c r="AX126" i="174"/>
  <c r="DH44" i="174"/>
  <c r="BG44" i="174"/>
  <c r="BG29" i="174"/>
  <c r="AP29" i="174"/>
  <c r="CN8" i="174"/>
  <c r="I57" i="174"/>
  <c r="K53" i="174"/>
  <c r="CL44" i="174"/>
  <c r="CP8" i="174"/>
  <c r="K139" i="174"/>
  <c r="I45" i="174"/>
  <c r="CA44" i="174"/>
  <c r="CZ8" i="174"/>
  <c r="M153" i="174"/>
  <c r="M152" i="174"/>
  <c r="M140" i="174"/>
  <c r="M143" i="174"/>
  <c r="M74" i="174"/>
  <c r="M58" i="174"/>
  <c r="AP8" i="174"/>
  <c r="CX8" i="174"/>
  <c r="CZ113" i="174"/>
  <c r="BK137" i="174"/>
  <c r="BK138" i="174"/>
  <c r="AX8" i="174"/>
  <c r="AV126" i="174"/>
  <c r="AZ126" i="174"/>
  <c r="AX138" i="174"/>
  <c r="AV138" i="174"/>
  <c r="M38" i="174"/>
  <c r="AX44" i="174"/>
  <c r="AX29" i="174"/>
  <c r="CC44" i="174"/>
  <c r="M28" i="174"/>
  <c r="K30" i="174"/>
  <c r="CE44" i="174"/>
  <c r="BK8" i="174"/>
  <c r="AL8" i="174"/>
  <c r="M27" i="174"/>
  <c r="BG137" i="174"/>
  <c r="BG138" i="174"/>
  <c r="K142" i="174"/>
  <c r="CX113" i="174"/>
  <c r="M66" i="174"/>
  <c r="K45" i="174"/>
  <c r="AV44" i="174"/>
  <c r="M34" i="174"/>
  <c r="CC29" i="174"/>
  <c r="AN44" i="174"/>
  <c r="BG8" i="174"/>
  <c r="T8" i="174"/>
  <c r="E13" i="176" l="1"/>
  <c r="F7" i="176"/>
  <c r="U6" i="164"/>
  <c r="E55" i="177"/>
  <c r="E6" i="177"/>
  <c r="E6" i="176"/>
  <c r="E7" i="176"/>
  <c r="K65" i="174"/>
  <c r="DE7" i="174"/>
  <c r="DE6" i="174" s="1"/>
  <c r="CY6" i="174"/>
  <c r="I118" i="174"/>
  <c r="K118" i="174"/>
  <c r="M57" i="174"/>
  <c r="M157" i="174"/>
  <c r="M142" i="174"/>
  <c r="M56" i="174"/>
  <c r="M167" i="174"/>
  <c r="K162" i="174"/>
  <c r="I65" i="174"/>
  <c r="M115" i="174"/>
  <c r="I114" i="174"/>
  <c r="M162" i="174"/>
  <c r="M165" i="174"/>
  <c r="M124" i="174"/>
  <c r="K114" i="174"/>
  <c r="I158" i="174"/>
  <c r="K164" i="174"/>
  <c r="M164" i="174"/>
  <c r="I164" i="174"/>
  <c r="M69" i="174"/>
  <c r="M45" i="174"/>
  <c r="M118" i="174"/>
  <c r="M30" i="174"/>
  <c r="M65" i="174"/>
  <c r="AD223" i="174"/>
  <c r="I223" i="174"/>
  <c r="AC6" i="174"/>
  <c r="I61" i="174"/>
  <c r="K167" i="174"/>
  <c r="K113" i="174"/>
  <c r="I167" i="174"/>
  <c r="I127" i="174"/>
  <c r="I113" i="174"/>
  <c r="M37" i="174"/>
  <c r="M123" i="174"/>
  <c r="I123" i="174"/>
  <c r="M61" i="174"/>
  <c r="AB7" i="174"/>
  <c r="AB6" i="174"/>
  <c r="AF6" i="174"/>
  <c r="AF7" i="174"/>
  <c r="AD7" i="174"/>
  <c r="AD6" i="174"/>
  <c r="I73" i="174"/>
  <c r="M119" i="174"/>
  <c r="K9" i="174"/>
  <c r="M73" i="174"/>
  <c r="M174" i="174"/>
  <c r="I37" i="174"/>
  <c r="M9" i="174"/>
  <c r="N69" i="174"/>
  <c r="N68" i="174" s="1"/>
  <c r="BI7" i="174"/>
  <c r="I154" i="174"/>
  <c r="K154" i="174"/>
  <c r="AZ7" i="174"/>
  <c r="CP6" i="174"/>
  <c r="CP29" i="174"/>
  <c r="AZ8" i="174"/>
  <c r="BK7" i="174"/>
  <c r="BI6" i="174"/>
  <c r="DH29" i="174"/>
  <c r="DJ29" i="174"/>
  <c r="K166" i="174"/>
  <c r="CN29" i="174"/>
  <c r="AP7" i="174"/>
  <c r="AV137" i="174"/>
  <c r="AX137" i="174"/>
  <c r="BG7" i="174"/>
  <c r="CZ29" i="174"/>
  <c r="CX29" i="174"/>
  <c r="T29" i="174"/>
  <c r="V29" i="174"/>
  <c r="CL29" i="174"/>
  <c r="CC7" i="174"/>
  <c r="CC6" i="174"/>
  <c r="AV29" i="174"/>
  <c r="M114" i="174"/>
  <c r="M113" i="174"/>
  <c r="CE29" i="174"/>
  <c r="M25" i="174"/>
  <c r="DH7" i="174"/>
  <c r="DH6" i="174"/>
  <c r="CN7" i="174"/>
  <c r="CN6" i="174"/>
  <c r="DJ7" i="174"/>
  <c r="K138" i="174"/>
  <c r="AN29" i="174"/>
  <c r="I138" i="174"/>
  <c r="CZ7" i="174"/>
  <c r="CX6" i="174"/>
  <c r="CA29" i="174"/>
  <c r="CX7" i="174"/>
  <c r="AL7" i="174"/>
  <c r="AL6" i="174"/>
  <c r="K25" i="174"/>
  <c r="AZ137" i="174"/>
  <c r="I44" i="174"/>
  <c r="F6" i="176" l="1"/>
  <c r="M139" i="174"/>
  <c r="M166" i="174"/>
  <c r="M127" i="174"/>
  <c r="K44" i="174"/>
  <c r="M154" i="174"/>
  <c r="K29" i="174"/>
  <c r="M158" i="174"/>
  <c r="I126" i="174"/>
  <c r="M126" i="174"/>
  <c r="K126" i="174"/>
  <c r="M44" i="174"/>
  <c r="I8" i="174"/>
  <c r="M173" i="174"/>
  <c r="I29" i="174"/>
  <c r="I137" i="174"/>
  <c r="N55" i="174"/>
  <c r="K137" i="174"/>
  <c r="AZ6" i="174"/>
  <c r="V6" i="174"/>
  <c r="BK6" i="174"/>
  <c r="T7" i="174"/>
  <c r="V7" i="174"/>
  <c r="T6" i="174"/>
  <c r="AP6" i="174"/>
  <c r="R6" i="174"/>
  <c r="M8" i="174"/>
  <c r="BG6" i="174"/>
  <c r="CL6" i="174"/>
  <c r="CL7" i="174"/>
  <c r="AN6" i="174"/>
  <c r="AN7" i="174"/>
  <c r="AX7" i="174"/>
  <c r="AX6" i="174"/>
  <c r="CE7" i="174"/>
  <c r="CE6" i="174"/>
  <c r="AV6" i="174"/>
  <c r="AV7" i="174"/>
  <c r="DJ6" i="174"/>
  <c r="K8" i="174"/>
  <c r="CA7" i="174"/>
  <c r="CA6" i="174"/>
  <c r="CZ6" i="174"/>
  <c r="M138" i="174"/>
  <c r="F173" i="176" l="1"/>
  <c r="M29" i="174"/>
  <c r="M137" i="174"/>
  <c r="K7" i="174"/>
  <c r="K6" i="174"/>
  <c r="I7" i="174"/>
  <c r="I6" i="174"/>
  <c r="F6" i="166"/>
  <c r="F7" i="166"/>
  <c r="F52" i="166"/>
  <c r="F49" i="166"/>
  <c r="F44" i="166"/>
  <c r="F38" i="166"/>
  <c r="F28" i="166"/>
  <c r="F25" i="166"/>
  <c r="F15" i="166"/>
  <c r="F12" i="166"/>
  <c r="F10" i="166" s="1"/>
  <c r="F9" i="166" s="1"/>
  <c r="F8" i="166" s="1"/>
  <c r="Y93" i="164"/>
  <c r="W93" i="164"/>
  <c r="V93" i="164"/>
  <c r="S93" i="164"/>
  <c r="R93" i="164"/>
  <c r="Q93" i="164"/>
  <c r="O93" i="164"/>
  <c r="N93" i="164"/>
  <c r="M93" i="164"/>
  <c r="L93" i="164"/>
  <c r="F93" i="164"/>
  <c r="C93" i="164"/>
  <c r="E93" i="164" s="1"/>
  <c r="C59" i="166"/>
  <c r="C58" i="166"/>
  <c r="E170" i="137"/>
  <c r="C45" i="166"/>
  <c r="C43" i="166"/>
  <c r="C37" i="166"/>
  <c r="C31" i="166"/>
  <c r="C27" i="166" s="1"/>
  <c r="C21" i="166"/>
  <c r="C19" i="166"/>
  <c r="C12" i="166"/>
  <c r="C15" i="166"/>
  <c r="C9" i="166"/>
  <c r="C8" i="166" s="1"/>
  <c r="Y247" i="164"/>
  <c r="W247" i="164"/>
  <c r="V247" i="164"/>
  <c r="S247" i="164"/>
  <c r="R247" i="164"/>
  <c r="Q247" i="164"/>
  <c r="O247" i="164"/>
  <c r="N247" i="164"/>
  <c r="M247" i="164"/>
  <c r="L247" i="164"/>
  <c r="F247" i="164"/>
  <c r="C247" i="164"/>
  <c r="E247" i="164" s="1"/>
  <c r="Y240" i="164"/>
  <c r="W240" i="164"/>
  <c r="V240" i="164"/>
  <c r="S240" i="164"/>
  <c r="R240" i="164"/>
  <c r="Q240" i="164"/>
  <c r="O240" i="164"/>
  <c r="N240" i="164"/>
  <c r="M240" i="164"/>
  <c r="L240" i="164"/>
  <c r="F240" i="164"/>
  <c r="C240" i="164"/>
  <c r="E240" i="164" s="1"/>
  <c r="Y228" i="164"/>
  <c r="W228" i="164"/>
  <c r="V228" i="164"/>
  <c r="S228" i="164"/>
  <c r="R228" i="164"/>
  <c r="Q228" i="164"/>
  <c r="O228" i="164"/>
  <c r="N228" i="164"/>
  <c r="M228" i="164"/>
  <c r="L228" i="164"/>
  <c r="F228" i="164"/>
  <c r="C228" i="164"/>
  <c r="E228" i="164" s="1"/>
  <c r="Y194" i="164"/>
  <c r="W194" i="164"/>
  <c r="V194" i="164"/>
  <c r="M194" i="164"/>
  <c r="S194" i="164"/>
  <c r="R194" i="164"/>
  <c r="Q194" i="164"/>
  <c r="O194" i="164"/>
  <c r="N194" i="164"/>
  <c r="L194" i="164"/>
  <c r="F194" i="164"/>
  <c r="C194" i="164"/>
  <c r="E194" i="164" s="1"/>
  <c r="Y128" i="164"/>
  <c r="W128" i="164"/>
  <c r="V128" i="164"/>
  <c r="M128" i="164"/>
  <c r="S128" i="164"/>
  <c r="R128" i="164"/>
  <c r="Q128" i="164"/>
  <c r="O128" i="164"/>
  <c r="N128" i="164"/>
  <c r="L128" i="164"/>
  <c r="F128" i="164"/>
  <c r="C128" i="164"/>
  <c r="E128" i="164" s="1"/>
  <c r="Y90" i="164"/>
  <c r="W90" i="164"/>
  <c r="V90" i="164"/>
  <c r="M90" i="164"/>
  <c r="S90" i="164"/>
  <c r="R90" i="164"/>
  <c r="Q90" i="164"/>
  <c r="O90" i="164"/>
  <c r="N90" i="164"/>
  <c r="L90" i="164"/>
  <c r="F90" i="164"/>
  <c r="C90" i="164"/>
  <c r="E90" i="164" s="1"/>
  <c r="Y46" i="164"/>
  <c r="W46" i="164"/>
  <c r="V46" i="164"/>
  <c r="M46" i="164"/>
  <c r="S46" i="164"/>
  <c r="R46" i="164"/>
  <c r="Q46" i="164"/>
  <c r="O46" i="164"/>
  <c r="Y44" i="164"/>
  <c r="W44" i="164"/>
  <c r="V44" i="164"/>
  <c r="M44" i="164"/>
  <c r="S44" i="164"/>
  <c r="R44" i="164"/>
  <c r="Q44" i="164"/>
  <c r="O44" i="164"/>
  <c r="Y42" i="164"/>
  <c r="W42" i="164"/>
  <c r="V42" i="164"/>
  <c r="M42" i="164"/>
  <c r="S42" i="164"/>
  <c r="R42" i="164"/>
  <c r="Q42" i="164"/>
  <c r="O42" i="164"/>
  <c r="Y40" i="164"/>
  <c r="W40" i="164"/>
  <c r="V40" i="164"/>
  <c r="M40" i="164"/>
  <c r="S40" i="164"/>
  <c r="R40" i="164"/>
  <c r="Q40" i="164"/>
  <c r="O40" i="164"/>
  <c r="Y37" i="164"/>
  <c r="W37" i="164"/>
  <c r="V37" i="164"/>
  <c r="M37" i="164"/>
  <c r="S37" i="164"/>
  <c r="R37" i="164"/>
  <c r="Q37" i="164"/>
  <c r="O37" i="164"/>
  <c r="Y35" i="164"/>
  <c r="W35" i="164"/>
  <c r="V35" i="164"/>
  <c r="M35" i="164"/>
  <c r="S35" i="164"/>
  <c r="R35" i="164"/>
  <c r="Q35" i="164"/>
  <c r="O35" i="164"/>
  <c r="Y33" i="164"/>
  <c r="W33" i="164"/>
  <c r="V33" i="164"/>
  <c r="M33" i="164"/>
  <c r="S33" i="164"/>
  <c r="R33" i="164"/>
  <c r="Q33" i="164"/>
  <c r="O33" i="164"/>
  <c r="Y31" i="164"/>
  <c r="W31" i="164"/>
  <c r="V31" i="164"/>
  <c r="M31" i="164"/>
  <c r="S31" i="164"/>
  <c r="R31" i="164"/>
  <c r="Q31" i="164"/>
  <c r="O31" i="164"/>
  <c r="Y29" i="164"/>
  <c r="W29" i="164"/>
  <c r="V29" i="164"/>
  <c r="M29" i="164"/>
  <c r="S29" i="164"/>
  <c r="R29" i="164"/>
  <c r="Q29" i="164"/>
  <c r="O29" i="164"/>
  <c r="N46" i="164"/>
  <c r="L46" i="164"/>
  <c r="N44" i="164"/>
  <c r="L44" i="164"/>
  <c r="P44" i="164" s="1"/>
  <c r="N42" i="164"/>
  <c r="L42" i="164"/>
  <c r="N40" i="164"/>
  <c r="L40" i="164"/>
  <c r="N37" i="164"/>
  <c r="L37" i="164"/>
  <c r="N35" i="164"/>
  <c r="L35" i="164"/>
  <c r="P35" i="164" s="1"/>
  <c r="N33" i="164"/>
  <c r="L33" i="164"/>
  <c r="N31" i="164"/>
  <c r="L31" i="164"/>
  <c r="N29" i="164"/>
  <c r="L29" i="164"/>
  <c r="F46" i="164"/>
  <c r="C46" i="164"/>
  <c r="E46" i="164" s="1"/>
  <c r="F44" i="164"/>
  <c r="C44" i="164"/>
  <c r="E44" i="164" s="1"/>
  <c r="F42" i="164"/>
  <c r="C42" i="164"/>
  <c r="E42" i="164" s="1"/>
  <c r="F40" i="164"/>
  <c r="C40" i="164"/>
  <c r="E40" i="164" s="1"/>
  <c r="F37" i="164"/>
  <c r="C37" i="164"/>
  <c r="E37" i="164" s="1"/>
  <c r="F35" i="164"/>
  <c r="C35" i="164"/>
  <c r="E35" i="164" s="1"/>
  <c r="F33" i="164"/>
  <c r="C33" i="164"/>
  <c r="E33" i="164" s="1"/>
  <c r="F31" i="164"/>
  <c r="G31" i="164" s="1"/>
  <c r="C31" i="164"/>
  <c r="E31" i="164" s="1"/>
  <c r="F29" i="164"/>
  <c r="C29" i="164"/>
  <c r="E29" i="164" s="1"/>
  <c r="E135" i="137"/>
  <c r="E169" i="137"/>
  <c r="E130" i="137"/>
  <c r="E129" i="137"/>
  <c r="E120" i="137"/>
  <c r="E119" i="137"/>
  <c r="E118" i="137"/>
  <c r="E85" i="137"/>
  <c r="E86" i="137"/>
  <c r="E87" i="137"/>
  <c r="E88" i="137"/>
  <c r="E89" i="137"/>
  <c r="E90" i="137"/>
  <c r="E91" i="137"/>
  <c r="E92" i="137"/>
  <c r="E93" i="137"/>
  <c r="E94" i="137"/>
  <c r="E95" i="137"/>
  <c r="E96" i="137"/>
  <c r="E84" i="137"/>
  <c r="Y22" i="164"/>
  <c r="W22" i="164"/>
  <c r="V22" i="164"/>
  <c r="M22" i="164"/>
  <c r="S22" i="164"/>
  <c r="R22" i="164"/>
  <c r="Q22" i="164"/>
  <c r="O22" i="164"/>
  <c r="N22" i="164"/>
  <c r="L22" i="164"/>
  <c r="F22" i="164"/>
  <c r="C22" i="164"/>
  <c r="E22" i="164" s="1"/>
  <c r="F168" i="137"/>
  <c r="F167" i="137" s="1"/>
  <c r="F164" i="137"/>
  <c r="F162" i="137"/>
  <c r="F159" i="137"/>
  <c r="F155" i="137"/>
  <c r="F145" i="137"/>
  <c r="F141" i="137"/>
  <c r="F137" i="137"/>
  <c r="F134" i="137"/>
  <c r="F131" i="137"/>
  <c r="F128" i="137"/>
  <c r="F122" i="137"/>
  <c r="F117" i="137"/>
  <c r="F114" i="137"/>
  <c r="F111" i="137"/>
  <c r="F108" i="137"/>
  <c r="F104" i="137"/>
  <c r="F101" i="137"/>
  <c r="F98" i="137"/>
  <c r="F83" i="137"/>
  <c r="F80" i="137"/>
  <c r="F77" i="137"/>
  <c r="F75" i="137"/>
  <c r="F72" i="137"/>
  <c r="F69" i="137"/>
  <c r="F68" i="137" s="1"/>
  <c r="F40" i="137"/>
  <c r="F31" i="137"/>
  <c r="F22" i="137"/>
  <c r="F18" i="137"/>
  <c r="F15" i="137"/>
  <c r="F10" i="137"/>
  <c r="F9" i="137" s="1"/>
  <c r="F8" i="137" s="1"/>
  <c r="D168" i="137"/>
  <c r="C168" i="137"/>
  <c r="C167" i="137" s="1"/>
  <c r="D164" i="137"/>
  <c r="C164" i="137"/>
  <c r="E165" i="137"/>
  <c r="E166" i="137"/>
  <c r="D145" i="137"/>
  <c r="C145" i="137"/>
  <c r="D155" i="137"/>
  <c r="C155" i="137"/>
  <c r="D159" i="137"/>
  <c r="C159" i="137"/>
  <c r="E146" i="137"/>
  <c r="E147" i="137"/>
  <c r="E148" i="137"/>
  <c r="E149" i="137"/>
  <c r="E150" i="137"/>
  <c r="E151" i="137"/>
  <c r="E152" i="137"/>
  <c r="E153" i="137"/>
  <c r="E154" i="137"/>
  <c r="E156" i="137"/>
  <c r="E157" i="137"/>
  <c r="E158" i="137"/>
  <c r="E160" i="137"/>
  <c r="E161" i="137"/>
  <c r="D141" i="137"/>
  <c r="C141" i="137"/>
  <c r="E142" i="137"/>
  <c r="E143" i="137"/>
  <c r="D137" i="137"/>
  <c r="C137" i="137"/>
  <c r="E138" i="137"/>
  <c r="D131" i="137"/>
  <c r="C131" i="137"/>
  <c r="E132" i="137"/>
  <c r="E133" i="137"/>
  <c r="D128" i="137"/>
  <c r="C128" i="137"/>
  <c r="D122" i="137"/>
  <c r="C122" i="137"/>
  <c r="E124" i="137"/>
  <c r="E125" i="137"/>
  <c r="E126" i="137"/>
  <c r="D104" i="137"/>
  <c r="C104" i="137"/>
  <c r="D101" i="137"/>
  <c r="C101" i="137"/>
  <c r="D98" i="137"/>
  <c r="C98" i="137"/>
  <c r="D114" i="137"/>
  <c r="C114" i="137"/>
  <c r="D111" i="137"/>
  <c r="C111" i="137"/>
  <c r="D108" i="137"/>
  <c r="C108" i="137"/>
  <c r="E109" i="137"/>
  <c r="E110" i="137"/>
  <c r="E112" i="137"/>
  <c r="E113" i="137"/>
  <c r="E115" i="137"/>
  <c r="E116" i="137"/>
  <c r="E99" i="137"/>
  <c r="E100" i="137"/>
  <c r="E102" i="137"/>
  <c r="E103" i="137"/>
  <c r="E105" i="137"/>
  <c r="E106" i="137"/>
  <c r="D75" i="137"/>
  <c r="C75" i="137"/>
  <c r="D80" i="137"/>
  <c r="C80" i="137"/>
  <c r="D77" i="137"/>
  <c r="C77" i="137"/>
  <c r="D72" i="137"/>
  <c r="C72" i="137"/>
  <c r="D10" i="137"/>
  <c r="D9" i="137" s="1"/>
  <c r="D8" i="137" s="1"/>
  <c r="D15" i="137"/>
  <c r="D18" i="137"/>
  <c r="D22" i="137"/>
  <c r="D31" i="137"/>
  <c r="E73" i="137"/>
  <c r="E74" i="137"/>
  <c r="E76" i="137"/>
  <c r="E78" i="137"/>
  <c r="E79" i="137"/>
  <c r="E81" i="137"/>
  <c r="E82" i="137"/>
  <c r="C31" i="137"/>
  <c r="C22" i="137"/>
  <c r="C10" i="137"/>
  <c r="C9" i="137" s="1"/>
  <c r="C8" i="137" s="1"/>
  <c r="C18" i="137"/>
  <c r="C15" i="137"/>
  <c r="E32" i="137"/>
  <c r="E33" i="137"/>
  <c r="E34" i="137"/>
  <c r="E35" i="137"/>
  <c r="E36" i="137"/>
  <c r="E37" i="137"/>
  <c r="E38" i="137"/>
  <c r="E39" i="137"/>
  <c r="T22" i="164" l="1"/>
  <c r="G33" i="164"/>
  <c r="G42" i="164"/>
  <c r="T29" i="164"/>
  <c r="T31" i="164"/>
  <c r="T33" i="164"/>
  <c r="T35" i="164"/>
  <c r="T37" i="164"/>
  <c r="T40" i="164"/>
  <c r="T42" i="164"/>
  <c r="T44" i="164"/>
  <c r="T46" i="164"/>
  <c r="G90" i="164"/>
  <c r="T128" i="164"/>
  <c r="H128" i="164" s="1"/>
  <c r="G194" i="164"/>
  <c r="G240" i="164"/>
  <c r="T90" i="164"/>
  <c r="T194" i="164"/>
  <c r="G40" i="164"/>
  <c r="P33" i="164"/>
  <c r="P42" i="164"/>
  <c r="P90" i="164"/>
  <c r="H90" i="164" s="1"/>
  <c r="P194" i="164"/>
  <c r="T228" i="164"/>
  <c r="P240" i="164"/>
  <c r="T247" i="164"/>
  <c r="T93" i="164"/>
  <c r="G35" i="164"/>
  <c r="G44" i="164"/>
  <c r="H194" i="164"/>
  <c r="J194" i="164" s="1"/>
  <c r="G22" i="164"/>
  <c r="G29" i="164"/>
  <c r="G37" i="164"/>
  <c r="G46" i="164"/>
  <c r="G128" i="164"/>
  <c r="G228" i="164"/>
  <c r="G247" i="164"/>
  <c r="G93" i="164"/>
  <c r="P22" i="164"/>
  <c r="H22" i="164" s="1"/>
  <c r="P29" i="164"/>
  <c r="H29" i="164" s="1"/>
  <c r="P37" i="164"/>
  <c r="H37" i="164" s="1"/>
  <c r="P46" i="164"/>
  <c r="H46" i="164" s="1"/>
  <c r="P128" i="164"/>
  <c r="P228" i="164"/>
  <c r="T240" i="164"/>
  <c r="H240" i="164" s="1"/>
  <c r="P247" i="164"/>
  <c r="H247" i="164" s="1"/>
  <c r="P93" i="164"/>
  <c r="H35" i="164"/>
  <c r="J35" i="164" s="1"/>
  <c r="H42" i="164"/>
  <c r="J42" i="164" s="1"/>
  <c r="H44" i="164"/>
  <c r="J44" i="164" s="1"/>
  <c r="P31" i="164"/>
  <c r="H31" i="164" s="1"/>
  <c r="P40" i="164"/>
  <c r="H40" i="164" s="1"/>
  <c r="K194" i="164"/>
  <c r="F127" i="137"/>
  <c r="F14" i="137"/>
  <c r="M7" i="174"/>
  <c r="C42" i="166"/>
  <c r="F37" i="166"/>
  <c r="C11" i="166"/>
  <c r="E159" i="137"/>
  <c r="F21" i="137"/>
  <c r="C28" i="164"/>
  <c r="E28" i="164" s="1"/>
  <c r="N28" i="164"/>
  <c r="L28" i="164"/>
  <c r="Q28" i="164"/>
  <c r="O28" i="164"/>
  <c r="M28" i="164"/>
  <c r="Y28" i="164"/>
  <c r="W28" i="164"/>
  <c r="R28" i="164"/>
  <c r="V28" i="164"/>
  <c r="S28" i="164"/>
  <c r="F28" i="164"/>
  <c r="D144" i="137"/>
  <c r="D139" i="137" s="1"/>
  <c r="F71" i="137"/>
  <c r="F107" i="137"/>
  <c r="F97" i="137" s="1"/>
  <c r="E141" i="137"/>
  <c r="C144" i="137"/>
  <c r="F144" i="137"/>
  <c r="F139" i="137" s="1"/>
  <c r="E31" i="137"/>
  <c r="F13" i="137"/>
  <c r="E164" i="137"/>
  <c r="E145" i="137"/>
  <c r="E155" i="137"/>
  <c r="E137" i="137"/>
  <c r="E131" i="137"/>
  <c r="E111" i="137"/>
  <c r="E98" i="137"/>
  <c r="E104" i="137"/>
  <c r="E108" i="137"/>
  <c r="E114" i="137"/>
  <c r="E101" i="137"/>
  <c r="E77" i="137"/>
  <c r="C14" i="137"/>
  <c r="E80" i="137"/>
  <c r="D14" i="137"/>
  <c r="D21" i="137"/>
  <c r="E75" i="137"/>
  <c r="E72" i="137"/>
  <c r="E23" i="137"/>
  <c r="E24" i="137"/>
  <c r="E25" i="137"/>
  <c r="E26" i="137"/>
  <c r="E27" i="137"/>
  <c r="E9" i="137"/>
  <c r="E10" i="137"/>
  <c r="E11" i="137"/>
  <c r="E12" i="137"/>
  <c r="E15" i="137"/>
  <c r="E16" i="137"/>
  <c r="E17" i="137"/>
  <c r="E18" i="137"/>
  <c r="E19" i="137"/>
  <c r="E20" i="137"/>
  <c r="E28" i="137"/>
  <c r="E29" i="137"/>
  <c r="E30" i="137"/>
  <c r="E8" i="137"/>
  <c r="A54" i="166"/>
  <c r="A275" i="164"/>
  <c r="C40" i="137"/>
  <c r="C69" i="137"/>
  <c r="C68" i="137" s="1"/>
  <c r="C83" i="137"/>
  <c r="C71" i="137" s="1"/>
  <c r="C117" i="137"/>
  <c r="C107" i="137" s="1"/>
  <c r="C97" i="137" s="1"/>
  <c r="C134" i="137"/>
  <c r="C127" i="137" s="1"/>
  <c r="C162" i="137"/>
  <c r="D40" i="137"/>
  <c r="D69" i="137"/>
  <c r="D68" i="137" s="1"/>
  <c r="D83" i="137"/>
  <c r="D117" i="137"/>
  <c r="D134" i="137"/>
  <c r="D127" i="137" s="1"/>
  <c r="D162" i="137"/>
  <c r="D167" i="137"/>
  <c r="Y230" i="164"/>
  <c r="Y225" i="164"/>
  <c r="L225" i="164"/>
  <c r="N225" i="164"/>
  <c r="O225" i="164"/>
  <c r="Q225" i="164"/>
  <c r="R225" i="164"/>
  <c r="S225" i="164"/>
  <c r="M225" i="164"/>
  <c r="V225" i="164"/>
  <c r="W225" i="164"/>
  <c r="L216" i="164"/>
  <c r="N216" i="164"/>
  <c r="N215" i="164" s="1"/>
  <c r="O216" i="164"/>
  <c r="O215" i="164" s="1"/>
  <c r="Q216" i="164"/>
  <c r="R216" i="164"/>
  <c r="R215" i="164" s="1"/>
  <c r="S216" i="164"/>
  <c r="S215" i="164" s="1"/>
  <c r="M216" i="164"/>
  <c r="M215" i="164" s="1"/>
  <c r="V216" i="164"/>
  <c r="V215" i="164" s="1"/>
  <c r="W216" i="164"/>
  <c r="W215" i="164" s="1"/>
  <c r="Y216" i="164"/>
  <c r="L212" i="164"/>
  <c r="N212" i="164"/>
  <c r="O212" i="164"/>
  <c r="Q212" i="164"/>
  <c r="R212" i="164"/>
  <c r="S212" i="164"/>
  <c r="M212" i="164"/>
  <c r="V212" i="164"/>
  <c r="W212" i="164"/>
  <c r="Y212" i="164"/>
  <c r="L190" i="164"/>
  <c r="N190" i="164"/>
  <c r="N189" i="164" s="1"/>
  <c r="O190" i="164"/>
  <c r="O189" i="164" s="1"/>
  <c r="Q190" i="164"/>
  <c r="R190" i="164"/>
  <c r="R189" i="164" s="1"/>
  <c r="S190" i="164"/>
  <c r="S189" i="164" s="1"/>
  <c r="M190" i="164"/>
  <c r="M189" i="164" s="1"/>
  <c r="V190" i="164"/>
  <c r="V189" i="164" s="1"/>
  <c r="W190" i="164"/>
  <c r="W189" i="164" s="1"/>
  <c r="Y190" i="164"/>
  <c r="L132" i="164"/>
  <c r="N132" i="164"/>
  <c r="O132" i="164"/>
  <c r="Q132" i="164"/>
  <c r="R132" i="164"/>
  <c r="S132" i="164"/>
  <c r="M132" i="164"/>
  <c r="V132" i="164"/>
  <c r="W132" i="164"/>
  <c r="Y132" i="164"/>
  <c r="Y56" i="164"/>
  <c r="Y62" i="164"/>
  <c r="Y69" i="164"/>
  <c r="Y95" i="164"/>
  <c r="Y120" i="164"/>
  <c r="Y124" i="164"/>
  <c r="Y140" i="164"/>
  <c r="R56" i="164"/>
  <c r="R62" i="164"/>
  <c r="R69" i="164"/>
  <c r="R95" i="164"/>
  <c r="R120" i="164"/>
  <c r="R124" i="164"/>
  <c r="R140" i="164"/>
  <c r="Q56" i="164"/>
  <c r="Q62" i="164"/>
  <c r="Q69" i="164"/>
  <c r="Q95" i="164"/>
  <c r="Q120" i="164"/>
  <c r="T120" i="164" s="1"/>
  <c r="Q124" i="164"/>
  <c r="Q140" i="164"/>
  <c r="N56" i="164"/>
  <c r="N62" i="164"/>
  <c r="N69" i="164"/>
  <c r="N95" i="164"/>
  <c r="N120" i="164"/>
  <c r="N124" i="164"/>
  <c r="N140" i="164"/>
  <c r="M140" i="164"/>
  <c r="W124" i="164"/>
  <c r="V124" i="164"/>
  <c r="M124" i="164"/>
  <c r="S124" i="164"/>
  <c r="O124" i="164"/>
  <c r="W120" i="164"/>
  <c r="V120" i="164"/>
  <c r="M120" i="164"/>
  <c r="S120" i="164"/>
  <c r="O120" i="164"/>
  <c r="W95" i="164"/>
  <c r="V95" i="164"/>
  <c r="M95" i="164"/>
  <c r="S95" i="164"/>
  <c r="O95" i="164"/>
  <c r="W69" i="164"/>
  <c r="V69" i="164"/>
  <c r="M69" i="164"/>
  <c r="S69" i="164"/>
  <c r="O69" i="164"/>
  <c r="W62" i="164"/>
  <c r="W56" i="164"/>
  <c r="V56" i="164"/>
  <c r="M56" i="164"/>
  <c r="S56" i="164"/>
  <c r="O56" i="164"/>
  <c r="S9" i="164"/>
  <c r="S8" i="164" s="1"/>
  <c r="N9" i="164"/>
  <c r="Y9" i="164"/>
  <c r="W9" i="164"/>
  <c r="W8" i="164" s="1"/>
  <c r="V9" i="164"/>
  <c r="V8" i="164" s="1"/>
  <c r="M9" i="164"/>
  <c r="M8" i="164" s="1"/>
  <c r="R9" i="164"/>
  <c r="Q9" i="164"/>
  <c r="O9" i="164"/>
  <c r="L140" i="164"/>
  <c r="L124" i="164"/>
  <c r="L120" i="164"/>
  <c r="L95" i="164"/>
  <c r="P95" i="164" s="1"/>
  <c r="L69" i="164"/>
  <c r="L56" i="164"/>
  <c r="L9" i="164"/>
  <c r="F244" i="164"/>
  <c r="G244" i="164" s="1"/>
  <c r="C244" i="164"/>
  <c r="E244" i="164" s="1"/>
  <c r="Y244" i="164"/>
  <c r="W244" i="164"/>
  <c r="V244" i="164"/>
  <c r="M244" i="164"/>
  <c r="S244" i="164"/>
  <c r="R244" i="164"/>
  <c r="Q244" i="164"/>
  <c r="O244" i="164"/>
  <c r="N244" i="164"/>
  <c r="L244" i="164"/>
  <c r="F140" i="164"/>
  <c r="A59" i="166"/>
  <c r="A58" i="166"/>
  <c r="A62" i="166"/>
  <c r="A61" i="166"/>
  <c r="A56" i="166"/>
  <c r="Y273" i="164"/>
  <c r="W273" i="164"/>
  <c r="W272" i="164" s="1"/>
  <c r="V273" i="164"/>
  <c r="V272" i="164" s="1"/>
  <c r="M273" i="164"/>
  <c r="M272" i="164" s="1"/>
  <c r="S273" i="164"/>
  <c r="S272" i="164" s="1"/>
  <c r="R273" i="164"/>
  <c r="R272" i="164" s="1"/>
  <c r="Q273" i="164"/>
  <c r="O273" i="164"/>
  <c r="O272" i="164" s="1"/>
  <c r="N273" i="164"/>
  <c r="N272" i="164" s="1"/>
  <c r="Y270" i="164"/>
  <c r="W270" i="164"/>
  <c r="V270" i="164"/>
  <c r="M270" i="164"/>
  <c r="S270" i="164"/>
  <c r="R270" i="164"/>
  <c r="Q270" i="164"/>
  <c r="O270" i="164"/>
  <c r="N270" i="164"/>
  <c r="Y263" i="164"/>
  <c r="W263" i="164"/>
  <c r="M263" i="164"/>
  <c r="S263" i="164"/>
  <c r="R263" i="164"/>
  <c r="Q263" i="164"/>
  <c r="O263" i="164"/>
  <c r="N263" i="164"/>
  <c r="V263" i="164"/>
  <c r="Y249" i="164"/>
  <c r="W249" i="164"/>
  <c r="V249" i="164"/>
  <c r="M249" i="164"/>
  <c r="S249" i="164"/>
  <c r="R249" i="164"/>
  <c r="Q249" i="164"/>
  <c r="T249" i="164" s="1"/>
  <c r="O249" i="164"/>
  <c r="N249" i="164"/>
  <c r="S230" i="164"/>
  <c r="Y221" i="164"/>
  <c r="W221" i="164"/>
  <c r="M221" i="164"/>
  <c r="S221" i="164"/>
  <c r="R221" i="164"/>
  <c r="O221" i="164"/>
  <c r="N221" i="164"/>
  <c r="V221" i="164"/>
  <c r="Q221" i="164"/>
  <c r="R196" i="164"/>
  <c r="V196" i="164"/>
  <c r="Y196" i="164"/>
  <c r="O196" i="164"/>
  <c r="M62" i="164"/>
  <c r="F273" i="164"/>
  <c r="C273" i="164"/>
  <c r="L270" i="164"/>
  <c r="F270" i="164"/>
  <c r="C270" i="164"/>
  <c r="E270" i="164" s="1"/>
  <c r="F266" i="164"/>
  <c r="C266" i="164"/>
  <c r="E266" i="164" s="1"/>
  <c r="L263" i="164"/>
  <c r="F263" i="164"/>
  <c r="C263" i="164"/>
  <c r="E263" i="164" s="1"/>
  <c r="F259" i="164"/>
  <c r="C259" i="164"/>
  <c r="E259" i="164" s="1"/>
  <c r="L249" i="164"/>
  <c r="F249" i="164"/>
  <c r="C249" i="164"/>
  <c r="E249" i="164" s="1"/>
  <c r="F230" i="164"/>
  <c r="C230" i="164"/>
  <c r="E230" i="164" s="1"/>
  <c r="F225" i="164"/>
  <c r="C225" i="164"/>
  <c r="E225" i="164" s="1"/>
  <c r="L221" i="164"/>
  <c r="F221" i="164"/>
  <c r="C221" i="164"/>
  <c r="E221" i="164" s="1"/>
  <c r="F216" i="164"/>
  <c r="C216" i="164"/>
  <c r="F212" i="164"/>
  <c r="G212" i="164" s="1"/>
  <c r="C212" i="164"/>
  <c r="E212" i="164" s="1"/>
  <c r="F196" i="164"/>
  <c r="C196" i="164"/>
  <c r="E196" i="164" s="1"/>
  <c r="F190" i="164"/>
  <c r="C190" i="164"/>
  <c r="C140" i="164"/>
  <c r="E140" i="164" s="1"/>
  <c r="F132" i="164"/>
  <c r="C132" i="164"/>
  <c r="E132" i="164" s="1"/>
  <c r="F124" i="164"/>
  <c r="C124" i="164"/>
  <c r="E124" i="164" s="1"/>
  <c r="F120" i="164"/>
  <c r="C120" i="164"/>
  <c r="E120" i="164" s="1"/>
  <c r="F95" i="164"/>
  <c r="C95" i="164"/>
  <c r="E95" i="164" s="1"/>
  <c r="F69" i="164"/>
  <c r="C69" i="164"/>
  <c r="E69" i="164" s="1"/>
  <c r="F62" i="164"/>
  <c r="C62" i="164"/>
  <c r="E62" i="164" s="1"/>
  <c r="F56" i="164"/>
  <c r="C56" i="164"/>
  <c r="E56" i="164" s="1"/>
  <c r="F9" i="164"/>
  <c r="C9" i="164"/>
  <c r="E9" i="164" s="1"/>
  <c r="A276" i="164"/>
  <c r="C279" i="164"/>
  <c r="C278" i="164"/>
  <c r="A282" i="164"/>
  <c r="A281" i="164"/>
  <c r="A279" i="164"/>
  <c r="A278" i="164"/>
  <c r="Q196" i="164"/>
  <c r="V230" i="164"/>
  <c r="M230" i="164"/>
  <c r="S140" i="164"/>
  <c r="O140" i="164"/>
  <c r="V140" i="164"/>
  <c r="S62" i="164"/>
  <c r="O62" i="164"/>
  <c r="S196" i="164"/>
  <c r="M196" i="164"/>
  <c r="Q230" i="164"/>
  <c r="N230" i="164"/>
  <c r="W230" i="164"/>
  <c r="R230" i="164"/>
  <c r="O230" i="164"/>
  <c r="W140" i="164"/>
  <c r="V62" i="164"/>
  <c r="N196" i="164"/>
  <c r="W196" i="164"/>
  <c r="L230" i="164"/>
  <c r="L62" i="164"/>
  <c r="P62" i="164" s="1"/>
  <c r="L196" i="164"/>
  <c r="L273" i="164"/>
  <c r="E163" i="137"/>
  <c r="E123" i="137"/>
  <c r="E121" i="137"/>
  <c r="E67" i="137"/>
  <c r="E66" i="137"/>
  <c r="E65" i="137"/>
  <c r="E64" i="137"/>
  <c r="E63" i="137"/>
  <c r="E62" i="137"/>
  <c r="E61" i="137"/>
  <c r="E60" i="137"/>
  <c r="E59" i="137"/>
  <c r="E58" i="137"/>
  <c r="E57" i="137"/>
  <c r="E56" i="137"/>
  <c r="E55" i="137"/>
  <c r="E54" i="137"/>
  <c r="E53" i="137"/>
  <c r="E52" i="137"/>
  <c r="E51" i="137"/>
  <c r="E50" i="137"/>
  <c r="E49" i="137"/>
  <c r="E48" i="137"/>
  <c r="E47" i="137"/>
  <c r="E46" i="137"/>
  <c r="E45" i="137"/>
  <c r="E44" i="137"/>
  <c r="E43" i="137"/>
  <c r="E42" i="137"/>
  <c r="E41" i="137"/>
  <c r="E136" i="137"/>
  <c r="K22" i="164" l="1"/>
  <c r="J22" i="164"/>
  <c r="J128" i="164"/>
  <c r="K128" i="164"/>
  <c r="J90" i="164"/>
  <c r="K90" i="164"/>
  <c r="K240" i="164"/>
  <c r="J240" i="164"/>
  <c r="J40" i="164"/>
  <c r="K40" i="164"/>
  <c r="K37" i="164"/>
  <c r="J37" i="164"/>
  <c r="T230" i="164"/>
  <c r="G263" i="164"/>
  <c r="P69" i="164"/>
  <c r="T140" i="164"/>
  <c r="K44" i="164"/>
  <c r="K31" i="164"/>
  <c r="J31" i="164"/>
  <c r="K247" i="164"/>
  <c r="J247" i="164"/>
  <c r="H228" i="164"/>
  <c r="K42" i="164"/>
  <c r="K46" i="164"/>
  <c r="J46" i="164"/>
  <c r="H33" i="164"/>
  <c r="G196" i="164"/>
  <c r="G259" i="164"/>
  <c r="P270" i="164"/>
  <c r="T221" i="164"/>
  <c r="T56" i="164"/>
  <c r="K35" i="164"/>
  <c r="K29" i="164"/>
  <c r="J29" i="164"/>
  <c r="H93" i="164"/>
  <c r="P230" i="164"/>
  <c r="G62" i="164"/>
  <c r="G124" i="164"/>
  <c r="G225" i="164"/>
  <c r="P56" i="164"/>
  <c r="T212" i="164"/>
  <c r="H230" i="164"/>
  <c r="J230" i="164" s="1"/>
  <c r="G69" i="164"/>
  <c r="G132" i="164"/>
  <c r="G230" i="164"/>
  <c r="P263" i="164"/>
  <c r="H263" i="164" s="1"/>
  <c r="G140" i="164"/>
  <c r="T124" i="164"/>
  <c r="Q215" i="164"/>
  <c r="T215" i="164" s="1"/>
  <c r="T216" i="164"/>
  <c r="L189" i="164"/>
  <c r="P189" i="164" s="1"/>
  <c r="P190" i="164"/>
  <c r="P212" i="164"/>
  <c r="H212" i="164" s="1"/>
  <c r="T225" i="164"/>
  <c r="H225" i="164" s="1"/>
  <c r="T196" i="164"/>
  <c r="G9" i="164"/>
  <c r="G95" i="164"/>
  <c r="G249" i="164"/>
  <c r="G266" i="164"/>
  <c r="P124" i="164"/>
  <c r="H124" i="164" s="1"/>
  <c r="T95" i="164"/>
  <c r="H95" i="164" s="1"/>
  <c r="T132" i="164"/>
  <c r="P120" i="164"/>
  <c r="H120" i="164" s="1"/>
  <c r="G221" i="164"/>
  <c r="P249" i="164"/>
  <c r="H249" i="164" s="1"/>
  <c r="T263" i="164"/>
  <c r="T270" i="164"/>
  <c r="H270" i="164" s="1"/>
  <c r="P140" i="164"/>
  <c r="H140" i="164" s="1"/>
  <c r="T69" i="164"/>
  <c r="H69" i="164" s="1"/>
  <c r="L215" i="164"/>
  <c r="P215" i="164" s="1"/>
  <c r="P216" i="164"/>
  <c r="G28" i="164"/>
  <c r="T28" i="164"/>
  <c r="P244" i="164"/>
  <c r="L272" i="164"/>
  <c r="P272" i="164" s="1"/>
  <c r="P273" i="164"/>
  <c r="H273" i="164" s="1"/>
  <c r="J273" i="164" s="1"/>
  <c r="P196" i="164"/>
  <c r="G56" i="164"/>
  <c r="G120" i="164"/>
  <c r="P221" i="164"/>
  <c r="H221" i="164" s="1"/>
  <c r="G270" i="164"/>
  <c r="Q272" i="164"/>
  <c r="T272" i="164" s="1"/>
  <c r="T273" i="164"/>
  <c r="T244" i="164"/>
  <c r="T62" i="164"/>
  <c r="H62" i="164" s="1"/>
  <c r="Q189" i="164"/>
  <c r="T189" i="164" s="1"/>
  <c r="T190" i="164"/>
  <c r="P225" i="164"/>
  <c r="P28" i="164"/>
  <c r="H28" i="164" s="1"/>
  <c r="L8" i="164"/>
  <c r="P9" i="164"/>
  <c r="Q8" i="164"/>
  <c r="T9" i="164"/>
  <c r="H9" i="164" s="1"/>
  <c r="J9" i="164" s="1"/>
  <c r="P132" i="164"/>
  <c r="C272" i="164"/>
  <c r="E272" i="164" s="1"/>
  <c r="E273" i="164"/>
  <c r="G273" i="164" s="1"/>
  <c r="C189" i="164"/>
  <c r="E189" i="164" s="1"/>
  <c r="E190" i="164"/>
  <c r="G190" i="164" s="1"/>
  <c r="C215" i="164"/>
  <c r="E215" i="164" s="1"/>
  <c r="E216" i="164"/>
  <c r="G216" i="164" s="1"/>
  <c r="F8" i="164"/>
  <c r="G8" i="164" s="1"/>
  <c r="Y8" i="164"/>
  <c r="Y215" i="164"/>
  <c r="H215" i="164" s="1"/>
  <c r="J215" i="164" s="1"/>
  <c r="H216" i="164"/>
  <c r="J216" i="164" s="1"/>
  <c r="Y272" i="164"/>
  <c r="Y189" i="164"/>
  <c r="H189" i="164" s="1"/>
  <c r="H190" i="164"/>
  <c r="J190" i="164" s="1"/>
  <c r="F189" i="164"/>
  <c r="F272" i="164"/>
  <c r="G272" i="164" s="1"/>
  <c r="F215" i="164"/>
  <c r="C68" i="164"/>
  <c r="N68" i="164"/>
  <c r="N55" i="164" s="1"/>
  <c r="M68" i="164"/>
  <c r="M55" i="164" s="1"/>
  <c r="M7" i="164" s="1"/>
  <c r="Y68" i="164"/>
  <c r="F68" i="164"/>
  <c r="O68" i="164"/>
  <c r="O55" i="164" s="1"/>
  <c r="V68" i="164"/>
  <c r="V55" i="164" s="1"/>
  <c r="V7" i="164" s="1"/>
  <c r="R68" i="164"/>
  <c r="R55" i="164" s="1"/>
  <c r="L68" i="164"/>
  <c r="S68" i="164"/>
  <c r="S55" i="164" s="1"/>
  <c r="S7" i="164" s="1"/>
  <c r="W68" i="164"/>
  <c r="W55" i="164" s="1"/>
  <c r="W7" i="164" s="1"/>
  <c r="Q68" i="164"/>
  <c r="C139" i="137"/>
  <c r="M6" i="174"/>
  <c r="C246" i="164"/>
  <c r="E246" i="164" s="1"/>
  <c r="F246" i="164"/>
  <c r="Y224" i="164"/>
  <c r="C224" i="164"/>
  <c r="E224" i="164" s="1"/>
  <c r="M224" i="164"/>
  <c r="O224" i="164"/>
  <c r="Q224" i="164"/>
  <c r="T224" i="164" s="1"/>
  <c r="F224" i="164"/>
  <c r="W224" i="164"/>
  <c r="S224" i="164"/>
  <c r="N224" i="164"/>
  <c r="V224" i="164"/>
  <c r="R224" i="164"/>
  <c r="L224" i="164"/>
  <c r="F265" i="164"/>
  <c r="G265" i="164" s="1"/>
  <c r="Y266" i="164"/>
  <c r="L266" i="164"/>
  <c r="R259" i="164"/>
  <c r="R246" i="164" s="1"/>
  <c r="V259" i="164"/>
  <c r="V246" i="164" s="1"/>
  <c r="O259" i="164"/>
  <c r="O246" i="164" s="1"/>
  <c r="M259" i="164"/>
  <c r="M246" i="164" s="1"/>
  <c r="Y259" i="164"/>
  <c r="S266" i="164"/>
  <c r="S265" i="164" s="1"/>
  <c r="O8" i="164"/>
  <c r="N8" i="164"/>
  <c r="R8" i="164"/>
  <c r="R266" i="164"/>
  <c r="R265" i="164" s="1"/>
  <c r="V266" i="164"/>
  <c r="V265" i="164" s="1"/>
  <c r="C265" i="164"/>
  <c r="E265" i="164" s="1"/>
  <c r="O266" i="164"/>
  <c r="O265" i="164" s="1"/>
  <c r="M266" i="164"/>
  <c r="M265" i="164" s="1"/>
  <c r="C8" i="164"/>
  <c r="E8" i="164" s="1"/>
  <c r="L259" i="164"/>
  <c r="N259" i="164"/>
  <c r="N246" i="164" s="1"/>
  <c r="S259" i="164"/>
  <c r="S246" i="164" s="1"/>
  <c r="W259" i="164"/>
  <c r="W246" i="164" s="1"/>
  <c r="Q259" i="164"/>
  <c r="N266" i="164"/>
  <c r="N265" i="164" s="1"/>
  <c r="W266" i="164"/>
  <c r="W265" i="164" s="1"/>
  <c r="F6" i="137"/>
  <c r="G170" i="137" s="1"/>
  <c r="E14" i="137"/>
  <c r="D13" i="137"/>
  <c r="D107" i="137"/>
  <c r="D97" i="137" s="1"/>
  <c r="D71" i="137"/>
  <c r="E134" i="137"/>
  <c r="E83" i="137"/>
  <c r="E117" i="137"/>
  <c r="E122" i="137"/>
  <c r="E162" i="137"/>
  <c r="E40" i="137"/>
  <c r="Q266" i="164"/>
  <c r="K225" i="164" l="1"/>
  <c r="J225" i="164"/>
  <c r="J140" i="164"/>
  <c r="K140" i="164"/>
  <c r="K124" i="164"/>
  <c r="J124" i="164"/>
  <c r="K93" i="164"/>
  <c r="J93" i="164"/>
  <c r="K221" i="164"/>
  <c r="J221" i="164"/>
  <c r="H196" i="164"/>
  <c r="H56" i="164"/>
  <c r="K95" i="164"/>
  <c r="J95" i="164"/>
  <c r="K228" i="164"/>
  <c r="J228" i="164"/>
  <c r="K270" i="164"/>
  <c r="J270" i="164"/>
  <c r="K62" i="164"/>
  <c r="J62" i="164"/>
  <c r="K69" i="164"/>
  <c r="J69" i="164"/>
  <c r="K263" i="164"/>
  <c r="J263" i="164"/>
  <c r="K212" i="164"/>
  <c r="J212" i="164"/>
  <c r="K230" i="164"/>
  <c r="H244" i="164"/>
  <c r="K28" i="164"/>
  <c r="J28" i="164"/>
  <c r="K249" i="164"/>
  <c r="J249" i="164"/>
  <c r="J189" i="164"/>
  <c r="K33" i="164"/>
  <c r="J33" i="164"/>
  <c r="H132" i="164"/>
  <c r="K120" i="164"/>
  <c r="J120" i="164"/>
  <c r="P224" i="164"/>
  <c r="H224" i="164" s="1"/>
  <c r="Q55" i="164"/>
  <c r="T68" i="164"/>
  <c r="H272" i="164"/>
  <c r="J272" i="164" s="1"/>
  <c r="Q265" i="164"/>
  <c r="T265" i="164" s="1"/>
  <c r="T266" i="164"/>
  <c r="L55" i="164"/>
  <c r="P55" i="164" s="1"/>
  <c r="P68" i="164"/>
  <c r="G246" i="164"/>
  <c r="G215" i="164"/>
  <c r="T8" i="164"/>
  <c r="L246" i="164"/>
  <c r="P246" i="164" s="1"/>
  <c r="P259" i="164"/>
  <c r="L265" i="164"/>
  <c r="P265" i="164" s="1"/>
  <c r="P266" i="164"/>
  <c r="H266" i="164" s="1"/>
  <c r="J266" i="164" s="1"/>
  <c r="Q246" i="164"/>
  <c r="T246" i="164" s="1"/>
  <c r="T259" i="164"/>
  <c r="G224" i="164"/>
  <c r="G189" i="164"/>
  <c r="P8" i="164"/>
  <c r="H8" i="164" s="1"/>
  <c r="K190" i="164"/>
  <c r="K216" i="164"/>
  <c r="K189" i="164"/>
  <c r="K215" i="164"/>
  <c r="K273" i="164"/>
  <c r="K9" i="164"/>
  <c r="C55" i="164"/>
  <c r="E55" i="164" s="1"/>
  <c r="E68" i="164"/>
  <c r="G68" i="164" s="1"/>
  <c r="Y246" i="164"/>
  <c r="Y55" i="164"/>
  <c r="H68" i="164"/>
  <c r="J68" i="164" s="1"/>
  <c r="Y265" i="164"/>
  <c r="O7" i="164"/>
  <c r="F55" i="164"/>
  <c r="G55" i="164" s="1"/>
  <c r="N7" i="164"/>
  <c r="R7" i="164"/>
  <c r="F223" i="164"/>
  <c r="R223" i="164"/>
  <c r="S223" i="164"/>
  <c r="S6" i="164" s="1"/>
  <c r="N223" i="164"/>
  <c r="V223" i="164"/>
  <c r="V6" i="164" s="1"/>
  <c r="M223" i="164"/>
  <c r="M6" i="164" s="1"/>
  <c r="W223" i="164"/>
  <c r="W6" i="164" s="1"/>
  <c r="O223" i="164"/>
  <c r="C6" i="137"/>
  <c r="C173" i="137" s="1"/>
  <c r="E97" i="137"/>
  <c r="E71" i="137"/>
  <c r="D6" i="137"/>
  <c r="E139" i="137"/>
  <c r="E107" i="137"/>
  <c r="K224" i="164" l="1"/>
  <c r="J224" i="164"/>
  <c r="K8" i="164"/>
  <c r="J8" i="164"/>
  <c r="L7" i="164"/>
  <c r="P7" i="164" s="1"/>
  <c r="Q223" i="164"/>
  <c r="C7" i="164"/>
  <c r="E7" i="164" s="1"/>
  <c r="K272" i="164"/>
  <c r="H259" i="164"/>
  <c r="J259" i="164" s="1"/>
  <c r="K132" i="164"/>
  <c r="J132" i="164"/>
  <c r="K244" i="164"/>
  <c r="J244" i="164"/>
  <c r="K56" i="164"/>
  <c r="J56" i="164"/>
  <c r="K196" i="164"/>
  <c r="J196" i="164"/>
  <c r="T223" i="164"/>
  <c r="L223" i="164"/>
  <c r="P223" i="164" s="1"/>
  <c r="H246" i="164"/>
  <c r="H265" i="164"/>
  <c r="Q7" i="164"/>
  <c r="T7" i="164" s="1"/>
  <c r="T55" i="164"/>
  <c r="H55" i="164" s="1"/>
  <c r="J55" i="164" s="1"/>
  <c r="K68" i="164"/>
  <c r="K266" i="164"/>
  <c r="F7" i="164"/>
  <c r="G7" i="164" s="1"/>
  <c r="Y223" i="164"/>
  <c r="Y7" i="164"/>
  <c r="R6" i="164"/>
  <c r="N6" i="164"/>
  <c r="O6" i="164"/>
  <c r="E6" i="137"/>
  <c r="E7" i="137"/>
  <c r="K259" i="164" l="1"/>
  <c r="H7" i="164"/>
  <c r="J7" i="164" s="1"/>
  <c r="K265" i="164"/>
  <c r="J265" i="164"/>
  <c r="K246" i="164"/>
  <c r="J246" i="164"/>
  <c r="F6" i="164"/>
  <c r="Q6" i="164"/>
  <c r="T6" i="164" s="1"/>
  <c r="K55" i="164"/>
  <c r="K7" i="164"/>
  <c r="Y6" i="164"/>
  <c r="H223" i="164"/>
  <c r="L6" i="164"/>
  <c r="P6" i="164" s="1"/>
  <c r="G165" i="137"/>
  <c r="G166" i="137"/>
  <c r="G164" i="137"/>
  <c r="G142" i="137"/>
  <c r="G147" i="137"/>
  <c r="G151" i="137"/>
  <c r="G155" i="137"/>
  <c r="G159" i="137"/>
  <c r="G146" i="137"/>
  <c r="G154" i="137"/>
  <c r="G148" i="137"/>
  <c r="G152" i="137"/>
  <c r="G156" i="137"/>
  <c r="G160" i="137"/>
  <c r="G158" i="137"/>
  <c r="G145" i="137"/>
  <c r="G149" i="137"/>
  <c r="G153" i="137"/>
  <c r="G157" i="137"/>
  <c r="G161" i="137"/>
  <c r="G150" i="137"/>
  <c r="G141" i="137"/>
  <c r="G143" i="137"/>
  <c r="G137" i="137"/>
  <c r="G138" i="137"/>
  <c r="G132" i="137"/>
  <c r="G129" i="137"/>
  <c r="G133" i="137"/>
  <c r="G131" i="137"/>
  <c r="G130" i="137"/>
  <c r="G125" i="137"/>
  <c r="G126" i="137"/>
  <c r="G124" i="137"/>
  <c r="G108" i="137"/>
  <c r="G112" i="137"/>
  <c r="G116" i="137"/>
  <c r="G109" i="137"/>
  <c r="G113" i="137"/>
  <c r="G110" i="137"/>
  <c r="G114" i="137"/>
  <c r="G111" i="137"/>
  <c r="G115" i="137"/>
  <c r="G101" i="137"/>
  <c r="G105" i="137"/>
  <c r="G98" i="137"/>
  <c r="G102" i="137"/>
  <c r="G106" i="137"/>
  <c r="G100" i="137"/>
  <c r="G99" i="137"/>
  <c r="G103" i="137"/>
  <c r="G104" i="137"/>
  <c r="G73" i="137"/>
  <c r="G77" i="137"/>
  <c r="G81" i="137"/>
  <c r="G74" i="137"/>
  <c r="G78" i="137"/>
  <c r="G82" i="137"/>
  <c r="G76" i="137"/>
  <c r="G75" i="137"/>
  <c r="G79" i="137"/>
  <c r="G72" i="137"/>
  <c r="G80" i="137"/>
  <c r="G31" i="137"/>
  <c r="G35" i="137"/>
  <c r="G39" i="137"/>
  <c r="G37" i="137"/>
  <c r="G34" i="137"/>
  <c r="G38" i="137"/>
  <c r="G32" i="137"/>
  <c r="G36" i="137"/>
  <c r="G33" i="137"/>
  <c r="G22" i="137"/>
  <c r="G26" i="137"/>
  <c r="G25" i="137"/>
  <c r="G23" i="137"/>
  <c r="G27" i="137"/>
  <c r="G21" i="137"/>
  <c r="G24" i="137"/>
  <c r="G11" i="137"/>
  <c r="G15" i="137"/>
  <c r="G19" i="137"/>
  <c r="G30" i="137"/>
  <c r="G18" i="137"/>
  <c r="G12" i="137"/>
  <c r="G16" i="137"/>
  <c r="G20" i="137"/>
  <c r="G9" i="137"/>
  <c r="G13" i="137"/>
  <c r="G17" i="137"/>
  <c r="G28" i="137"/>
  <c r="G10" i="137"/>
  <c r="G14" i="137"/>
  <c r="G29" i="137"/>
  <c r="G8" i="137"/>
  <c r="G118" i="137"/>
  <c r="G89" i="137"/>
  <c r="G135" i="137"/>
  <c r="G140" i="137"/>
  <c r="G85" i="137"/>
  <c r="G144" i="137"/>
  <c r="G136" i="137"/>
  <c r="G162" i="137"/>
  <c r="G65" i="137"/>
  <c r="G53" i="137"/>
  <c r="G59" i="137"/>
  <c r="G117" i="137"/>
  <c r="G84" i="137"/>
  <c r="G61" i="137"/>
  <c r="G90" i="137"/>
  <c r="G87" i="137"/>
  <c r="G163" i="137"/>
  <c r="G58" i="137"/>
  <c r="G57" i="137"/>
  <c r="G42" i="137"/>
  <c r="G66" i="137"/>
  <c r="G41" i="137"/>
  <c r="G51" i="137"/>
  <c r="G71" i="137"/>
  <c r="G43" i="137"/>
  <c r="G96" i="137"/>
  <c r="G120" i="137"/>
  <c r="G6" i="137"/>
  <c r="G44" i="137"/>
  <c r="G62" i="137"/>
  <c r="G93" i="137"/>
  <c r="G83" i="137"/>
  <c r="G40" i="137"/>
  <c r="G49" i="137"/>
  <c r="G69" i="137"/>
  <c r="G169" i="137"/>
  <c r="G54" i="137"/>
  <c r="G70" i="137"/>
  <c r="G45" i="137"/>
  <c r="G86" i="137"/>
  <c r="G168" i="137"/>
  <c r="G46" i="137"/>
  <c r="G67" i="137"/>
  <c r="G64" i="137"/>
  <c r="G91" i="137"/>
  <c r="G50" i="137"/>
  <c r="G56" i="137"/>
  <c r="G123" i="137"/>
  <c r="G55" i="137"/>
  <c r="G52" i="137"/>
  <c r="G48" i="137"/>
  <c r="G47" i="137"/>
  <c r="G63" i="137"/>
  <c r="G60" i="137"/>
  <c r="G128" i="137"/>
  <c r="G92" i="137"/>
  <c r="G88" i="137"/>
  <c r="G95" i="137"/>
  <c r="G122" i="137"/>
  <c r="G121" i="137"/>
  <c r="G171" i="137"/>
  <c r="G94" i="137"/>
  <c r="G119" i="137"/>
  <c r="G97" i="137"/>
  <c r="G134" i="137"/>
  <c r="G68" i="137"/>
  <c r="G107" i="137"/>
  <c r="G139" i="137"/>
  <c r="G167" i="137"/>
  <c r="G127" i="137"/>
  <c r="G7" i="137"/>
  <c r="H6" i="164" l="1"/>
  <c r="I177" i="164"/>
  <c r="I171" i="164"/>
  <c r="I13" i="164"/>
  <c r="I169" i="164"/>
  <c r="I220" i="164"/>
  <c r="I153" i="164"/>
  <c r="I127" i="164"/>
  <c r="I178" i="164"/>
  <c r="I116" i="164"/>
  <c r="I52" i="164"/>
  <c r="I239" i="164"/>
  <c r="I35" i="164"/>
  <c r="I230" i="164"/>
  <c r="I270" i="164"/>
  <c r="I263" i="164"/>
  <c r="E22" i="137"/>
  <c r="C21" i="137"/>
  <c r="I55" i="164" l="1"/>
  <c r="I120" i="164"/>
  <c r="I20" i="164"/>
  <c r="I146" i="164"/>
  <c r="I237" i="164"/>
  <c r="I67" i="164"/>
  <c r="I142" i="164"/>
  <c r="I28" i="164"/>
  <c r="I207" i="164"/>
  <c r="I34" i="164"/>
  <c r="I232" i="164"/>
  <c r="I241" i="164"/>
  <c r="I242" i="164"/>
  <c r="I262" i="164"/>
  <c r="I167" i="164"/>
  <c r="I182" i="164"/>
  <c r="I211" i="164"/>
  <c r="I266" i="164"/>
  <c r="I42" i="164"/>
  <c r="I260" i="164"/>
  <c r="I264" i="164"/>
  <c r="I186" i="164"/>
  <c r="I152" i="164"/>
  <c r="I109" i="164"/>
  <c r="I8" i="164"/>
  <c r="I37" i="164"/>
  <c r="I166" i="164"/>
  <c r="I218" i="164"/>
  <c r="I138" i="164"/>
  <c r="I16" i="164"/>
  <c r="I233" i="164"/>
  <c r="I273" i="164"/>
  <c r="I93" i="164"/>
  <c r="I250" i="164"/>
  <c r="I24" i="164"/>
  <c r="I160" i="164"/>
  <c r="I256" i="164"/>
  <c r="I163" i="164"/>
  <c r="I68" i="164"/>
  <c r="I9" i="164"/>
  <c r="I249" i="164"/>
  <c r="I124" i="164"/>
  <c r="I128" i="164"/>
  <c r="I29" i="164"/>
  <c r="I240" i="164"/>
  <c r="I234" i="164"/>
  <c r="I204" i="164"/>
  <c r="I203" i="164"/>
  <c r="I162" i="164"/>
  <c r="I14" i="164"/>
  <c r="I243" i="164"/>
  <c r="I252" i="164"/>
  <c r="I91" i="164"/>
  <c r="I183" i="164"/>
  <c r="I154" i="164"/>
  <c r="I76" i="164"/>
  <c r="I201" i="164"/>
  <c r="I269" i="164"/>
  <c r="I150" i="164"/>
  <c r="I64" i="164"/>
  <c r="I87" i="164"/>
  <c r="I135" i="164"/>
  <c r="I155" i="164"/>
  <c r="I126" i="164"/>
  <c r="I198" i="164"/>
  <c r="I195" i="164"/>
  <c r="I79" i="164"/>
  <c r="I119" i="164"/>
  <c r="I147" i="164"/>
  <c r="I145" i="164"/>
  <c r="I101" i="164"/>
  <c r="I17" i="164"/>
  <c r="I254" i="164"/>
  <c r="I134" i="164"/>
  <c r="I71" i="164"/>
  <c r="I111" i="164"/>
  <c r="I19" i="164"/>
  <c r="I110" i="164"/>
  <c r="I168" i="164"/>
  <c r="I184" i="164"/>
  <c r="I47" i="164"/>
  <c r="I103" i="164"/>
  <c r="I57" i="164"/>
  <c r="I97" i="164"/>
  <c r="I53" i="164"/>
  <c r="I6" i="164"/>
  <c r="I246" i="164"/>
  <c r="I190" i="164"/>
  <c r="I196" i="164"/>
  <c r="I62" i="164"/>
  <c r="I247" i="164"/>
  <c r="I22" i="164"/>
  <c r="I170" i="164"/>
  <c r="I172" i="164"/>
  <c r="I118" i="164"/>
  <c r="I137" i="164"/>
  <c r="I130" i="164"/>
  <c r="I206" i="164"/>
  <c r="I199" i="164"/>
  <c r="I83" i="164"/>
  <c r="I125" i="164"/>
  <c r="I151" i="164"/>
  <c r="I106" i="164"/>
  <c r="I136" i="164"/>
  <c r="I131" i="164"/>
  <c r="I193" i="164"/>
  <c r="I102" i="164"/>
  <c r="I222" i="164"/>
  <c r="I27" i="164"/>
  <c r="I89" i="164"/>
  <c r="I251" i="164"/>
  <c r="I94" i="164"/>
  <c r="I112" i="164"/>
  <c r="I144" i="164"/>
  <c r="I267" i="164"/>
  <c r="I73" i="164"/>
  <c r="I11" i="164"/>
  <c r="I49" i="164"/>
  <c r="I21" i="164"/>
  <c r="I223" i="164"/>
  <c r="I215" i="164"/>
  <c r="I33" i="164"/>
  <c r="I114" i="164"/>
  <c r="I51" i="164"/>
  <c r="I86" i="164"/>
  <c r="I175" i="164"/>
  <c r="I63" i="164"/>
  <c r="I84" i="164"/>
  <c r="I245" i="164"/>
  <c r="I224" i="164"/>
  <c r="I40" i="164"/>
  <c r="I70" i="164"/>
  <c r="I192" i="164"/>
  <c r="I18" i="164"/>
  <c r="I255" i="164"/>
  <c r="I98" i="164"/>
  <c r="I148" i="164"/>
  <c r="I156" i="164"/>
  <c r="I23" i="164"/>
  <c r="I77" i="164"/>
  <c r="I15" i="164"/>
  <c r="I50" i="164"/>
  <c r="I261" i="164"/>
  <c r="I139" i="164"/>
  <c r="I159" i="164"/>
  <c r="I38" i="164"/>
  <c r="I164" i="164"/>
  <c r="I197" i="164"/>
  <c r="I257" i="164"/>
  <c r="I191" i="164"/>
  <c r="I54" i="164"/>
  <c r="I36" i="164"/>
  <c r="I60" i="164"/>
  <c r="I173" i="164"/>
  <c r="I248" i="164"/>
  <c r="I149" i="164"/>
  <c r="I229" i="164"/>
  <c r="I129" i="164"/>
  <c r="I265" i="164"/>
  <c r="I95" i="164"/>
  <c r="I90" i="164"/>
  <c r="I82" i="164"/>
  <c r="I176" i="164"/>
  <c r="I107" i="164"/>
  <c r="I45" i="164"/>
  <c r="I268" i="164"/>
  <c r="I74" i="164"/>
  <c r="I244" i="164"/>
  <c r="I216" i="164"/>
  <c r="I212" i="164"/>
  <c r="I194" i="164"/>
  <c r="I188" i="164"/>
  <c r="I39" i="164"/>
  <c r="I210" i="164"/>
  <c r="I231" i="164"/>
  <c r="I78" i="164"/>
  <c r="I92" i="164"/>
  <c r="I108" i="164"/>
  <c r="I209" i="164"/>
  <c r="I43" i="164"/>
  <c r="I271" i="164"/>
  <c r="I26" i="164"/>
  <c r="I105" i="164"/>
  <c r="I115" i="164"/>
  <c r="I143" i="164"/>
  <c r="I274" i="164"/>
  <c r="I80" i="164"/>
  <c r="I157" i="164"/>
  <c r="I236" i="164"/>
  <c r="I174" i="164"/>
  <c r="I30" i="164"/>
  <c r="I258" i="164"/>
  <c r="I12" i="164"/>
  <c r="I141" i="164"/>
  <c r="I226" i="164"/>
  <c r="I117" i="164"/>
  <c r="I181" i="164"/>
  <c r="I113" i="164"/>
  <c r="I7" i="164"/>
  <c r="I132" i="164"/>
  <c r="I122" i="164"/>
  <c r="I123" i="164"/>
  <c r="I202" i="164"/>
  <c r="I61" i="164"/>
  <c r="I88" i="164"/>
  <c r="I66" i="164"/>
  <c r="I214" i="164"/>
  <c r="I219" i="164"/>
  <c r="I100" i="164"/>
  <c r="I205" i="164"/>
  <c r="I25" i="164"/>
  <c r="I213" i="164"/>
  <c r="I161" i="164"/>
  <c r="I259" i="164"/>
  <c r="I69" i="164"/>
  <c r="I31" i="164"/>
  <c r="I272" i="164"/>
  <c r="I225" i="164"/>
  <c r="I228" i="164"/>
  <c r="I189" i="164"/>
  <c r="I140" i="164"/>
  <c r="I221" i="164"/>
  <c r="I56" i="164"/>
  <c r="I46" i="164"/>
  <c r="I44" i="164"/>
  <c r="I104" i="164"/>
  <c r="I41" i="164"/>
  <c r="I96" i="164"/>
  <c r="I200" i="164"/>
  <c r="I58" i="164"/>
  <c r="I48" i="164"/>
  <c r="I72" i="164"/>
  <c r="I185" i="164"/>
  <c r="I253" i="164"/>
  <c r="I208" i="164"/>
  <c r="I227" i="164"/>
  <c r="I75" i="164"/>
  <c r="I99" i="164"/>
  <c r="I235" i="164"/>
  <c r="I180" i="164"/>
  <c r="I32" i="164"/>
  <c r="I121" i="164"/>
  <c r="I187" i="164"/>
  <c r="I158" i="164"/>
  <c r="I10" i="164"/>
  <c r="I238" i="164"/>
  <c r="I217" i="164"/>
  <c r="I59" i="164"/>
  <c r="I179" i="164"/>
  <c r="I85" i="164"/>
  <c r="I165" i="164"/>
  <c r="I81" i="164"/>
  <c r="I133" i="164"/>
  <c r="I65" i="164"/>
  <c r="E21" i="137"/>
  <c r="C13" i="137"/>
  <c r="C223" i="164"/>
  <c r="J223" i="164" s="1"/>
  <c r="E223" i="164" l="1"/>
  <c r="E13" i="137"/>
  <c r="C6" i="164"/>
  <c r="J6" i="164" s="1"/>
  <c r="C7" i="166"/>
  <c r="C6" i="166" s="1"/>
  <c r="N28" i="174"/>
  <c r="N22" i="174" s="1"/>
  <c r="G223" i="164" l="1"/>
  <c r="K223" i="164"/>
  <c r="E6" i="164"/>
  <c r="N8" i="174"/>
  <c r="N7" i="174" s="1"/>
  <c r="N6" i="174" s="1"/>
  <c r="I105" i="176"/>
  <c r="I136" i="176"/>
  <c r="I113" i="176"/>
  <c r="I49" i="176"/>
  <c r="I42" i="176"/>
  <c r="I106" i="176"/>
  <c r="I170" i="176"/>
  <c r="I144" i="176"/>
  <c r="I57" i="176"/>
  <c r="I121" i="176"/>
  <c r="I162" i="176"/>
  <c r="I98" i="176"/>
  <c r="I34" i="176"/>
  <c r="I16" i="176"/>
  <c r="I114" i="176"/>
  <c r="I19" i="176"/>
  <c r="I75" i="176"/>
  <c r="I147" i="176"/>
  <c r="I155" i="176"/>
  <c r="I24" i="176"/>
  <c r="I88" i="176"/>
  <c r="I152" i="176"/>
  <c r="I131" i="176"/>
  <c r="I65" i="176"/>
  <c r="I129" i="176"/>
  <c r="I154" i="176"/>
  <c r="I90" i="176"/>
  <c r="I26" i="176"/>
  <c r="I67" i="176"/>
  <c r="I139" i="176"/>
  <c r="I44" i="176"/>
  <c r="I52" i="176"/>
  <c r="I60" i="176"/>
  <c r="I108" i="176"/>
  <c r="I116" i="176"/>
  <c r="I124" i="176"/>
  <c r="I132" i="176"/>
  <c r="I172" i="176"/>
  <c r="I164" i="176"/>
  <c r="I100" i="176"/>
  <c r="I36" i="176"/>
  <c r="I96" i="176"/>
  <c r="I160" i="176"/>
  <c r="I9" i="176"/>
  <c r="I73" i="176"/>
  <c r="I137" i="176"/>
  <c r="I146" i="176"/>
  <c r="I82" i="176"/>
  <c r="I18" i="176"/>
  <c r="I8" i="176"/>
  <c r="I72" i="176"/>
  <c r="I128" i="176"/>
  <c r="I91" i="176"/>
  <c r="I169" i="176"/>
  <c r="I83" i="176"/>
  <c r="I123" i="176"/>
  <c r="I37" i="176"/>
  <c r="I45" i="176"/>
  <c r="I53" i="176"/>
  <c r="I61" i="176"/>
  <c r="I69" i="176"/>
  <c r="I77" i="176"/>
  <c r="I117" i="176"/>
  <c r="I125" i="176"/>
  <c r="I133" i="176"/>
  <c r="I141" i="176"/>
  <c r="I156" i="176"/>
  <c r="I92" i="176"/>
  <c r="I28" i="176"/>
  <c r="I40" i="176"/>
  <c r="I104" i="176"/>
  <c r="I115" i="176"/>
  <c r="I17" i="176"/>
  <c r="I81" i="176"/>
  <c r="I145" i="176"/>
  <c r="I138" i="176"/>
  <c r="I74" i="176"/>
  <c r="I10" i="176"/>
  <c r="I85" i="176"/>
  <c r="I149" i="176"/>
  <c r="I32" i="176"/>
  <c r="I80" i="176"/>
  <c r="I168" i="176"/>
  <c r="I68" i="176"/>
  <c r="I41" i="176"/>
  <c r="I109" i="176"/>
  <c r="I27" i="176"/>
  <c r="I59" i="176"/>
  <c r="I13" i="176"/>
  <c r="I14" i="176"/>
  <c r="I30" i="176"/>
  <c r="I38" i="176"/>
  <c r="I62" i="176"/>
  <c r="I70" i="176"/>
  <c r="I78" i="176"/>
  <c r="I86" i="176"/>
  <c r="I94" i="176"/>
  <c r="I102" i="176"/>
  <c r="I126" i="176"/>
  <c r="I134" i="176"/>
  <c r="I142" i="176"/>
  <c r="I150" i="176"/>
  <c r="I158" i="176"/>
  <c r="I166" i="176"/>
  <c r="I148" i="176"/>
  <c r="I84" i="176"/>
  <c r="I20" i="176"/>
  <c r="I171" i="176"/>
  <c r="I107" i="176"/>
  <c r="I43" i="176"/>
  <c r="I25" i="176"/>
  <c r="I89" i="176"/>
  <c r="I153" i="176"/>
  <c r="I130" i="176"/>
  <c r="I66" i="176"/>
  <c r="I29" i="176"/>
  <c r="I93" i="176"/>
  <c r="I157" i="176"/>
  <c r="I118" i="176"/>
  <c r="I54" i="176"/>
  <c r="I48" i="176"/>
  <c r="I112" i="176"/>
  <c r="I64" i="176"/>
  <c r="I50" i="176"/>
  <c r="I11" i="176"/>
  <c r="I51" i="176"/>
  <c r="I22" i="176"/>
  <c r="I15" i="176"/>
  <c r="I23" i="176"/>
  <c r="I31" i="176"/>
  <c r="I39" i="176"/>
  <c r="I47" i="176"/>
  <c r="I55" i="176"/>
  <c r="I63" i="176"/>
  <c r="I79" i="176"/>
  <c r="I87" i="176"/>
  <c r="I95" i="176"/>
  <c r="I103" i="176"/>
  <c r="I111" i="176"/>
  <c r="I119" i="176"/>
  <c r="I127" i="176"/>
  <c r="I143" i="176"/>
  <c r="I151" i="176"/>
  <c r="I159" i="176"/>
  <c r="I167" i="176"/>
  <c r="I7" i="176"/>
  <c r="I71" i="176"/>
  <c r="I135" i="176"/>
  <c r="I140" i="176"/>
  <c r="I76" i="176"/>
  <c r="I12" i="176"/>
  <c r="I56" i="176"/>
  <c r="I120" i="176"/>
  <c r="I163" i="176"/>
  <c r="I99" i="176"/>
  <c r="I35" i="176"/>
  <c r="I33" i="176"/>
  <c r="I97" i="176"/>
  <c r="I161" i="176"/>
  <c r="I122" i="176"/>
  <c r="I58" i="176"/>
  <c r="I21" i="176"/>
  <c r="I101" i="176"/>
  <c r="I165" i="176"/>
  <c r="I110" i="176"/>
  <c r="H173" i="176"/>
  <c r="I46" i="176"/>
  <c r="G6" i="164" l="1"/>
  <c r="K6" i="164"/>
</calcChain>
</file>

<file path=xl/sharedStrings.xml><?xml version="1.0" encoding="utf-8"?>
<sst xmlns="http://schemas.openxmlformats.org/spreadsheetml/2006/main" count="2631" uniqueCount="1103">
  <si>
    <t>5.2.1.1</t>
  </si>
  <si>
    <t xml:space="preserve">PREVISÃO INICIAL DA RECEITA  </t>
  </si>
  <si>
    <t>5.2.1.1.1</t>
  </si>
  <si>
    <t>5.2.1.1.1.03</t>
  </si>
  <si>
    <t xml:space="preserve">COTA PARTE </t>
  </si>
  <si>
    <t>5.2.1.1.1.03.01</t>
  </si>
  <si>
    <t>5.2.1.1.1.03.02</t>
  </si>
  <si>
    <t>5.2.1.1.1.03.03</t>
  </si>
  <si>
    <t>5.2.1.1.1.03.04</t>
  </si>
  <si>
    <t>5.2.1.1.1.03.05</t>
  </si>
  <si>
    <t>5.2.1.1.1.03.06</t>
  </si>
  <si>
    <t>5.2.1.1.1.03.07</t>
  </si>
  <si>
    <t>5.2.1.1.1.03.08</t>
  </si>
  <si>
    <t>5.2.1.1.1.03.09</t>
  </si>
  <si>
    <t>5.2.1.1.1.03.10</t>
  </si>
  <si>
    <t>5.2.1.1.1.03.11</t>
  </si>
  <si>
    <t>5.2.1.1.1.03.12</t>
  </si>
  <si>
    <t>5.2.1.1.1.03.13</t>
  </si>
  <si>
    <t>5.2.1.1.1.03.14</t>
  </si>
  <si>
    <t>5.2.1.1.1.03.15</t>
  </si>
  <si>
    <t>5.2.1.1.1.03.16</t>
  </si>
  <si>
    <t>5.2.1.1.1.03.17</t>
  </si>
  <si>
    <t>5.2.1.1.1.03.18</t>
  </si>
  <si>
    <t>5.2.1.1.1.03.19</t>
  </si>
  <si>
    <t>5.2.1.1.1.03.20</t>
  </si>
  <si>
    <t>5.2.1.1.1.03.21</t>
  </si>
  <si>
    <t>5.2.1.1.1.03.22</t>
  </si>
  <si>
    <t>5.2.1.1.1.03.23</t>
  </si>
  <si>
    <t>5.2.1.1.1.03.24</t>
  </si>
  <si>
    <t>5.2.1.1.1.03.25</t>
  </si>
  <si>
    <t>5.2.1.1.1.03.26</t>
  </si>
  <si>
    <t>5.2.1.1.1.03.27</t>
  </si>
  <si>
    <t>5.2.1.1.1.04</t>
  </si>
  <si>
    <t>RECEITA PATRIMONIAL</t>
  </si>
  <si>
    <t>5.2.1.1.1.04.01</t>
  </si>
  <si>
    <t xml:space="preserve">RECEITAS IMOBILIÁRIAS </t>
  </si>
  <si>
    <t>5.2.1.1.1.04.01.01</t>
  </si>
  <si>
    <t xml:space="preserve">Aluguéis </t>
  </si>
  <si>
    <t>5.2.1.1.1.05</t>
  </si>
  <si>
    <t>RECEITA DE SERVICOS</t>
  </si>
  <si>
    <t>5.2.1.1.1.05.07</t>
  </si>
  <si>
    <t>RECEITAS DIVERSAS DE SERVIÇOS</t>
  </si>
  <si>
    <t>5.2.1.1.1.05.07.01</t>
  </si>
  <si>
    <t xml:space="preserve">Revistas </t>
  </si>
  <si>
    <t>5.2.1.1.1.05.07.02</t>
  </si>
  <si>
    <t xml:space="preserve">Livros </t>
  </si>
  <si>
    <t>5.2.1.1.1.05.07.03</t>
  </si>
  <si>
    <t xml:space="preserve">Publicações Diversas </t>
  </si>
  <si>
    <t>5.2.1.1.1.05.07.04</t>
  </si>
  <si>
    <t xml:space="preserve">Botons </t>
  </si>
  <si>
    <t>5.2.1.1.1.05.07.05</t>
  </si>
  <si>
    <t xml:space="preserve">Apostilas </t>
  </si>
  <si>
    <t>5.2.1.1.1.05.07.06</t>
  </si>
  <si>
    <t xml:space="preserve">Publicidade </t>
  </si>
  <si>
    <t>5.2.1.1.1.05.07.07</t>
  </si>
  <si>
    <t xml:space="preserve">Receita de Ônus de Sucumbência </t>
  </si>
  <si>
    <t>5.2.1.1.1.05.07.08</t>
  </si>
  <si>
    <t xml:space="preserve">Custas Processuais </t>
  </si>
  <si>
    <t>5.2.1.1.1.05.07.09</t>
  </si>
  <si>
    <t xml:space="preserve">Direitos Autorais </t>
  </si>
  <si>
    <t>5.2.1.1.1.05.07.10</t>
  </si>
  <si>
    <t xml:space="preserve">Inscrições </t>
  </si>
  <si>
    <t>5.2.1.1.1.05.07.11</t>
  </si>
  <si>
    <t xml:space="preserve">Recuperação Com Custos de Cobrança </t>
  </si>
  <si>
    <t>5.2.1.1.1.05.07.12</t>
  </si>
  <si>
    <t xml:space="preserve">Recuperação de Despesas Postais </t>
  </si>
  <si>
    <t>5.2.1.1.1.05.07.13</t>
  </si>
  <si>
    <t xml:space="preserve">Fotocópias </t>
  </si>
  <si>
    <t>5.2.1.1.1.06</t>
  </si>
  <si>
    <t xml:space="preserve">FINANCEIRAS </t>
  </si>
  <si>
    <t>5.2.1.1.1.06.05</t>
  </si>
  <si>
    <t xml:space="preserve">ATUALIZAÇÃO MONETÁRIA </t>
  </si>
  <si>
    <t>5.2.1.1.1.06.05.07</t>
  </si>
  <si>
    <t>5.2.1.1.1.06.05.07.001</t>
  </si>
  <si>
    <t>5.2.1.1.1.06.05.07.002</t>
  </si>
  <si>
    <t>Títulos do Tesouro Nacional</t>
  </si>
  <si>
    <t>5.2.1.1.1.06.05.07.003</t>
  </si>
  <si>
    <t>5.2.1.1.1.06.05.07.004</t>
  </si>
  <si>
    <t>5.2.1.1.1.07</t>
  </si>
  <si>
    <t>5.2.1.1.1.07.01</t>
  </si>
  <si>
    <t>5.2.1.1.1.08</t>
  </si>
  <si>
    <t>OUTRAS RECEITAS CORRENTES</t>
  </si>
  <si>
    <t>5.2.1.1.1.08.01</t>
  </si>
  <si>
    <t>DÍVIDA ATIVA</t>
  </si>
  <si>
    <t>5.2.1.1.1.08.01.02</t>
  </si>
  <si>
    <t>5.2.1.1.1.08.03</t>
  </si>
  <si>
    <t xml:space="preserve">INDENIZAÇÕES E RESTITUIÇÕES </t>
  </si>
  <si>
    <t>5.2.1.1.1.08.03.01</t>
  </si>
  <si>
    <t xml:space="preserve">Indenizações </t>
  </si>
  <si>
    <t>5.2.1.1.1.08.03.02</t>
  </si>
  <si>
    <t xml:space="preserve">Restituições </t>
  </si>
  <si>
    <t>5.2.1.1.2</t>
  </si>
  <si>
    <t>5.2.1.1.2.01</t>
  </si>
  <si>
    <t>5.2.1.1.2.01.01</t>
  </si>
  <si>
    <t xml:space="preserve">EMPRESTIMOS TOMADOS </t>
  </si>
  <si>
    <t>5.2.1.1.2.02</t>
  </si>
  <si>
    <t>ALIENACAO DE BENS</t>
  </si>
  <si>
    <t>5.2.1.1.2.02.01</t>
  </si>
  <si>
    <t xml:space="preserve">ALIENAÇÕES DE BENS MÓVEIS </t>
  </si>
  <si>
    <t>5.2.1.1.2.02.02</t>
  </si>
  <si>
    <t xml:space="preserve">ALIENAÇÕES DE BENS IMÓVEIS </t>
  </si>
  <si>
    <t>5.2.1.1.2.02.03</t>
  </si>
  <si>
    <t xml:space="preserve">ALIENAÇÕES DE TÍTULOS E AÇÕES </t>
  </si>
  <si>
    <t>5.2.1.1.2.03</t>
  </si>
  <si>
    <t>5.2.1.1.2.03.01</t>
  </si>
  <si>
    <t>5.2.1.1.2.04</t>
  </si>
  <si>
    <t>TRANSFERÊNCIAS DE CAPITAL</t>
  </si>
  <si>
    <t>5.2.1.1.2.04.01</t>
  </si>
  <si>
    <t>TRANSFERÊNCIAS</t>
  </si>
  <si>
    <t>5.2.1.1.2.04.01.01</t>
  </si>
  <si>
    <t>5.2.1.1.2.05</t>
  </si>
  <si>
    <t>OUTRAS RECEITAS DE CAPITAL</t>
  </si>
  <si>
    <t>5.2.2.1</t>
  </si>
  <si>
    <t>DOTAÇÃO ORÇAMENTÁRIA</t>
  </si>
  <si>
    <t>5.2.2.1.1</t>
  </si>
  <si>
    <t>5.2.2.1.1.01</t>
  </si>
  <si>
    <t>PESSOAL E ENCARGOS SOCIAIS</t>
  </si>
  <si>
    <t>5.2.2.1.1.01.01</t>
  </si>
  <si>
    <t>REMUNERAÇÃO PESSOAL</t>
  </si>
  <si>
    <t>5.2.2.1.1.01.01.01</t>
  </si>
  <si>
    <t>5.2.2.1.1.01.01.02</t>
  </si>
  <si>
    <t>5.2.2.1.1.01.01.03</t>
  </si>
  <si>
    <t>5.2.2.1.1.01.01.04</t>
  </si>
  <si>
    <t>5.2.2.1.1.01.01.05</t>
  </si>
  <si>
    <t>5.2.2.1.1.01.01.06</t>
  </si>
  <si>
    <t>5.2.2.1.1.01.01.07</t>
  </si>
  <si>
    <t>5.2.2.1.1.01.01.08</t>
  </si>
  <si>
    <t>5.2.2.1.1.01.01.09</t>
  </si>
  <si>
    <t>5.2.2.1.1.01.01.10</t>
  </si>
  <si>
    <t>5.2.2.1.1.01.01.11</t>
  </si>
  <si>
    <t>5.2.2.1.1.01.01.12</t>
  </si>
  <si>
    <t>5.2.2.1.1.01.02</t>
  </si>
  <si>
    <t>ENCARGOS PATRONAIS</t>
  </si>
  <si>
    <t>5.2.2.1.1.01.02.01</t>
  </si>
  <si>
    <t>5.2.2.1.1.01.02.03</t>
  </si>
  <si>
    <t>5.2.2.1.1.01.02.04</t>
  </si>
  <si>
    <t>5.2.2.1.1.04</t>
  </si>
  <si>
    <t>OUTRAS DESPESAS CORRENTES</t>
  </si>
  <si>
    <t>5.2.2.1.1.04.01</t>
  </si>
  <si>
    <t>BENEFÍCIOS A PESSOAL</t>
  </si>
  <si>
    <t>5.2.2.1.1.04.01.01</t>
  </si>
  <si>
    <t>5.2.2.1.1.04.01.02</t>
  </si>
  <si>
    <t>5.2.2.1.1.04.01.03</t>
  </si>
  <si>
    <t>5.2.2.1.1.04.01.04</t>
  </si>
  <si>
    <t>5.2.2.1.1.04.01.05</t>
  </si>
  <si>
    <t>5.2.2.1.1.04.02</t>
  </si>
  <si>
    <t>BENEFÍCIOS ASSISTENCIAIS</t>
  </si>
  <si>
    <t>5.2.2.1.1.04.02.01</t>
  </si>
  <si>
    <t>5.2.2.1.1.04.02.02</t>
  </si>
  <si>
    <t>5.2.2.1.1.04.02.04</t>
  </si>
  <si>
    <t>5.2.2.1.1.04.02.05</t>
  </si>
  <si>
    <t>5.2.2.1.1.04.03</t>
  </si>
  <si>
    <t xml:space="preserve">USO DE BENS E SERVIÇOS </t>
  </si>
  <si>
    <t>5.2.2.1.1.04.03.01</t>
  </si>
  <si>
    <t>MATERIAL DE CONSUMO</t>
  </si>
  <si>
    <t>5.2.2.1.1.04.03.01.001</t>
  </si>
  <si>
    <t>5.2.2.1.1.04.03.01.002</t>
  </si>
  <si>
    <t>5.2.2.1.1.04.03.01.004</t>
  </si>
  <si>
    <t>5.2.2.1.1.04.03.01.008</t>
  </si>
  <si>
    <t>5.2.2.1.1.04.03.01.011</t>
  </si>
  <si>
    <t>5.2.2.1.1.04.03.01.012</t>
  </si>
  <si>
    <t>5.2.2.1.1.04.03.01.015</t>
  </si>
  <si>
    <t>5.2.2.1.1.04.03.02</t>
  </si>
  <si>
    <t xml:space="preserve">DESPESAS COM VEÍCULOS </t>
  </si>
  <si>
    <t>5.2.2.1.1.04.03.02.001</t>
  </si>
  <si>
    <t>5.2.2.1.1.04.03.03</t>
  </si>
  <si>
    <t>5.2.2.1.1.04.03.04</t>
  </si>
  <si>
    <t>5.2.2.1.1.04.03.04.004</t>
  </si>
  <si>
    <t>5.2.2.1.1.04.05</t>
  </si>
  <si>
    <t>DIÁRIAS</t>
  </si>
  <si>
    <t>5.2.2.1.1.04.05.01</t>
  </si>
  <si>
    <t>5.2.2.1.1.04.05.02</t>
  </si>
  <si>
    <t>5.2.2.1.1.04.05.03</t>
  </si>
  <si>
    <t>5.2.2.1.1.04.06</t>
  </si>
  <si>
    <t>5.2.2.1.1.04.06.01</t>
  </si>
  <si>
    <t>5.2.2.1.1.04.06.02</t>
  </si>
  <si>
    <t>5.2.2.1.1.04.06.03</t>
  </si>
  <si>
    <t>5.2.2.1.1.04.07</t>
  </si>
  <si>
    <t>5.2.2.1.1.04.08</t>
  </si>
  <si>
    <t>5.2.2.1.1.04.08.01</t>
  </si>
  <si>
    <t>5.2.2.1.1.04.08.02</t>
  </si>
  <si>
    <t>5.2.2.1.1.04.08.03</t>
  </si>
  <si>
    <t>5.2.2.1.1.04.09</t>
  </si>
  <si>
    <t>5.2.2.1.1.04.09.01</t>
  </si>
  <si>
    <t>5.2.2.1.1.04.09.02</t>
  </si>
  <si>
    <t>5.2.2.1.1.04.09.04</t>
  </si>
  <si>
    <t>5.2.2.1.1.04.09.05</t>
  </si>
  <si>
    <t>5.2.2.1.1.04.09.06</t>
  </si>
  <si>
    <t>5.2.2.1.1.04.09.08</t>
  </si>
  <si>
    <t>5.2.2.1.1.04.09.09</t>
  </si>
  <si>
    <t>5.2.2.1.1.04.09.10</t>
  </si>
  <si>
    <t>5.2.2.1.1.04.09.11</t>
  </si>
  <si>
    <t>5.2.2.1.1.04.09.12</t>
  </si>
  <si>
    <t>5.2.2.1.1.04.09.13</t>
  </si>
  <si>
    <t>5.2.2.1.1.04.09.14</t>
  </si>
  <si>
    <t>5.2.2.1.1.04.09.18</t>
  </si>
  <si>
    <t>5.2.2.1.1.04.09.21</t>
  </si>
  <si>
    <t>5.2.2.1.1.04.09.22</t>
  </si>
  <si>
    <t>5.2.2.1.1.04.09.23</t>
  </si>
  <si>
    <t>5.2.2.1.1.04.09.24</t>
  </si>
  <si>
    <t>5.2.2.1.1.04.09.25</t>
  </si>
  <si>
    <t>5.2.2.1.1.04.09.26</t>
  </si>
  <si>
    <t>5.2.2.1.1.04.09.28</t>
  </si>
  <si>
    <t>5.2.2.1.1.04.09.29</t>
  </si>
  <si>
    <t>5.2.2.1.1.04.09.30</t>
  </si>
  <si>
    <t>5.2.2.1.1.04.09.31</t>
  </si>
  <si>
    <t>5.2.2.1.1.04.09.32</t>
  </si>
  <si>
    <t>5.2.2.1.1.04.09.33</t>
  </si>
  <si>
    <t>5.2.2.1.1.04.09.35</t>
  </si>
  <si>
    <t>5.2.2.1.1.04.09.36</t>
  </si>
  <si>
    <t>5.2.2.1.1.04.09.37</t>
  </si>
  <si>
    <t>5.2.2.1.1.04.09.40</t>
  </si>
  <si>
    <t>5.2.2.1.1.04.09.44</t>
  </si>
  <si>
    <t>5.2.2.1.1.04.09.47</t>
  </si>
  <si>
    <t>5.2.2.1.1.05</t>
  </si>
  <si>
    <t xml:space="preserve">TRIBUTÁRIAS E CONTRIBUTIVAS </t>
  </si>
  <si>
    <t>5.2.2.1.1.05.01</t>
  </si>
  <si>
    <t xml:space="preserve">TRIBUTOS </t>
  </si>
  <si>
    <t>5.2.2.1.1.05.02</t>
  </si>
  <si>
    <t>5.2.2.1.1.06</t>
  </si>
  <si>
    <t xml:space="preserve">DEMAIS DESPESAS CORRENTES </t>
  </si>
  <si>
    <t>5.2.2.1.1.06.01</t>
  </si>
  <si>
    <t>5.2.2.1.1.06.02</t>
  </si>
  <si>
    <t>5.2.2.1.1.06.03</t>
  </si>
  <si>
    <t>5.2.2.1.1.06.04</t>
  </si>
  <si>
    <t>5.2.2.1.1.06.12</t>
  </si>
  <si>
    <t>5.2.2.1.1.07</t>
  </si>
  <si>
    <t xml:space="preserve">SERVIÇOS BANCÁRIOS </t>
  </si>
  <si>
    <t>5.2.2.1.1.07.01</t>
  </si>
  <si>
    <t>5.2.2.1.1.07.02</t>
  </si>
  <si>
    <t>5.2.2.1.1.08</t>
  </si>
  <si>
    <t>TRANSFERÊNCIAS CORRENTES</t>
  </si>
  <si>
    <t>5.2.2.1.1.08.01</t>
  </si>
  <si>
    <t>SUBVENÇÕES SOCIAIS</t>
  </si>
  <si>
    <t>5.2.2.1.1.08.01.01</t>
  </si>
  <si>
    <t>5.2.2.1.1.09</t>
  </si>
  <si>
    <t>RESERVAS</t>
  </si>
  <si>
    <t>5.2.2.1.1.09.01</t>
  </si>
  <si>
    <t>5.2.2.1.2</t>
  </si>
  <si>
    <t>5.2.2.1.2.01</t>
  </si>
  <si>
    <t>INVESTIMENTOS</t>
  </si>
  <si>
    <t>5.2.2.1.2.01.01</t>
  </si>
  <si>
    <t>5.2.2.1.2.01.01.01</t>
  </si>
  <si>
    <t>5.2.2.1.2.01.01.02</t>
  </si>
  <si>
    <t xml:space="preserve">TÍTULOS E AÇÕES </t>
  </si>
  <si>
    <t>5.2.2.1.2.01.03</t>
  </si>
  <si>
    <t xml:space="preserve">EQUIPAMENTOS E MATERIAIS PERMANENTES </t>
  </si>
  <si>
    <t>5.2.2.1.2.01.03.01</t>
  </si>
  <si>
    <t>5.2.2.1.2.01.03.02</t>
  </si>
  <si>
    <t>5.2.2.1.2.01.03.03</t>
  </si>
  <si>
    <t>5.2.2.1.2.01.03.04</t>
  </si>
  <si>
    <t>5.2.2.1.2.01.03.05</t>
  </si>
  <si>
    <t>5.2.2.1.2.01.03.06</t>
  </si>
  <si>
    <t>5.2.2.1.2.01.03.08</t>
  </si>
  <si>
    <t>5.2.2.1.2.01.03.09</t>
  </si>
  <si>
    <t xml:space="preserve">AQUISIÇÃO DE IMÓVEIS </t>
  </si>
  <si>
    <t>5.2.2.1.2.01.05</t>
  </si>
  <si>
    <t xml:space="preserve">INTANGÍVEL </t>
  </si>
  <si>
    <t>5.2.2.1.2.02</t>
  </si>
  <si>
    <t>INVERSÕES FINANCEIRAS</t>
  </si>
  <si>
    <t>5.2.2.1.2.02.01</t>
  </si>
  <si>
    <t>5.2.2.1.2.02.02</t>
  </si>
  <si>
    <t>5.2.2.1.2.02.02.02</t>
  </si>
  <si>
    <t>5.2.2.1.2.02.03</t>
  </si>
  <si>
    <t>5.2.2.1.2.02.03.01</t>
  </si>
  <si>
    <t>5.2.2.1.2.02.03.02</t>
  </si>
  <si>
    <t>5.2.2.1.2.02.03.03</t>
  </si>
  <si>
    <t>5.2.2.1.2.02.04</t>
  </si>
  <si>
    <t>5.2.2.1.2.02.04.01</t>
  </si>
  <si>
    <t>5.2.2.1.2.03</t>
  </si>
  <si>
    <t>AMORTIZAÇÃO DA DÍVIDA</t>
  </si>
  <si>
    <t>5.2.2.1.2.03.01</t>
  </si>
  <si>
    <t xml:space="preserve">AMORTIZAÇÕES DE EMPRÉSTIMOS </t>
  </si>
  <si>
    <t>5.2.2.1.2.03.01.01</t>
  </si>
  <si>
    <t>5.2.2.1.2.03.01.02</t>
  </si>
  <si>
    <t>5.2.2.1.2.03.01.03</t>
  </si>
  <si>
    <t>5.2.2.1.2.03.02</t>
  </si>
  <si>
    <t xml:space="preserve">OUTRAS AMORTIZAÇÕES </t>
  </si>
  <si>
    <t>5.2.2.1.2.03.02.01</t>
  </si>
  <si>
    <t>5.2.2.1.2.04</t>
  </si>
  <si>
    <t>OUTRAS DESPESAS CAPITAL</t>
  </si>
  <si>
    <t>5.2.2.1.2.04.01</t>
  </si>
  <si>
    <t>5.2.2.1.2.04.01.01</t>
  </si>
  <si>
    <t>Fundos de Aplic.Lastreado em Tít.do Tesouro Nacional</t>
  </si>
  <si>
    <t>Código</t>
  </si>
  <si>
    <t>COTA PARTE</t>
  </si>
  <si>
    <t>5.2.2.1.1.05.01.003</t>
  </si>
  <si>
    <t>5.2.2.1.1.05.01.002</t>
  </si>
  <si>
    <t>5.2.2.1.1.05.01.001</t>
  </si>
  <si>
    <t>DOTAÇÃO INICIAL - DESPESAS DE CAPITAL</t>
  </si>
  <si>
    <t>SERVIÇOS DE TERCEIROS - PESSOAS FÍSICAS</t>
  </si>
  <si>
    <t>SERVIÇOS DE TERCEIROS - PESSOAS JURÍDICAS</t>
  </si>
  <si>
    <t>% sobre
Total</t>
  </si>
  <si>
    <t>Despesas</t>
  </si>
  <si>
    <t>CREA - AC</t>
  </si>
  <si>
    <t>CREA - AL</t>
  </si>
  <si>
    <t>CREA - AM</t>
  </si>
  <si>
    <t>CREA - AP</t>
  </si>
  <si>
    <t>CREA - BA</t>
  </si>
  <si>
    <t>CREA - CE</t>
  </si>
  <si>
    <t>CREA - DF</t>
  </si>
  <si>
    <t>CREA - ES</t>
  </si>
  <si>
    <t>CREA - GO</t>
  </si>
  <si>
    <t>CREA - MA</t>
  </si>
  <si>
    <t>CREA - MG</t>
  </si>
  <si>
    <t>CREA - MS</t>
  </si>
  <si>
    <t>CREA - MT</t>
  </si>
  <si>
    <t>CREA - PA</t>
  </si>
  <si>
    <t>CREA - PB</t>
  </si>
  <si>
    <t>CREA - PE</t>
  </si>
  <si>
    <t>CREA - PI</t>
  </si>
  <si>
    <t>CREA - PR</t>
  </si>
  <si>
    <t>CREA - RJ</t>
  </si>
  <si>
    <t>CREA - RN</t>
  </si>
  <si>
    <t>CREA - RO</t>
  </si>
  <si>
    <t>CREA - RR</t>
  </si>
  <si>
    <t>CREA - RS</t>
  </si>
  <si>
    <t>CREA - SC</t>
  </si>
  <si>
    <t>CREA - SE</t>
  </si>
  <si>
    <t>CREA - SP</t>
  </si>
  <si>
    <t>CREA - TO</t>
  </si>
  <si>
    <t>Fundos Invest. Lastreados a Títulos do Tesouro Nacional</t>
  </si>
  <si>
    <t xml:space="preserve">Caderneta de Poupança </t>
  </si>
  <si>
    <t xml:space="preserve">REMUNERAÇÃO DE APLICAÇÕES FINANCEIRAS </t>
  </si>
  <si>
    <t>GOVERNANÇA
Direção e Liderança</t>
  </si>
  <si>
    <t>FINALIDADE
Julgamento e Normatização</t>
  </si>
  <si>
    <t xml:space="preserve">GOVERNANÇA
Estratégia
</t>
  </si>
  <si>
    <t xml:space="preserve">GOVERNANÇA
Controle
</t>
  </si>
  <si>
    <t xml:space="preserve">FINALIDADE
Fiscalização
</t>
  </si>
  <si>
    <t xml:space="preserve">FINALIDADE
Registro
</t>
  </si>
  <si>
    <t>GESTÃO
Comunicação 
e Eventos</t>
  </si>
  <si>
    <t>GESTÃO
Suporte Técnico-Administrativo</t>
  </si>
  <si>
    <t>OPERAÇÕES DE CRÉDITO</t>
  </si>
  <si>
    <t>ALIENAÇÃO DE BENS</t>
  </si>
  <si>
    <t>RECEITA DE SERVIÇOS</t>
  </si>
  <si>
    <t>Código da Despesa</t>
  </si>
  <si>
    <t xml:space="preserve">      Material de Consumo</t>
  </si>
  <si>
    <t xml:space="preserve">      Despesas com Veículos</t>
  </si>
  <si>
    <t xml:space="preserve">      Serviços de Terceiros - Pessoas Físicas</t>
  </si>
  <si>
    <t xml:space="preserve">   Salários </t>
  </si>
  <si>
    <t xml:space="preserve">   Abono Pecuniário de Férias </t>
  </si>
  <si>
    <t xml:space="preserve">   1/3 de Férias</t>
  </si>
  <si>
    <t xml:space="preserve">   Horas Extras </t>
  </si>
  <si>
    <t xml:space="preserve">   Adicional Noturno </t>
  </si>
  <si>
    <t xml:space="preserve">   Indenizações Trabalhistas </t>
  </si>
  <si>
    <t xml:space="preserve">   FGTS</t>
  </si>
  <si>
    <t xml:space="preserve">   Plano de Saúde </t>
  </si>
  <si>
    <t xml:space="preserve">   Plano Odontológico </t>
  </si>
  <si>
    <t xml:space="preserve">   Previdência Complementar</t>
  </si>
  <si>
    <t xml:space="preserve">   Auxílio Educação </t>
  </si>
  <si>
    <t xml:space="preserve">   Auxílio Creche </t>
  </si>
  <si>
    <t xml:space="preserve">   Auxílio Funeral</t>
  </si>
  <si>
    <t xml:space="preserve">   Materiais de Expediente </t>
  </si>
  <si>
    <t xml:space="preserve">   Carteiras de Identificação Profissional </t>
  </si>
  <si>
    <t xml:space="preserve">   Materiais de Informática </t>
  </si>
  <si>
    <t xml:space="preserve">   Materiais para Manutenção de Bens Móveis </t>
  </si>
  <si>
    <t xml:space="preserve">   Gêneros de Alimentação </t>
  </si>
  <si>
    <t xml:space="preserve">   Combustíveis e Lubrificantes</t>
  </si>
  <si>
    <t xml:space="preserve">   Serviços de Limpeza, Conservação e Jardinagem </t>
  </si>
  <si>
    <t xml:space="preserve">   Serviços de Segurança Predial e Preventiva </t>
  </si>
  <si>
    <t xml:space="preserve">   Serviços de Apoio Administrativo e Operacional </t>
  </si>
  <si>
    <t xml:space="preserve">   Demais Serviços Profissionais </t>
  </si>
  <si>
    <t xml:space="preserve">   Jetons - Conselheiros</t>
  </si>
  <si>
    <t xml:space="preserve">   Diárias - Funcionários </t>
  </si>
  <si>
    <t xml:space="preserve">   Diárias - Conselheiros </t>
  </si>
  <si>
    <t xml:space="preserve">   Diárias - Colaboradores </t>
  </si>
  <si>
    <t xml:space="preserve">   Serviços de Informática </t>
  </si>
  <si>
    <t xml:space="preserve">   Remuneração de Estagiários </t>
  </si>
  <si>
    <t xml:space="preserve">   Seguros de Bens Imóveis </t>
  </si>
  <si>
    <t xml:space="preserve">   Condomínios </t>
  </si>
  <si>
    <t xml:space="preserve">   Serviços de Energia Elétrica </t>
  </si>
  <si>
    <t xml:space="preserve">   Serviços de Água e Esgoto </t>
  </si>
  <si>
    <t xml:space="preserve">   Serviços de Telecomunicações </t>
  </si>
  <si>
    <t xml:space="preserve">   Serviços de Internet </t>
  </si>
  <si>
    <t xml:space="preserve">   Publicações Técnicas </t>
  </si>
  <si>
    <t xml:space="preserve">   INSS sobre Serviços Prestados </t>
  </si>
  <si>
    <t xml:space="preserve">   Impostos e Taxas </t>
  </si>
  <si>
    <t xml:space="preserve">   Despesas Judiciais </t>
  </si>
  <si>
    <t xml:space="preserve">   Sentenças Judiciais </t>
  </si>
  <si>
    <t xml:space="preserve">   Despesas Correntes de Exercícios Anteriores </t>
  </si>
  <si>
    <t xml:space="preserve">   Despesas Miúdas de Pronto Pagamento </t>
  </si>
  <si>
    <t xml:space="preserve">   Despesas com Cobrança </t>
  </si>
  <si>
    <t xml:space="preserve">   Reserva de Contingência</t>
  </si>
  <si>
    <t xml:space="preserve">   Reformas </t>
  </si>
  <si>
    <t xml:space="preserve">   Instalações </t>
  </si>
  <si>
    <t xml:space="preserve">   Utensílios de Copa e Cozinha </t>
  </si>
  <si>
    <t xml:space="preserve">   Veículos </t>
  </si>
  <si>
    <t xml:space="preserve">   Equipamentos de Processamento de Dados </t>
  </si>
  <si>
    <t xml:space="preserve">   Biblioteca </t>
  </si>
  <si>
    <t xml:space="preserve">   Obras de Arte </t>
  </si>
  <si>
    <t xml:space="preserve">   Edifícios </t>
  </si>
  <si>
    <t xml:space="preserve">   Salas </t>
  </si>
  <si>
    <t xml:space="preserve">   Terrenos </t>
  </si>
  <si>
    <t xml:space="preserve">   Marcas e Patentes </t>
  </si>
  <si>
    <t xml:space="preserve">   Despesas de Capital de Exercícios Anteriores </t>
  </si>
  <si>
    <t xml:space="preserve">   Máquinas e Equipamentos</t>
  </si>
  <si>
    <t>5.2.2.1.2.01.05.03</t>
  </si>
  <si>
    <t xml:space="preserve">   Despesas de Custeio </t>
  </si>
  <si>
    <t xml:space="preserve">   Aquisição, Reforma e Construção de Sede </t>
  </si>
  <si>
    <t xml:space="preserve">   Cargos em Comissão </t>
  </si>
  <si>
    <t>AMORTIZAÇÃO DE EMPRÉSTIMOS</t>
  </si>
  <si>
    <t>Total</t>
  </si>
  <si>
    <t xml:space="preserve">   Dívida Ativa</t>
  </si>
  <si>
    <t xml:space="preserve">   Indenizações e Restituições</t>
  </si>
  <si>
    <t xml:space="preserve">   Encargos Patronais</t>
  </si>
  <si>
    <t xml:space="preserve">   Remuneração de Pessoal</t>
  </si>
  <si>
    <t xml:space="preserve">   Benefícios a Pessoal</t>
  </si>
  <si>
    <t xml:space="preserve">   Benefícios Assistenciais</t>
  </si>
  <si>
    <t xml:space="preserve">   Uso de Bens e Serviços</t>
  </si>
  <si>
    <t xml:space="preserve">   Diárias</t>
  </si>
  <si>
    <t xml:space="preserve">   Serviços de Terceiros - Pessoas Jurídicas</t>
  </si>
  <si>
    <t xml:space="preserve">   Tributos</t>
  </si>
  <si>
    <t xml:space="preserve">   Sentenças Judiciais</t>
  </si>
  <si>
    <t xml:space="preserve">   Despesas Correntes de Exercícios Anteriores</t>
  </si>
  <si>
    <t xml:space="preserve">   Despesas Miúdas de Pronto Pagamento</t>
  </si>
  <si>
    <t xml:space="preserve">   Equipamentos e Materiais Permanentes</t>
  </si>
  <si>
    <t>Decisão Plenária nº PL-___</t>
  </si>
  <si>
    <t>Cidade-UF, ____</t>
  </si>
  <si>
    <t>Contador</t>
  </si>
  <si>
    <t>___________________________</t>
  </si>
  <si>
    <t>_________________________</t>
  </si>
  <si>
    <t>Presidente</t>
  </si>
  <si>
    <t>CONSELHO FEDERAL DE ENGENHARIA E AGRONOMIA – CONFEA ou CONSELHO REGIONAL DE ENGENHARIA E AGRONOMIA _______</t>
  </si>
  <si>
    <t>Exercício de ____</t>
  </si>
  <si>
    <t>5.2.1.1.1.01</t>
  </si>
  <si>
    <t>RECEITA TRIBUTÁRIA</t>
  </si>
  <si>
    <t>5.2.1.1.1.02</t>
  </si>
  <si>
    <t>5.2.1.1.1.01.01</t>
  </si>
  <si>
    <t>ANOTAÇÃO DE RESPONSABILIDADE TÉCNICA</t>
  </si>
  <si>
    <t>Receituário Agronômico</t>
  </si>
  <si>
    <t>PESSOAS FÍSICAS DO EXERCÍCIO</t>
  </si>
  <si>
    <t>5.2.1.1.1.01.01.01.01</t>
  </si>
  <si>
    <t>5.2.1.1.1.01.01.01.02</t>
  </si>
  <si>
    <t>5.2.1.1.1.02.01</t>
  </si>
  <si>
    <t>5.2.1.1.1.02.01.01</t>
  </si>
  <si>
    <t>5.2.1.1.1.02.01.01.01</t>
  </si>
  <si>
    <t>5.2.1.1.1.02.01.01.02</t>
  </si>
  <si>
    <t>5.2.1.1.1.01.01.01</t>
  </si>
  <si>
    <t>5.2.1.1.1.02.01.02</t>
  </si>
  <si>
    <t>PESSOAS FÍSICAS DO EXERCÍCIO ANTERIOR</t>
  </si>
  <si>
    <t>5.2.1.1.1.02.01.02.01</t>
  </si>
  <si>
    <t>5.2.1.1.1.02.01.02.02</t>
  </si>
  <si>
    <t>5.2.1.1.1.02.02</t>
  </si>
  <si>
    <t>ANUIDADES DE PESSOAS JURÍDICAS</t>
  </si>
  <si>
    <t>5.2.1.1.1.02.02.01</t>
  </si>
  <si>
    <t>PESSOA JURÍDICA DO EXERCÍCIO</t>
  </si>
  <si>
    <t>5.2.1.1.1.02.02.01.01</t>
  </si>
  <si>
    <t>Faixa 1</t>
  </si>
  <si>
    <t>5.2.1.1.1.02.02.01.02</t>
  </si>
  <si>
    <t>Faixa 2</t>
  </si>
  <si>
    <t>5.2.1.1.1.02.02.01.03</t>
  </si>
  <si>
    <t>Faixa 3</t>
  </si>
  <si>
    <t>5.2.1.1.1.02.02.01.04</t>
  </si>
  <si>
    <t>Faixa 4</t>
  </si>
  <si>
    <t>5.2.1.1.1.02.02.01.05</t>
  </si>
  <si>
    <t>Faixa 5</t>
  </si>
  <si>
    <t>5.2.1.1.1.02.02.01.06</t>
  </si>
  <si>
    <t>Faixa 6</t>
  </si>
  <si>
    <t>5.2.1.1.1.02.02.01.07</t>
  </si>
  <si>
    <t>Faixa 7</t>
  </si>
  <si>
    <t>5.2.1.1.1.02.02.01.08</t>
  </si>
  <si>
    <t>Faixa 8</t>
  </si>
  <si>
    <t>Pessoas Físicas Nível Superior</t>
  </si>
  <si>
    <t>Pessoas Físicas Nível Médio</t>
  </si>
  <si>
    <t>5.2.1.1.1.02.02.02</t>
  </si>
  <si>
    <t>PESSOA JURÍDICA DO EXERCÍCIO ANTERIOR</t>
  </si>
  <si>
    <t>5.2.1.1.1.02.02.02.01</t>
  </si>
  <si>
    <t>5.2.1.1.1.02.02.02.02</t>
  </si>
  <si>
    <t>5.2.1.1.1.02.02.02.03</t>
  </si>
  <si>
    <t>5.2.1.1.1.02.02.02.04</t>
  </si>
  <si>
    <t>5.2.1.1.1.02.02.02.05</t>
  </si>
  <si>
    <t>5.2.1.1.1.02.02.02.06</t>
  </si>
  <si>
    <t>5.2.1.1.1.02.02.02.07</t>
  </si>
  <si>
    <t>5.2.1.1.1.02.02.02.08</t>
  </si>
  <si>
    <t>5.2.1.1.1.05.01</t>
  </si>
  <si>
    <t xml:space="preserve">EMOLUMENTOS COM INSCRIÇOES </t>
  </si>
  <si>
    <t>5.2.1.1.1.05.01.01</t>
  </si>
  <si>
    <t>Profissionais - Pessoas Físicas</t>
  </si>
  <si>
    <t>5.2.1.1.1.05.01.02</t>
  </si>
  <si>
    <t>Organizações Fiscalizadas - Pessoas Jurídicas</t>
  </si>
  <si>
    <t>5.2.1.1.1.05.02</t>
  </si>
  <si>
    <t xml:space="preserve">EMOLUMENTOS COM EXPEDIÇÕES DE CARTEIRAS </t>
  </si>
  <si>
    <t>5.2.1.1.1.05.02.01</t>
  </si>
  <si>
    <t>5.2.1.1.1.05.03</t>
  </si>
  <si>
    <t xml:space="preserve">EMOLUMENTOS COM EXPEDIÇÕES DE CERTIDÕES </t>
  </si>
  <si>
    <t>5.2.1.1.1.05.03.01</t>
  </si>
  <si>
    <t>5.2.1.1.1.05.03.02</t>
  </si>
  <si>
    <t>5.2.1.1.1.05.04</t>
  </si>
  <si>
    <t>EMOLUMENTOS COM VISTOS DE REGISTROS</t>
  </si>
  <si>
    <t>5.2.1.1.1.05.04.01</t>
  </si>
  <si>
    <t>5.2.1.1.1.05.04.02</t>
  </si>
  <si>
    <t>5.2.1.1.1.06.01</t>
  </si>
  <si>
    <t>JUROS E ENCARGOS DE EMPREST. CONCEDIDOS</t>
  </si>
  <si>
    <t>5.2.1.1.1.06.01.01</t>
  </si>
  <si>
    <t xml:space="preserve">Juros Sobre Empréstimos </t>
  </si>
  <si>
    <t>5.2.1.1.1.06.01.02</t>
  </si>
  <si>
    <t xml:space="preserve">Encargos Sobre Empréstimos </t>
  </si>
  <si>
    <t>5.2.1.1.1.06.02</t>
  </si>
  <si>
    <t xml:space="preserve">JUROS DE MORA SOBRE ANUIDADES </t>
  </si>
  <si>
    <t>5.2.1.1.1.06.02.01</t>
  </si>
  <si>
    <t>Pessoas Físicas</t>
  </si>
  <si>
    <t>5.2.1.1.1.06.02.02</t>
  </si>
  <si>
    <t>Pessoas Jurídicas</t>
  </si>
  <si>
    <t>5.2.1.1.1.06.04</t>
  </si>
  <si>
    <t xml:space="preserve">JUROS DE MORA SOBRE MULTAS DE INFRAÇÕES </t>
  </si>
  <si>
    <t>5.2.1.1.1.06.04.01</t>
  </si>
  <si>
    <t>5.2.1.1.1.06.04.02</t>
  </si>
  <si>
    <t>5.2.1.1.1.06.05.01</t>
  </si>
  <si>
    <t xml:space="preserve">ATUALIZAÇÃO MONETÁRIA SOBRE ANUIDADES </t>
  </si>
  <si>
    <t>5.2.1.1.1.06.05.01.001</t>
  </si>
  <si>
    <t>5.2.1.1.1.06.05.01.002</t>
  </si>
  <si>
    <t>5.2.1.1.1.06.05.03</t>
  </si>
  <si>
    <t xml:space="preserve">ATUALIZ. MONETÁRIA S/ MULTAS DE INFRAÇÕES </t>
  </si>
  <si>
    <t>5.2.1.1.1.06.05.03.001</t>
  </si>
  <si>
    <t>5.2.1.1.1.06.05.03.002</t>
  </si>
  <si>
    <t>5.2.1.1.1.06.05.04</t>
  </si>
  <si>
    <t xml:space="preserve">MULTAS SOBRE ANUIDADES </t>
  </si>
  <si>
    <t>5.2.1.1.1.06.05.04.001</t>
  </si>
  <si>
    <t>5.2.1.1.1.06.05.04.002</t>
  </si>
  <si>
    <t>5.2.1.1.1.07.02</t>
  </si>
  <si>
    <t>Transferencias Intergovernamentais</t>
  </si>
  <si>
    <t>5.2.1.1.1.07.03</t>
  </si>
  <si>
    <t>Transferencias de Inst. Privadas</t>
  </si>
  <si>
    <t>5.2.1.1.1.07.04</t>
  </si>
  <si>
    <t>Transferências de Pessoas Físicias</t>
  </si>
  <si>
    <t>5.2.1.1.1.08.01.01</t>
  </si>
  <si>
    <t>Tributária (Anuidades)</t>
  </si>
  <si>
    <t>Não Tributária (Multas Disc. Leis 5194/66 e 6496/77)</t>
  </si>
  <si>
    <t>5.2.1.1.1.08.02</t>
  </si>
  <si>
    <t xml:space="preserve">MULTAS DE INFRAÇÕES </t>
  </si>
  <si>
    <t>5.2.1.1.1.08.02.01</t>
  </si>
  <si>
    <t>5.2.1.1.1.08.02.02</t>
  </si>
  <si>
    <t>5.2.1.1.1.08.04</t>
  </si>
  <si>
    <t xml:space="preserve">RECEITAS NÃO IDENTIFICADAS </t>
  </si>
  <si>
    <t>5.2.1.1.1.08.04.01</t>
  </si>
  <si>
    <t>Receitas Não Identificadas</t>
  </si>
  <si>
    <t>5.2.1.1.2.01.01.01</t>
  </si>
  <si>
    <t>5.2.1.1.2.01.01.02</t>
  </si>
  <si>
    <t xml:space="preserve">Empréstimos p/ Aquisição, Construção e Reforma de Sede </t>
  </si>
  <si>
    <t>5.2.1.1.2.02.01.01</t>
  </si>
  <si>
    <t xml:space="preserve">Móveis e Utensílios de Escritórios </t>
  </si>
  <si>
    <t>5.2.1.1.2.02.01.02</t>
  </si>
  <si>
    <t xml:space="preserve">Máquinas e Equipamentos </t>
  </si>
  <si>
    <t>5.2.1.1.2.02.01.03</t>
  </si>
  <si>
    <t xml:space="preserve">Instalações </t>
  </si>
  <si>
    <t>5.2.1.1.2.02.01.04</t>
  </si>
  <si>
    <t xml:space="preserve">Utensílios de Copa e Cozinha </t>
  </si>
  <si>
    <t>5.2.1.1.2.02.01.05</t>
  </si>
  <si>
    <t xml:space="preserve">Veículos </t>
  </si>
  <si>
    <t>5.2.1.1.2.02.01.06</t>
  </si>
  <si>
    <t xml:space="preserve">Equipamentos de Processamento de Dados </t>
  </si>
  <si>
    <t>5.2.1.1.2.02.01.07</t>
  </si>
  <si>
    <t xml:space="preserve">Sistemas de Processamento de Dados </t>
  </si>
  <si>
    <t>5.2.1.1.2.02.01.08</t>
  </si>
  <si>
    <t xml:space="preserve">Biblioteca </t>
  </si>
  <si>
    <t>5.2.1.1.2.02.01.09</t>
  </si>
  <si>
    <t xml:space="preserve">Obras de Arte </t>
  </si>
  <si>
    <t>5.2.1.1.2.02.02.01</t>
  </si>
  <si>
    <t xml:space="preserve">Edifícios </t>
  </si>
  <si>
    <t>5.2.1.1.2.02.02.02</t>
  </si>
  <si>
    <t xml:space="preserve">Terrenos </t>
  </si>
  <si>
    <t>5.2.1.1.2.02.02.03</t>
  </si>
  <si>
    <t xml:space="preserve">Salas </t>
  </si>
  <si>
    <t>5.2.1.1.2.02.03.01</t>
  </si>
  <si>
    <t xml:space="preserve">Títulos de Renda </t>
  </si>
  <si>
    <t>5.2.1.1.2.02.03.02</t>
  </si>
  <si>
    <t xml:space="preserve">Ações </t>
  </si>
  <si>
    <t>Amortização de Empréstimos a Orgãos de Fisc. de Exercício</t>
  </si>
  <si>
    <t>5.2.1.1.2.03.02</t>
  </si>
  <si>
    <t>OUTRAS AMORT. EMPREST. A ENTIDADES PUBLICAS</t>
  </si>
  <si>
    <t>5.2.1.1.2.03.02.01</t>
  </si>
  <si>
    <t>Emprestimos para Despesas de Custeio</t>
  </si>
  <si>
    <t>5.2.1.1.2.03.02.02</t>
  </si>
  <si>
    <t>Auxílio A</t>
  </si>
  <si>
    <t>RECEITA CORRENTE</t>
  </si>
  <si>
    <t>RECEITA DE CAPITAL</t>
  </si>
  <si>
    <t>RECEITA DE CONTRIBUIÇÕES</t>
  </si>
  <si>
    <t>Transferências Intragovernamentais</t>
  </si>
  <si>
    <t>INFORMATIVO &gt;&gt;&gt;</t>
  </si>
  <si>
    <t xml:space="preserve">   Gratificação de Função</t>
  </si>
  <si>
    <t xml:space="preserve">   Gratificação por Tempo de Serviço</t>
  </si>
  <si>
    <t xml:space="preserve">   Gratificação de Natal  13º Salário</t>
  </si>
  <si>
    <t xml:space="preserve">   Outras Gratificações</t>
  </si>
  <si>
    <t xml:space="preserve">   Substituições</t>
  </si>
  <si>
    <t>5.2.2.1.1.01.02.02</t>
  </si>
  <si>
    <t xml:space="preserve">   INSS Patronal</t>
  </si>
  <si>
    <t xml:space="preserve">   INSS Terceiros</t>
  </si>
  <si>
    <t xml:space="preserve">   PISPASEP sobre Folha de Pagamento</t>
  </si>
  <si>
    <t>5.2.2.1.1.01.02.05</t>
  </si>
  <si>
    <t xml:space="preserve">   Outros Encargos Patronais</t>
  </si>
  <si>
    <t>5.2.2.1.1.02</t>
  </si>
  <si>
    <t>JUROS E ENCARGOS DA DÍVIDA</t>
  </si>
  <si>
    <t>5.2.2.1.1.02.01</t>
  </si>
  <si>
    <t>5.2.2.1.1.02.01.001</t>
  </si>
  <si>
    <t>5.2.2.1.1.02.02</t>
  </si>
  <si>
    <t>5.2.2.1.1.02.02.001</t>
  </si>
  <si>
    <t>5.2.2.1.1.02.03</t>
  </si>
  <si>
    <t>5.2.2.1.1.02.03.001</t>
  </si>
  <si>
    <t>5.2.2.1.1.02.04</t>
  </si>
  <si>
    <t>5.2.2.1.1.02.04.001</t>
  </si>
  <si>
    <t>5.2.2.1.1.02.05</t>
  </si>
  <si>
    <t>FINANCEIRAS</t>
  </si>
  <si>
    <t>5.2.2.1.1.02.05.001</t>
  </si>
  <si>
    <t>5.2.2.1.1.02.05.002</t>
  </si>
  <si>
    <t>5.2.2.1.1.02.06</t>
  </si>
  <si>
    <t>5.2.2.1.1.02.06.001</t>
  </si>
  <si>
    <t>5.2.2.1.1.02.07</t>
  </si>
  <si>
    <t>5.2.2.1.1.02.07.001</t>
  </si>
  <si>
    <t>5.2.2.1.1.02.08</t>
  </si>
  <si>
    <t>5.2.2.1.1.02.08.001</t>
  </si>
  <si>
    <t>5.2.2.1.1.02.09</t>
  </si>
  <si>
    <t>OUTROS JUROS E ENCARGOS DE MORA</t>
  </si>
  <si>
    <t>5.2.2.1.1.02.09.001</t>
  </si>
  <si>
    <t>5.2.2.1.1.02.10</t>
  </si>
  <si>
    <t>5.2.2.1.1.02.11</t>
  </si>
  <si>
    <t>5.2.2.1.1.02.12</t>
  </si>
  <si>
    <t>5.2.2.1.1.02.13</t>
  </si>
  <si>
    <t>DESCONTOS FINANCEIROS CONCEDIDOS</t>
  </si>
  <si>
    <t>5.2.2.1.1.02.14</t>
  </si>
  <si>
    <t>5.2.2.1.1.02.15</t>
  </si>
  <si>
    <t>5.2.2.1.1.02.16</t>
  </si>
  <si>
    <t>JUROS E ENCARGOS DA DÍVIDA CONTRATUAL</t>
  </si>
  <si>
    <t xml:space="preserve">   Juros e Encargos da Dívida Contratual A</t>
  </si>
  <si>
    <t>JUROS E ENCARGOS DA DÍVIDA MOBILIÁRIA</t>
  </si>
  <si>
    <t xml:space="preserve">   Juros e Encargos da Dívida Mobiliária A</t>
  </si>
  <si>
    <t>JUROS E ENCARGOS DE EMPRÉSTIMOS POR ANTECIPAÇÃO DE RECEITA ORÇAMENTÁRIA</t>
  </si>
  <si>
    <t>OUTROS JUROS E ENCARGOS DE EMPRÉSTIMOS E FINANCIAMENTOS</t>
  </si>
  <si>
    <t xml:space="preserve">   Outros Juros e Encargos de Empréstimos e Financiamentos A</t>
  </si>
  <si>
    <t xml:space="preserve">   Juros e Encargos de Empréstimos por Antecipação de Receita Orçamentária A</t>
  </si>
  <si>
    <t xml:space="preserve">   Juros Sobre Empréstimos </t>
  </si>
  <si>
    <t xml:space="preserve">   Atualização Monetária Sobre Empréstimos </t>
  </si>
  <si>
    <t>JUROS E ENCARGOS DE MORA DE EMPRÉSTIMOS E FINANCIAMENTOS OBTIDOS</t>
  </si>
  <si>
    <t xml:space="preserve">   Juros e Encargos de Mora de Empréstimos e Financiamentos Obtidos A</t>
  </si>
  <si>
    <t>JUROS E ENCARGOS DE MORA DE AQUISIÇÃO DE BENS E SERVIÇOS</t>
  </si>
  <si>
    <t xml:space="preserve">   Juros e Encargos de Mora de Aquisição de Bens e Serviços A</t>
  </si>
  <si>
    <t xml:space="preserve">JUROS E ENCARGOS DE MORA DE OBRIGAÇÕES TRIBUTÁRIAS </t>
  </si>
  <si>
    <t xml:space="preserve">   Juros e Encargos de Mora de Obrigações Tributárias A</t>
  </si>
  <si>
    <t xml:space="preserve">   Outros Juros e Encargos de Mora A</t>
  </si>
  <si>
    <t>VARIAÇÕES MONETÁRIAS E CAMBIAIS DE DÍVIDA CONTRATUAL</t>
  </si>
  <si>
    <t>VARIAÇÕES MONETÁRIAS E CAMBIAIS DE DÍVIDA MOBILIÁRIA</t>
  </si>
  <si>
    <t>OUTRAS VARIACOES MONETÁRIAS E CAMBIAIS</t>
  </si>
  <si>
    <t>JUROS E ENCARGOS EM SENTENÇAS JUDICIAIS</t>
  </si>
  <si>
    <t>JUROS E ENCARGOS EM INDENIZAÇÕES E RESTITUIÇÕES</t>
  </si>
  <si>
    <t>OUTRAS VARIAÇÕES PATRIMONIAIS DIMINUTIVAS FINANCEIRAS</t>
  </si>
  <si>
    <t xml:space="preserve">Empréstimos para Despesas de Custeio </t>
  </si>
  <si>
    <t xml:space="preserve">   Vale Transporte </t>
  </si>
  <si>
    <t xml:space="preserve">   Programa de Alimentação ao Trabalhador - PAT</t>
  </si>
  <si>
    <t>5.2.2.1.1.04.02.03</t>
  </si>
  <si>
    <t xml:space="preserve">   Auxílio Uniforme</t>
  </si>
  <si>
    <t xml:space="preserve">   Inativos e Pensionistas</t>
  </si>
  <si>
    <t>5.2.2.1.1.04.03.01.003</t>
  </si>
  <si>
    <t>5.2.2.1.1.04.03.01.005</t>
  </si>
  <si>
    <t>5.2.2.1.1.04.03.01.006</t>
  </si>
  <si>
    <t>5.2.2.1.1.04.03.01.007</t>
  </si>
  <si>
    <t>5.2.2.1.1.04.03.01.009</t>
  </si>
  <si>
    <t>5.2.2.1.1.04.03.01.010</t>
  </si>
  <si>
    <t>5.2.2.1.1.04.03.01.013</t>
  </si>
  <si>
    <t>5.2.2.1.1.04.03.01.014</t>
  </si>
  <si>
    <t>5.2.2.1.1.04.03.01.016</t>
  </si>
  <si>
    <t>5.2.2.1.1.04.03.01.017</t>
  </si>
  <si>
    <t>5.2.2.1.1.04.03.01.018</t>
  </si>
  <si>
    <t>5.2.2.1.1.04.03.01.019</t>
  </si>
  <si>
    <t>5.2.2.1.1.04.03.01.020</t>
  </si>
  <si>
    <t xml:space="preserve">   Impressos, Formulários e Papéis </t>
  </si>
  <si>
    <t xml:space="preserve">   Bandeiras, Flâmulas e Placas </t>
  </si>
  <si>
    <t xml:space="preserve">   Material para Divulgação </t>
  </si>
  <si>
    <t xml:space="preserve">   Material para Áudio, Vídeo e Foto </t>
  </si>
  <si>
    <t xml:space="preserve">   Aquisição de Softwares de Base </t>
  </si>
  <si>
    <t xml:space="preserve">   Materiais Elétricos e de Telefonia </t>
  </si>
  <si>
    <t xml:space="preserve">   Materiais para Manutenção de Bens Imóveis/Instalacões </t>
  </si>
  <si>
    <t xml:space="preserve">   Material de Copa e Cozinha </t>
  </si>
  <si>
    <t xml:space="preserve">   Uniformes, Tecidos e Aviamentos </t>
  </si>
  <si>
    <t xml:space="preserve">   Materiais de Higiene, Limpeza e Conservação </t>
  </si>
  <si>
    <t xml:space="preserve">   Bens Móveis Não Ativaveis </t>
  </si>
  <si>
    <t xml:space="preserve">   Materiais de Distribuição Gratuita /Livros</t>
  </si>
  <si>
    <t xml:space="preserve">   Prêmios, Diplomas e Medalhas </t>
  </si>
  <si>
    <t xml:space="preserve">   Gás e Outros Materiais Engarrafados </t>
  </si>
  <si>
    <t>5.2.2.1.1.04.03.02.002</t>
  </si>
  <si>
    <t xml:space="preserve">   Peças e Acessórios</t>
  </si>
  <si>
    <t>5.2.2.1.1.04.03.04.001</t>
  </si>
  <si>
    <t>5.2.2.1.1.04.03.04.002</t>
  </si>
  <si>
    <t>5.2.2.1.1.04.03.04.003</t>
  </si>
  <si>
    <t>5.2.2.1.1.04.03.04.005</t>
  </si>
  <si>
    <t>5.2.2.1.1.04.03.04.006</t>
  </si>
  <si>
    <t>5.2.2.1.1.04.03.04.007</t>
  </si>
  <si>
    <t>5.2.2.1.1.04.03.04.008</t>
  </si>
  <si>
    <t>5.2.2.1.1.04.03.04.009</t>
  </si>
  <si>
    <t>5.2.2.1.1.04.03.04.010</t>
  </si>
  <si>
    <t>5.2.2.1.1.04.03.04.011</t>
  </si>
  <si>
    <t>5.2.2.1.1.04.03.04.012</t>
  </si>
  <si>
    <t>5.2.2.1.1.04.03.04.013</t>
  </si>
  <si>
    <t>5.2.2.1.1.04.03.04.014</t>
  </si>
  <si>
    <t>5.2.2.1.1.04.03.04.015</t>
  </si>
  <si>
    <t>5.2.2.1.1.04.03.04.016</t>
  </si>
  <si>
    <t>5.2.2.1.1.04.03.04.017</t>
  </si>
  <si>
    <t>5.2.2.1.1.04.03.04.018</t>
  </si>
  <si>
    <t>5.2.2.1.1.04.03.04.019</t>
  </si>
  <si>
    <t>5.2.2.1.1.04.03.04.020</t>
  </si>
  <si>
    <t>5.2.2.1.1.04.03.04.021</t>
  </si>
  <si>
    <t>5.2.2.1.1.04.03.04.022</t>
  </si>
  <si>
    <t>5.2.2.1.1.04.03.04.023</t>
  </si>
  <si>
    <t xml:space="preserve">   Serviço de Auditoria e Perícia </t>
  </si>
  <si>
    <t xml:space="preserve">   Serviço de Assessoria e Consultoria </t>
  </si>
  <si>
    <t xml:space="preserve">   Serviços Advocatícios </t>
  </si>
  <si>
    <t xml:space="preserve">   Serviços de Instrutores </t>
  </si>
  <si>
    <t xml:space="preserve">   Serviços de Motorista </t>
  </si>
  <si>
    <t xml:space="preserve">   Serviços de Copa e Cozinha </t>
  </si>
  <si>
    <t xml:space="preserve">   Serviços de Medicina do Trabalho </t>
  </si>
  <si>
    <t xml:space="preserve">   Serviços de Seleção, Treinamento e Orientação Profis. </t>
  </si>
  <si>
    <t xml:space="preserve">   Serviços de Integração Social </t>
  </si>
  <si>
    <t xml:space="preserve">   Serviços de Tradução </t>
  </si>
  <si>
    <t xml:space="preserve">   Serviços Fotográficos e Vídeos </t>
  </si>
  <si>
    <t xml:space="preserve">   Serviço de Divulgação Institucional </t>
  </si>
  <si>
    <t xml:space="preserve">   Serviço de Produções Jornalísticas </t>
  </si>
  <si>
    <t xml:space="preserve">   Serviços de Representações </t>
  </si>
  <si>
    <t xml:space="preserve">   Manutenção e Conservação Dos Bens Imóveis </t>
  </si>
  <si>
    <t xml:space="preserve">   Encadernação de Documentos </t>
  </si>
  <si>
    <t xml:space="preserve">   Inscrições </t>
  </si>
  <si>
    <t xml:space="preserve">   Serviço de Alimentação</t>
  </si>
  <si>
    <t>PASSAGENS</t>
  </si>
  <si>
    <t xml:space="preserve">   Passagens - Funcionários </t>
  </si>
  <si>
    <t xml:space="preserve">   Passagens - Conselheiros </t>
  </si>
  <si>
    <t xml:space="preserve">   Passagens - Colaboradores </t>
  </si>
  <si>
    <t>5.2.2.1.1.04.07.01</t>
  </si>
  <si>
    <t>5.2.2.1.1.04.07.02</t>
  </si>
  <si>
    <t>5.2.2.1.1.04.07.03</t>
  </si>
  <si>
    <t>HOSPEDAGENS E ALIMENTAÇÃO</t>
  </si>
  <si>
    <t xml:space="preserve">   Hospedagens e Alimentação - Funcionários </t>
  </si>
  <si>
    <t xml:space="preserve">   Hospedagens e Alimentação - Conselheiros </t>
  </si>
  <si>
    <t xml:space="preserve">   Hospedagens e Alimentação - Colaboradores </t>
  </si>
  <si>
    <t>5.2.2.1.1.04.08.04</t>
  </si>
  <si>
    <t>5.2.2.1.1.04.08.05</t>
  </si>
  <si>
    <t>5.2.2.1.1.04.08.06</t>
  </si>
  <si>
    <t>5.2.2.1.1.04.08.07</t>
  </si>
  <si>
    <t>DESPESAS COM LOCOMOÇÃO</t>
  </si>
  <si>
    <t xml:space="preserve">   Locomoção - Funcionários </t>
  </si>
  <si>
    <t xml:space="preserve">   Locomoção - Conselheiros </t>
  </si>
  <si>
    <t xml:space="preserve">   Locomoção - Colaboradores </t>
  </si>
  <si>
    <t xml:space="preserve">   Despesa Com Excesso de Bagagem </t>
  </si>
  <si>
    <t xml:space="preserve">   Pedágios </t>
  </si>
  <si>
    <t xml:space="preserve">   Fretes e Transportes de Encomendas </t>
  </si>
  <si>
    <t xml:space="preserve">   Estacionamento </t>
  </si>
  <si>
    <t>5.2.2.1.1.04.03.04.024</t>
  </si>
  <si>
    <t>5.2.2.1.1.04.09.48</t>
  </si>
  <si>
    <t>5.2.2.1.1.04.09.03</t>
  </si>
  <si>
    <t>5.2.2.1.1.04.09.07</t>
  </si>
  <si>
    <t>5.2.2.1.1.04.09.15</t>
  </si>
  <si>
    <t>5.2.2.1.1.04.09.16</t>
  </si>
  <si>
    <t>5.2.2.1.1.04.09.17</t>
  </si>
  <si>
    <t>5.2.2.1.1.04.09.19</t>
  </si>
  <si>
    <t>5.2.2.1.1.04.09.20</t>
  </si>
  <si>
    <t>5.2.2.1.1.04.09.27</t>
  </si>
  <si>
    <t>5.2.2.1.1.04.09.34</t>
  </si>
  <si>
    <t>5.2.2.1.1.04.09.38</t>
  </si>
  <si>
    <t>5.2.2.1.1.04.09.39</t>
  </si>
  <si>
    <t>5.2.2.1.1.04.09.41</t>
  </si>
  <si>
    <t>5.2.2.1.1.04.09.42</t>
  </si>
  <si>
    <t>5.2.2.1.1.04.09.43</t>
  </si>
  <si>
    <t>5.2.2.1.1.04.09.45</t>
  </si>
  <si>
    <t>5.2.2.1.1.04.09.46</t>
  </si>
  <si>
    <t xml:space="preserve">   Serviços de Intermediação de Estagios </t>
  </si>
  <si>
    <t xml:space="preserve">   Remuneração de Menores Aprendizes </t>
  </si>
  <si>
    <t xml:space="preserve">   Seguros de Bens Móveis </t>
  </si>
  <si>
    <t xml:space="preserve">   Seguros de Viagens </t>
  </si>
  <si>
    <t xml:space="preserve">   Locação de Bens Móveis, Máquinas e Equipamentos </t>
  </si>
  <si>
    <t xml:space="preserve">   Locação de Bens Imóveis </t>
  </si>
  <si>
    <t xml:space="preserve">   Manutenção e Conservação Bens Móveis </t>
  </si>
  <si>
    <t xml:space="preserve">   Manutenção e Conserv. dos Bens Imóveis </t>
  </si>
  <si>
    <t xml:space="preserve">   Manutenção e Conservação de Veículos </t>
  </si>
  <si>
    <t xml:space="preserve">   Postagem de Correspondência de Cobrança </t>
  </si>
  <si>
    <t xml:space="preserve">   Postagem de Correspondência Institucional </t>
  </si>
  <si>
    <t xml:space="preserve">   Passagens aéreas, terrestres e marítimas</t>
  </si>
  <si>
    <t xml:space="preserve">   Assinaturas </t>
  </si>
  <si>
    <t xml:space="preserve">   Confecção de Livros </t>
  </si>
  <si>
    <t xml:space="preserve">   Impressao de Boletins </t>
  </si>
  <si>
    <t xml:space="preserve">   Impressos Gráficos </t>
  </si>
  <si>
    <t xml:space="preserve">   Cópias e Microfilmagem de Documentos </t>
  </si>
  <si>
    <t xml:space="preserve">   Inscrições  - (Cursos, Seminários e Congressos)</t>
  </si>
  <si>
    <t xml:space="preserve">   Confecção de Revistas </t>
  </si>
  <si>
    <t>CONTRIBUIÇÕES</t>
  </si>
  <si>
    <t>5.2.2.1.1.05.02.01</t>
  </si>
  <si>
    <t xml:space="preserve">   Cota Parte</t>
  </si>
  <si>
    <t>5.2.2.1.1.06.06</t>
  </si>
  <si>
    <t>5.2.2.1.1.06.07</t>
  </si>
  <si>
    <t>5.2.2.1.1.06.08</t>
  </si>
  <si>
    <t>5.2.2.1.1.06.09</t>
  </si>
  <si>
    <t>5.2.2.1.1.06.10</t>
  </si>
  <si>
    <t>5.2.2.1.1.06.11</t>
  </si>
  <si>
    <t>5.2.2.1.1.06.13</t>
  </si>
  <si>
    <t>5.2.2.1.1.06.14</t>
  </si>
  <si>
    <t>5.2.2.1.1.06.15</t>
  </si>
  <si>
    <t>5.2.2.1.1.06.16</t>
  </si>
  <si>
    <t xml:space="preserve">   Premiações Culturais</t>
  </si>
  <si>
    <t xml:space="preserve">   Premiações Artísticas</t>
  </si>
  <si>
    <t xml:space="preserve">   Premiações Científicas</t>
  </si>
  <si>
    <t xml:space="preserve">   Premiações Desportivas</t>
  </si>
  <si>
    <t xml:space="preserve">   Ordens Honoríficas</t>
  </si>
  <si>
    <t xml:space="preserve">   Outras Premiações</t>
  </si>
  <si>
    <t xml:space="preserve">   Incentivos a Educação</t>
  </si>
  <si>
    <t xml:space="preserve">   Incentivos a Ciência</t>
  </si>
  <si>
    <t xml:space="preserve">   Incentivos a Cultura</t>
  </si>
  <si>
    <t xml:space="preserve">   Incentivos ao Esporte</t>
  </si>
  <si>
    <t xml:space="preserve">   Outros Incentivos</t>
  </si>
  <si>
    <t xml:space="preserve">   Taxas sobre Serviços Bancários</t>
  </si>
  <si>
    <t>5.2.2.1.1.08.01.02</t>
  </si>
  <si>
    <t>5.2.2.1.1.08.01.03</t>
  </si>
  <si>
    <t>5.2.2.1.1.08.01.04</t>
  </si>
  <si>
    <t xml:space="preserve">   Prodesu - Programa Desenvolvimento Sustentável do Sistema</t>
  </si>
  <si>
    <t xml:space="preserve">   Auxílios Diversos A</t>
  </si>
  <si>
    <t xml:space="preserve">   Convênios, Acordos e Ajuda a Entidades - Resol. 1032</t>
  </si>
  <si>
    <t xml:space="preserve">   Subvenções</t>
  </si>
  <si>
    <t>DOTAÇÃO INICIAL - DESPESA CORRENTE</t>
  </si>
  <si>
    <t>GOVERNANÇA
Relacionamento Institucional</t>
  </si>
  <si>
    <t>GESTÃO
Tecnologia da Informação</t>
  </si>
  <si>
    <t xml:space="preserve">GESTÃO
Infraestrutura
</t>
  </si>
  <si>
    <t>ESPECIFICAÇÃO DA RECEITA</t>
  </si>
  <si>
    <t>Orçado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</si>
  <si>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</si>
  <si>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</si>
  <si>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</si>
  <si>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</si>
  <si>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</si>
  <si>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</si>
  <si>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</si>
  <si>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</si>
  <si>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</si>
  <si>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</si>
  <si>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</si>
  <si>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</si>
  <si>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Superintendente / Diretor (conforme Regimento)</t>
  </si>
  <si>
    <t>SUPERÁVIT FINANCEIRO UTILIZADO DE EXERCÍCIOS ANTERIORES
Decisão(ões) Plenária(s): ______________</t>
  </si>
  <si>
    <t>TRANSFERENCIAS CORRENTES</t>
  </si>
  <si>
    <t>Meses</t>
  </si>
  <si>
    <t>Ano X-2</t>
  </si>
  <si>
    <t>Ano X-1</t>
  </si>
  <si>
    <t>Arrecadado</t>
  </si>
  <si>
    <t xml:space="preserve">OUTROS MATERIAIS DE CONSUMO </t>
  </si>
  <si>
    <t>TOTAL DAS FONTES DE RECURSOS
(RECEITAS + SUPERÁVIT FINANCEIRO)</t>
  </si>
  <si>
    <t>5.2.2.1.2.01.02</t>
  </si>
  <si>
    <t>5.2.2.1.2.01.02.01</t>
  </si>
  <si>
    <t xml:space="preserve">   Títulos e Ações</t>
  </si>
  <si>
    <t xml:space="preserve">   Móveis e Utensílios</t>
  </si>
  <si>
    <t>5.2.2.1.2.01.04</t>
  </si>
  <si>
    <t>5.2.2.1.2.01.04.01</t>
  </si>
  <si>
    <t>5.2.2.1.2.01.04.02</t>
  </si>
  <si>
    <t>5.2.2.1.2.01.04.03</t>
  </si>
  <si>
    <t>5.2.2.1.2.02.01.01</t>
  </si>
  <si>
    <t>5.2.2.1.2.02.02.01</t>
  </si>
  <si>
    <t>5.2.2.1.2.02.02.03</t>
  </si>
  <si>
    <t>5.2.2.1.2.02.02.04</t>
  </si>
  <si>
    <t>5.2.2.1.2.02.02.05</t>
  </si>
  <si>
    <t>5.2.2.1.2.02.02.06</t>
  </si>
  <si>
    <t>5.2.2.1.2.02.02.07</t>
  </si>
  <si>
    <t>5.2.2.1.2.02.02.08</t>
  </si>
  <si>
    <t>5.2.2.1.2.02.02.09</t>
  </si>
  <si>
    <t>5.2.2.1.2.01.03.07</t>
  </si>
  <si>
    <t xml:space="preserve">   Sistemas de Processamento de Dados </t>
  </si>
  <si>
    <t xml:space="preserve">   Amortizações de Empréstimos (Dívida Fundada)</t>
  </si>
  <si>
    <t xml:space="preserve">   Transferências de Capital A</t>
  </si>
  <si>
    <t>PROPOSTA ORÇAMENTÁRIA POR PROGRAMA</t>
  </si>
  <si>
    <t>PROPOSTA ORÇAMENTÁRIA - DEMONSTRATIVO ANALÍTICO DA RECEITA</t>
  </si>
  <si>
    <t>PROPOSTA ORÇAMENTÁRIA - DEMONSTRATIVO ANALÍTICO DA DESPESA</t>
  </si>
  <si>
    <t>TAXAS PELO EXERCÍCIO DO PODER DE POLÍCIA</t>
  </si>
  <si>
    <t xml:space="preserve">   Taxas pelo Exercício do Poder de Polícia</t>
  </si>
  <si>
    <t xml:space="preserve">      Anotação de Responsabilidade Técnica - ART</t>
  </si>
  <si>
    <t>ANOTAÇÃO DE RESPONSABILIDADE TÉCNICA - ART</t>
  </si>
  <si>
    <t>ANUIDADES DE PESSOAS FÍSICAS</t>
  </si>
  <si>
    <t xml:space="preserve">   Anuidades de Pessoas Físicas</t>
  </si>
  <si>
    <t xml:space="preserve">      Anuidades de Pessoas Físicas do Exercício</t>
  </si>
  <si>
    <t xml:space="preserve">      Anuidades de Pessoas Físicas do Exercício Anterior</t>
  </si>
  <si>
    <t xml:space="preserve">   Anuidades de Pessoas Jurídicas</t>
  </si>
  <si>
    <t xml:space="preserve">      Anuidades de Pessoas Jurídicas do Exercício</t>
  </si>
  <si>
    <t xml:space="preserve">      Anuidades de Pessoas Jurídicas do Exercício Anterior</t>
  </si>
  <si>
    <t xml:space="preserve">   Receitas Imobiliárias</t>
  </si>
  <si>
    <t xml:space="preserve">   Emolumentos com Inscrições</t>
  </si>
  <si>
    <t xml:space="preserve">   Emolumentos com Expedições de Carteiras</t>
  </si>
  <si>
    <t xml:space="preserve">   Emolumentos com Expedições de Certidões</t>
  </si>
  <si>
    <t xml:space="preserve">   Emolumentos com Vistos de Registros</t>
  </si>
  <si>
    <t xml:space="preserve">   Emolumentos com Diversas Receitas</t>
  </si>
  <si>
    <t xml:space="preserve">   Juros e Encargos de Empréstimos Concedidos</t>
  </si>
  <si>
    <t xml:space="preserve">   Juros de Mora sobre Anuidades</t>
  </si>
  <si>
    <t xml:space="preserve">   Juros de Mora sobre Multas de Infrações</t>
  </si>
  <si>
    <t xml:space="preserve">   Atualização Monetária</t>
  </si>
  <si>
    <t xml:space="preserve">      Atualização Monetária sobre Anuidades</t>
  </si>
  <si>
    <t xml:space="preserve">      Atualização Monetária sobre Multas de Infrações</t>
  </si>
  <si>
    <t xml:space="preserve">      Multas sobre Anuidades</t>
  </si>
  <si>
    <t xml:space="preserve">      Remuneração de Depósitos Bancários e Aplicações Financeiras</t>
  </si>
  <si>
    <t xml:space="preserve">   Multas de Infrações</t>
  </si>
  <si>
    <t xml:space="preserve">   Receitas Não Identificadas</t>
  </si>
  <si>
    <t xml:space="preserve">   Empréstimos Tomados</t>
  </si>
  <si>
    <t xml:space="preserve">   Alienações de Bens Móveis</t>
  </si>
  <si>
    <t xml:space="preserve">   Alienações de Bens Imóveis</t>
  </si>
  <si>
    <t xml:space="preserve">   Alienações de Títulos e Ações</t>
  </si>
  <si>
    <t>PROPOSTA ORÇAMENTÁRIA - DEMONSTRATIVO SINTÉTICO DA RECEITA E DA DESPESA</t>
  </si>
  <si>
    <t>PREVISÃO INICIAL DA RECEITA</t>
  </si>
  <si>
    <t>5.2.1.1.2.06</t>
  </si>
  <si>
    <t>SALDOS DE EXERCÍCIOS (Exclusivamente Programa Fortalece)</t>
  </si>
  <si>
    <t>________________________________________________</t>
  </si>
  <si>
    <t xml:space="preserve">      Outros Materiais de Consumo</t>
  </si>
  <si>
    <t>5.2.2.1.1.04.03.03.001</t>
  </si>
  <si>
    <t xml:space="preserve">   Outros Materiais de Consumo</t>
  </si>
  <si>
    <t xml:space="preserve">   Passagens</t>
  </si>
  <si>
    <t xml:space="preserve">   Hospedagens e Alimentação</t>
  </si>
  <si>
    <t xml:space="preserve">   Despesas com Locomoção</t>
  </si>
  <si>
    <t xml:space="preserve">   Contribuições</t>
  </si>
  <si>
    <t xml:space="preserve">   Indenizações, Restituições e Reposições</t>
  </si>
  <si>
    <t>5.2.2.1.1.06.06 a 16</t>
  </si>
  <si>
    <t xml:space="preserve">   Premiações, Ordens Honoríficas e Incentivos</t>
  </si>
  <si>
    <t>DOTAÇÃO INICIAL - DESPESA DE CAPITAL</t>
  </si>
  <si>
    <t xml:space="preserve">   Obras, Instalações e Reformas</t>
  </si>
  <si>
    <t>OBRAS, INSTALAÇÕES E REFORMAS</t>
  </si>
  <si>
    <t xml:space="preserve">   Obras e Instalações em andamento</t>
  </si>
  <si>
    <t xml:space="preserve">   Aquisição de Imóveis</t>
  </si>
  <si>
    <t xml:space="preserve">   Intangível</t>
  </si>
  <si>
    <t>5.2.2.1.2.02.05</t>
  </si>
  <si>
    <t xml:space="preserve">   Amortizações de Empréstimos</t>
  </si>
  <si>
    <t xml:space="preserve">   Outras Amortizações</t>
  </si>
  <si>
    <t xml:space="preserve">   Transferências de Capital</t>
  </si>
  <si>
    <t/>
  </si>
  <si>
    <t>(1ª / 2ª ...) REFORMULAÇÃO ORÇAMENTÁRIA - DEMONSTRATIVO ANALÍTICO DA DESPESA</t>
  </si>
  <si>
    <r>
      <t xml:space="preserve">GOVERNANÇA
Direção e
</t>
    </r>
    <r>
      <rPr>
        <b/>
        <u/>
        <sz val="9"/>
        <color rgb="FFFFFF00"/>
        <rFont val="Arial"/>
        <family val="2"/>
      </rPr>
      <t xml:space="preserve">Liderança
</t>
    </r>
    <r>
      <rPr>
        <sz val="9"/>
        <color rgb="FFFFFF00"/>
        <rFont val="Arial"/>
        <family val="2"/>
      </rPr>
      <t>Transposições Orçamentárias 
Nº __ a __ 
e
Reformulações
aprovadas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</si>
  <si>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 xml:space="preserve">Liderança
</t>
    </r>
    <r>
      <rPr>
        <sz val="9"/>
        <color rgb="FFFFFF00"/>
        <rFont val="Arial"/>
        <family val="2"/>
      </rPr>
      <t>Proposta Orçamentária Inicial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</si>
  <si>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 xml:space="preserve">Liderança
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Orçamento 
Atualizado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</si>
  <si>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>Liderança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Despesa Liquidada até __/__/____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</si>
  <si>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>Liderança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%
Suplementação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</si>
  <si>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>Liderança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%
Redução</t>
    </r>
  </si>
  <si>
    <r>
      <t xml:space="preserve">GOVERNANÇA
</t>
    </r>
    <r>
      <rPr>
        <b/>
        <u/>
        <sz val="9"/>
        <color rgb="FFFFFF00"/>
        <rFont val="Arial"/>
        <family val="2"/>
      </rPr>
      <t>Estratégia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Proposta Orçamentária Inicial</t>
    </r>
  </si>
  <si>
    <r>
      <t xml:space="preserve">GOVERNANÇA
</t>
    </r>
    <r>
      <rPr>
        <b/>
        <u/>
        <sz val="9"/>
        <color rgb="FFFFFF00"/>
        <rFont val="Arial"/>
        <family val="2"/>
      </rPr>
      <t xml:space="preserve">Estratégia
</t>
    </r>
    <r>
      <rPr>
        <sz val="9"/>
        <color rgb="FFFFFF00"/>
        <rFont val="Arial"/>
        <family val="2"/>
      </rPr>
      <t xml:space="preserve">
Transposições Orçamentárias 
Nº __ a __ 
e
Reformulações
aprovadas</t>
    </r>
  </si>
  <si>
    <r>
      <t xml:space="preserve">GOVERNANÇA
</t>
    </r>
    <r>
      <rPr>
        <b/>
        <u/>
        <sz val="9"/>
        <color rgb="FFFFFF00"/>
        <rFont val="Arial"/>
        <family val="2"/>
      </rPr>
      <t xml:space="preserve">Estratégia
</t>
    </r>
    <r>
      <rPr>
        <sz val="9"/>
        <color rgb="FFFFFF00"/>
        <rFont val="Arial"/>
        <family val="2"/>
      </rPr>
      <t xml:space="preserve">
Orçamento 
Atualizado</t>
    </r>
  </si>
  <si>
    <r>
      <t xml:space="preserve">GOVERNANÇA
</t>
    </r>
    <r>
      <rPr>
        <b/>
        <u/>
        <sz val="9"/>
        <color rgb="FFFFFF00"/>
        <rFont val="Arial"/>
        <family val="2"/>
      </rPr>
      <t>Estratégia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Despesa Liquidada até __/__/____</t>
    </r>
  </si>
  <si>
    <r>
      <t xml:space="preserve">GOVERNANÇA
</t>
    </r>
    <r>
      <rPr>
        <b/>
        <u/>
        <sz val="9"/>
        <color rgb="FFFFFF00"/>
        <rFont val="Arial"/>
        <family val="2"/>
      </rPr>
      <t>Estratégia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%
Suplementação</t>
    </r>
  </si>
  <si>
    <r>
      <t xml:space="preserve">GOVERNANÇA
</t>
    </r>
    <r>
      <rPr>
        <b/>
        <u/>
        <sz val="9"/>
        <color rgb="FFFFFF00"/>
        <rFont val="Arial"/>
        <family val="2"/>
      </rPr>
      <t>Estratégia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%
Redução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</si>
  <si>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Proposta Orçamentária Inicial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</si>
  <si>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Transposições Orçamentárias 
Nº __ a __ 
e
Reformulações
aprovadas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</si>
  <si>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Orçamento 
Atualizado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</si>
  <si>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Despesa Liquidada até __/__/____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</si>
  <si>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%
Suplementação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</si>
  <si>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%
Redução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</si>
  <si>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Proposta Orçamentária Inicial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</si>
  <si>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Transposições Orçamentárias 
Nº __ a __ 
e
Reformulações
aprovadas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</si>
  <si>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Orçamento 
Atualizado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</si>
  <si>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Despesa Liquidada até __/__/____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</si>
  <si>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%
Suplementação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</si>
  <si>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%
Redução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</si>
  <si>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Proposta Orçamentária Inicial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</si>
  <si>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Transposições Orçamentárias 
Nº __ a __ 
e
Reformulações
aprovadas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</si>
  <si>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Orçamento 
Atualizado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</si>
  <si>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Despesa Liquidada até __/__/____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</si>
  <si>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%
Suplementação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</si>
  <si>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%
Redução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</si>
  <si>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 xml:space="preserve">Normatização
</t>
    </r>
    <r>
      <rPr>
        <sz val="9"/>
        <color theme="4" tint="0.79998168889431442"/>
        <rFont val="Arial"/>
        <family val="2"/>
      </rPr>
      <t>Proposta Orçamentária Inicial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</si>
  <si>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Transposições Orçamentárias 
Nº __ a __ 
e
Reformulações
aprovadas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</si>
  <si>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Orçamento 
Atualizado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</si>
  <si>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Despesa Liquidada até __/__/____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</si>
  <si>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%
Suplementação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</si>
  <si>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%
Redução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</si>
  <si>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Proposta Orçamentária Inicial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</si>
  <si>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Transposições Orçamentárias 
Nº __ a __ 
e
Reformulações
aprovadas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</si>
  <si>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Orçamento 
Atualizado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</si>
  <si>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Despesa Liquidada até __/__/____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</si>
  <si>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Suplementação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</si>
  <si>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Redução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</si>
  <si>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Proposta Orçamentária Inicial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</si>
  <si>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Orçamento 
Atualizado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</si>
  <si>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Transposições Orçamentárias 
Nº __ a __ 
e
Reformulações
aprovadas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</si>
  <si>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Despesa Liquidada até __/__/____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</si>
  <si>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Suplementação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</si>
  <si>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Redução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</si>
  <si>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Suplementação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</si>
  <si>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Redução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</si>
  <si>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Realização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</si>
  <si>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Despesa Liquidada até __/__/____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</si>
  <si>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Orçamento 
Atualizado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</si>
  <si>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Transposições Orçamentárias 
Nº __ a __ 
e
Reformulações
aprovadas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</si>
  <si>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Proposta Orçamentária Inicial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</si>
  <si>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 xml:space="preserve">Liderança
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%
Execução</t>
    </r>
  </si>
  <si>
    <r>
      <t xml:space="preserve">GOVERNANÇA
</t>
    </r>
    <r>
      <rPr>
        <b/>
        <u/>
        <sz val="9"/>
        <color rgb="FFFFFF00"/>
        <rFont val="Arial"/>
        <family val="2"/>
      </rPr>
      <t xml:space="preserve">Estratégia
</t>
    </r>
    <r>
      <rPr>
        <sz val="9"/>
        <color rgb="FFFFFF00"/>
        <rFont val="Arial"/>
        <family val="2"/>
      </rPr>
      <t xml:space="preserve">
%
Execução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</si>
  <si>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%
Execução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</si>
  <si>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%
Execução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</si>
  <si>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%
Execução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</si>
  <si>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%
Execução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</si>
  <si>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 xml:space="preserve">
%
Execução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</si>
  <si>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 xml:space="preserve">
%
Execução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</si>
  <si>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 xml:space="preserve">
Proposta Orçamentária Inicial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</si>
  <si>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Transposições Orçamentárias 
Nº __ a __ 
e
Reformulações
aprovadas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</si>
  <si>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Orçamento 
Atualizado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</si>
  <si>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Despesa Liquidada até __/__/____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</si>
  <si>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Execução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</si>
  <si>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Suplementação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</si>
  <si>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%
Redução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</si>
  <si>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Proposta Orçamentária Inicial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</si>
  <si>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Transposições Orçamentárias 
Nº __ a __ 
e
Reformulações
aprovadas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</si>
  <si>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Orçamento 
Atualizado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</si>
  <si>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Despesa Liquidada até __/__/____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</si>
  <si>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%
Execução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</si>
  <si>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%
Suplementação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</si>
  <si>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%
Redução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</si>
  <si>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>Liderança</t>
    </r>
    <r>
      <rPr>
        <b/>
        <sz val="9"/>
        <color rgb="FFFFFF00"/>
        <rFont val="Arial"/>
        <family val="2"/>
      </rPr>
      <t xml:space="preserve">
(+)
</t>
    </r>
    <r>
      <rPr>
        <sz val="9"/>
        <color rgb="FFFFFF00"/>
        <rFont val="Arial"/>
        <family val="2"/>
      </rPr>
      <t>Suplementação
 proposta para a
_ª Reformulação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</si>
  <si>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>Liderança</t>
    </r>
    <r>
      <rPr>
        <b/>
        <sz val="9"/>
        <color rgb="FFFFFF00"/>
        <rFont val="Arial"/>
        <family val="2"/>
      </rPr>
      <t xml:space="preserve">
(-)
</t>
    </r>
    <r>
      <rPr>
        <sz val="9"/>
        <color rgb="FFFFFF00"/>
        <rFont val="Arial"/>
        <family val="2"/>
      </rPr>
      <t>Redução
proposta para a
_ª Reformulação</t>
    </r>
  </si>
  <si>
    <r>
      <t xml:space="preserve">GOVERNANÇA
Direção e
</t>
    </r>
    <r>
      <rPr>
        <b/>
        <u/>
        <sz val="9"/>
        <color rgb="FFFFFF00"/>
        <rFont val="Arial"/>
        <family val="2"/>
      </rPr>
      <t>Liderança</t>
    </r>
    <r>
      <rPr>
        <b/>
        <sz val="9"/>
        <color rgb="FFFFFF00"/>
        <rFont val="Arial"/>
        <family val="2"/>
      </rPr>
      <t xml:space="preserve">
Proposta Orçamentária Atualizada após a 
_ª REFORMULAÇÃO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</si>
  <si>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(-)
Redução
proposta para a
_ª Reformulação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</si>
  <si>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>(+)
Suplementação
 proposta para a
_ª Reformulação</t>
    </r>
  </si>
  <si>
    <r>
      <t xml:space="preserve">GOVERNANÇA
Relacionamento 
</t>
    </r>
    <r>
      <rPr>
        <b/>
        <u/>
        <sz val="9"/>
        <color rgb="FFFFFF00"/>
        <rFont val="Arial"/>
        <family val="2"/>
      </rPr>
      <t>Institucional</t>
    </r>
    <r>
      <rPr>
        <b/>
        <sz val="9"/>
        <color rgb="FFFFFF00"/>
        <rFont val="Arial"/>
        <family val="2"/>
      </rPr>
      <t xml:space="preserve">
Proposta Orçamentária Atualizada após a 
_ª REFORMULAÇÃO</t>
    </r>
  </si>
  <si>
    <r>
      <t xml:space="preserve">GOVERNANÇA
</t>
    </r>
    <r>
      <rPr>
        <b/>
        <u/>
        <sz val="9"/>
        <color rgb="FFFFFF00"/>
        <rFont val="Arial"/>
        <family val="2"/>
      </rPr>
      <t xml:space="preserve">Estratégia
</t>
    </r>
    <r>
      <rPr>
        <sz val="9"/>
        <color rgb="FFFFFF00"/>
        <rFont val="Arial"/>
        <family val="2"/>
      </rPr>
      <t xml:space="preserve">
(+)
Suplementação
 proposta para a
_ª Reformulação</t>
    </r>
  </si>
  <si>
    <r>
      <t xml:space="preserve">GOVERNANÇA
</t>
    </r>
    <r>
      <rPr>
        <b/>
        <u/>
        <sz val="9"/>
        <color rgb="FFFFFF00"/>
        <rFont val="Arial"/>
        <family val="2"/>
      </rPr>
      <t>Estratégia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(-)
Redução
proposta para a
_ª Reformulação</t>
    </r>
  </si>
  <si>
    <r>
      <t xml:space="preserve">GOVERNANÇA
</t>
    </r>
    <r>
      <rPr>
        <b/>
        <u/>
        <sz val="9"/>
        <color rgb="FFFFFF00"/>
        <rFont val="Arial"/>
        <family val="2"/>
      </rPr>
      <t>Estratégia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</t>
    </r>
    <r>
      <rPr>
        <b/>
        <sz val="9"/>
        <color rgb="FFFFFF00"/>
        <rFont val="Arial"/>
        <family val="2"/>
      </rPr>
      <t>Proposta Orçamentária Atualizada após a 
_ª REFORMULAÇÃO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</si>
  <si>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(+)
Suplementação
 proposta para a
_ª Reformulação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</si>
  <si>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</t>
    </r>
    <r>
      <rPr>
        <sz val="9"/>
        <color rgb="FFFFFF00"/>
        <rFont val="Arial"/>
        <family val="2"/>
      </rPr>
      <t xml:space="preserve">
(-)
Redução
proposta para a
_ª Reformulação</t>
    </r>
  </si>
  <si>
    <r>
      <t xml:space="preserve">GOVERNANÇA
</t>
    </r>
    <r>
      <rPr>
        <b/>
        <u/>
        <sz val="9"/>
        <color rgb="FFFFFF00"/>
        <rFont val="Arial"/>
        <family val="2"/>
      </rPr>
      <t>Controle</t>
    </r>
    <r>
      <rPr>
        <b/>
        <sz val="9"/>
        <color rgb="FFFFFF00"/>
        <rFont val="Arial"/>
        <family val="2"/>
      </rPr>
      <t xml:space="preserve">
Proposta Orçamentária Atualizada após a 
_ª REFORMULAÇÃO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</si>
  <si>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(+)
Suplementação
 proposta para a
_ª Reformulação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</si>
  <si>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Fiscalização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(-)
Redução
proposta para a
_ª Reformulação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</si>
  <si>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(+)
Suplementação
 proposta para a
_ª Reformulação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</si>
  <si>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(-)
Redução
proposta para a
_ª Reformulação</t>
    </r>
  </si>
  <si>
    <r>
      <t xml:space="preserve">FINALIDADE
</t>
    </r>
    <r>
      <rPr>
        <u/>
        <sz val="9"/>
        <color theme="4" tint="0.79998168889431442"/>
        <rFont val="Arial"/>
        <family val="2"/>
      </rPr>
      <t>Fiscalização</t>
    </r>
    <r>
      <rPr>
        <sz val="9"/>
        <color theme="4" tint="0.79998168889431442"/>
        <rFont val="Arial"/>
        <family val="2"/>
      </rPr>
      <t xml:space="preserve">
Proposta Orçamentária Atualizada após a 
_ª REFORMULAÇÃO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</si>
  <si>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Registro</t>
    </r>
    <r>
      <rPr>
        <b/>
        <sz val="9"/>
        <color theme="4" tint="0.79998168889431442"/>
        <rFont val="Arial"/>
        <family val="2"/>
      </rPr>
      <t xml:space="preserve">
Proposta Orçamentária Atualizada após a 
_ª REFORMULAÇÃO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</si>
  <si>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 xml:space="preserve">
(+)
Suplementação
 proposta para a
_ª Reformulação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</si>
  <si>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</t>
    </r>
    <r>
      <rPr>
        <sz val="9"/>
        <color theme="4" tint="0.79998168889431442"/>
        <rFont val="Arial"/>
        <family val="2"/>
      </rPr>
      <t>(-)
Redução
proposta para a
_ª Reformulação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</si>
  <si>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(+)
Suplementação
 proposta para a
_ª Reformulação</t>
    </r>
  </si>
  <si>
    <r>
      <t xml:space="preserve">FINALIDADE
Julgamento e </t>
    </r>
    <r>
      <rPr>
        <b/>
        <u/>
        <sz val="9"/>
        <color theme="4" tint="0.79998168889431442"/>
        <rFont val="Arial"/>
        <family val="2"/>
      </rPr>
      <t>Normatização</t>
    </r>
    <r>
      <rPr>
        <b/>
        <sz val="9"/>
        <color theme="4" tint="0.79998168889431442"/>
        <rFont val="Arial"/>
        <family val="2"/>
      </rPr>
      <t xml:space="preserve">
Proposta Orçamentária Atualizada após a 
_ª REFORMULAÇÃO</t>
    </r>
  </si>
  <si>
    <r>
      <t xml:space="preserve">_ª REFORMULAÇÃO
</t>
    </r>
    <r>
      <rPr>
        <b/>
        <u/>
        <sz val="9"/>
        <color theme="4" tint="0.79998168889431442"/>
        <rFont val="Arial"/>
        <family val="2"/>
      </rPr>
      <t xml:space="preserve">
FINALIDADE</t>
    </r>
    <r>
      <rPr>
        <b/>
        <sz val="9"/>
        <color theme="4" tint="0.79998168889431442"/>
        <rFont val="Arial"/>
        <family val="2"/>
      </rPr>
      <t xml:space="preserve">
Fiscalização
+
Registro
+
Julgamento e Normatização</t>
    </r>
  </si>
  <si>
    <r>
      <rPr>
        <b/>
        <sz val="9"/>
        <color rgb="FFFFFF00"/>
        <rFont val="Arial"/>
        <family val="2"/>
      </rPr>
      <t xml:space="preserve">_ª REFORMULAÇÃO
</t>
    </r>
    <r>
      <rPr>
        <b/>
        <u/>
        <sz val="9"/>
        <color rgb="FFFFFF00"/>
        <rFont val="Arial"/>
        <family val="2"/>
      </rPr>
      <t xml:space="preserve">GOVERNANÇA
</t>
    </r>
    <r>
      <rPr>
        <b/>
        <sz val="9"/>
        <color rgb="FFFFFF00"/>
        <rFont val="Arial"/>
        <family val="2"/>
      </rPr>
      <t>Direção e Liderança
+
Relacionamento Institucional
+
Estratégia
+
Controle</t>
    </r>
  </si>
  <si>
    <r>
      <t xml:space="preserve">GESTÃO
Comunicação 
</t>
    </r>
    <r>
      <rPr>
        <b/>
        <u/>
        <sz val="9"/>
        <color rgb="FFFFFF99"/>
        <rFont val="Arial"/>
        <family val="2"/>
      </rPr>
      <t>e Eventos</t>
    </r>
    <r>
      <rPr>
        <b/>
        <sz val="9"/>
        <color rgb="FFFFFF99"/>
        <rFont val="Arial"/>
        <family val="2"/>
      </rPr>
      <t xml:space="preserve">
Proposta Orçamentária Atualizada após a 
_ª REFORMULAÇÃO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</si>
  <si>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(+)
Suplementação
 proposta para a
_ª Reformulação</t>
    </r>
  </si>
  <si>
    <r>
      <t xml:space="preserve">GESTÃO
Comunicação 
e Eventos
</t>
    </r>
    <r>
      <rPr>
        <sz val="9"/>
        <color rgb="FFFFFF99"/>
        <rFont val="Arial"/>
        <family val="2"/>
      </rPr>
      <t>(-)
Redução
proposta para a
_ª Reformulação</t>
    </r>
  </si>
  <si>
    <r>
      <t xml:space="preserve">GESTÃO
Suporte Técnico-Administrativo
</t>
    </r>
    <r>
      <rPr>
        <sz val="9"/>
        <color rgb="FFFFFF99"/>
        <rFont val="Arial"/>
        <family val="2"/>
      </rPr>
      <t>(-)
Redução
proposta para a
_ª Reformulação</t>
    </r>
  </si>
  <si>
    <r>
      <t>GESTÃO
Suporte Técnico-</t>
    </r>
    <r>
      <rPr>
        <b/>
        <u/>
        <sz val="9"/>
        <color rgb="FFFFFF99"/>
        <rFont val="Arial"/>
        <family val="2"/>
      </rPr>
      <t>Administrativo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 xml:space="preserve">
</t>
    </r>
    <r>
      <rPr>
        <b/>
        <sz val="9"/>
        <color rgb="FFFFFF99"/>
        <rFont val="Arial"/>
        <family val="2"/>
      </rPr>
      <t>Proposta Orçamentária Atualizada após a 
_ª REFORMULAÇÃO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</si>
  <si>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(+)
Suplementação
 proposta para a
_ª Reformulação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</si>
  <si>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(-)
Redução
proposta para a
_ª Reformulação</t>
    </r>
  </si>
  <si>
    <r>
      <t xml:space="preserve">GESTÃO
Tecnologia da
</t>
    </r>
    <r>
      <rPr>
        <b/>
        <u/>
        <sz val="9"/>
        <color rgb="FFFFFF99"/>
        <rFont val="Arial"/>
        <family val="2"/>
      </rPr>
      <t>Informação</t>
    </r>
    <r>
      <rPr>
        <b/>
        <sz val="9"/>
        <color rgb="FFFFFF99"/>
        <rFont val="Arial"/>
        <family val="2"/>
      </rPr>
      <t xml:space="preserve">
Proposta Orçamentária Atualizada após a 
_ª REFORMULAÇÃO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</si>
  <si>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(+)
Suplementação
 proposta para a
_ª Reformulação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</si>
  <si>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</t>
    </r>
    <r>
      <rPr>
        <sz val="9"/>
        <color rgb="FFFFFF99"/>
        <rFont val="Arial"/>
        <family val="2"/>
      </rPr>
      <t>(-)
Redução
proposta para a
_ª Reformulação</t>
    </r>
  </si>
  <si>
    <r>
      <t xml:space="preserve">GESTÃO
</t>
    </r>
    <r>
      <rPr>
        <b/>
        <u/>
        <sz val="9"/>
        <color rgb="FFFFFF99"/>
        <rFont val="Arial"/>
        <family val="2"/>
      </rPr>
      <t>Infraestrutura</t>
    </r>
    <r>
      <rPr>
        <b/>
        <sz val="9"/>
        <color rgb="FFFFFF99"/>
        <rFont val="Arial"/>
        <family val="2"/>
      </rPr>
      <t xml:space="preserve">
Proposta Orçamentária Atualizada após a 
_ª REFORMULAÇÃO</t>
    </r>
  </si>
  <si>
    <r>
      <t xml:space="preserve">_ª REFORMULAÇÃO
</t>
    </r>
    <r>
      <rPr>
        <b/>
        <u/>
        <sz val="9"/>
        <color rgb="FFFFFF99"/>
        <rFont val="Arial"/>
        <family val="2"/>
      </rPr>
      <t xml:space="preserve">
GESTÃO</t>
    </r>
    <r>
      <rPr>
        <b/>
        <sz val="9"/>
        <color rgb="FFFFFF99"/>
        <rFont val="Arial"/>
        <family val="2"/>
      </rPr>
      <t xml:space="preserve">
Comunicação e Eventos
+
Suporte Técnico-Administrativo
+
Tecnologia da Informação
+
Infraestrutura</t>
    </r>
  </si>
  <si>
    <t>CÓDIGO</t>
  </si>
  <si>
    <t>DESPESA</t>
  </si>
  <si>
    <t>PROPOSTA
ORÇAMENTÁRIA
INICIAL</t>
  </si>
  <si>
    <t>TRANSPOSIÇÕES
ORÇAMENTÁRIAS
Nº __ a __ 
E
REFORMULAÇÕES
APROVADAS</t>
  </si>
  <si>
    <t>ORÇAMENTO
ATUALIZADO</t>
  </si>
  <si>
    <t>DESPESA
LIQUIDADA ATÉ
 __/__/____</t>
  </si>
  <si>
    <t>% 
EXECUÇÃO</t>
  </si>
  <si>
    <t>%
SUPLEMENTAÇÃO</t>
  </si>
  <si>
    <t>%
REDUÇÃO</t>
  </si>
  <si>
    <t>%
_ª
REFORMULAÇÃO</t>
  </si>
  <si>
    <t>(+)
SUPLEMENTAÇÃO
PROPOSTA PARA A
_ª
REFORMULAÇÃO</t>
  </si>
  <si>
    <t>PROPOSTA
ORÇAMENTÁRIA
ATUALIZADA
APÓS A
_ª
REFORMULAÇÃO</t>
  </si>
  <si>
    <t>DESPESA ANALÍTICA</t>
  </si>
  <si>
    <t>RECEITA ANALÍTICA</t>
  </si>
  <si>
    <t>RECEITA SINTÉTICA</t>
  </si>
  <si>
    <t>PROPOSTA ORÇAMENTÁRIA
DESPESA FIXADA</t>
  </si>
  <si>
    <t>PROPOSTA ORÇAMENTÁRIA
RECEITA PREVISTA</t>
  </si>
  <si>
    <t>RECEITA PREVISTA
Ano XXXX</t>
  </si>
  <si>
    <t>PROPOSTA ORÇAMENTÁRIA
Ano XXXX + 1</t>
  </si>
  <si>
    <t>%
Arrecadado 
x 
Previsto</t>
  </si>
  <si>
    <t>% 
sobre
Total</t>
  </si>
  <si>
    <t>% 
Receita Prevista
 Ano Anterior</t>
  </si>
  <si>
    <t>RECEITA ARRECADADA
ATÉ
__/__/____</t>
  </si>
  <si>
    <t>Despesa Liquidada
até __/__/____</t>
  </si>
  <si>
    <t>(1ª / 2ª ...) REFORMULAÇÃO ORÇAMENTÁRIA - DEMONSTRATIVO ANALÍTICO DA RECEITA</t>
  </si>
  <si>
    <t>ANEXO IV da Resolução nº __/2022</t>
  </si>
  <si>
    <t>ANEXO V da Resolução nº __/2022</t>
  </si>
  <si>
    <t>ANEXO VI da Resolução nº __/2022</t>
  </si>
  <si>
    <t>ANEXO VII da Resolução nº __/2022</t>
  </si>
  <si>
    <t>ANEXO VIII da Resolução nº __/2022</t>
  </si>
  <si>
    <t>(-)
REDUÇÃO
PROPOSTA PARA A
_ª
REFORMULAÇÃO</t>
  </si>
  <si>
    <t>N/A</t>
  </si>
  <si>
    <t>PROPOSTA ORÇAMENTÁRIA INICIAL
Ano XXXX</t>
  </si>
  <si>
    <t>TRANSPOSIÇÕES
ORÇAMENTÁRIAS
Nº __ a __ 
E
REFORMULAÇÕES
APROVADAS</t>
  </si>
  <si>
    <t>ORÇAMENTO
ATUALIZADO
Ano XXXX</t>
  </si>
  <si>
    <t>%
Executado 
x 
Orçado
Atual</t>
  </si>
  <si>
    <r>
      <t xml:space="preserve">GESTÃO
</t>
    </r>
    <r>
      <rPr>
        <b/>
        <u/>
        <sz val="9"/>
        <color rgb="FFFFFF99"/>
        <rFont val="Arial"/>
        <family val="2"/>
      </rPr>
      <t>TOTAL</t>
    </r>
    <r>
      <rPr>
        <b/>
        <sz val="9"/>
        <color rgb="FFFFFF99"/>
        <rFont val="Arial"/>
        <family val="2"/>
      </rPr>
      <t xml:space="preserve">
</t>
    </r>
  </si>
  <si>
    <r>
      <t xml:space="preserve">FINALIDADE
</t>
    </r>
    <r>
      <rPr>
        <b/>
        <u/>
        <sz val="9"/>
        <color theme="4" tint="0.79998168889431442"/>
        <rFont val="Arial"/>
        <family val="2"/>
      </rPr>
      <t>TOTAL</t>
    </r>
    <r>
      <rPr>
        <b/>
        <sz val="9"/>
        <color theme="4" tint="0.79998168889431442"/>
        <rFont val="Arial"/>
        <family val="2"/>
      </rPr>
      <t xml:space="preserve">
</t>
    </r>
  </si>
  <si>
    <r>
      <t xml:space="preserve">GOVERNANÇA
</t>
    </r>
    <r>
      <rPr>
        <b/>
        <u/>
        <sz val="9"/>
        <color rgb="FFFFFF00"/>
        <rFont val="Arial"/>
        <family val="2"/>
      </rPr>
      <t>TOTAL</t>
    </r>
    <r>
      <rPr>
        <b/>
        <sz val="9"/>
        <color rgb="FFFFFF00"/>
        <rFont val="Arial"/>
        <family val="2"/>
      </rPr>
      <t xml:space="preserve">
</t>
    </r>
  </si>
  <si>
    <t>(1ª / 2ª ...) REFORMULAÇÃO  ORÇAMENTÁRIA - DEMONSTRATIVO SINTÉTICO DA RECEITA E DA DESPESA</t>
  </si>
  <si>
    <t>ANEXO IX da Resolução nº __/2022</t>
  </si>
  <si>
    <t>%
_ª
REFORMULAÇÃO
RECEITA</t>
  </si>
  <si>
    <t>%
_ª
REFORMULAÇÃO
DESPESA</t>
  </si>
  <si>
    <t>ORÇAMENTO
ATUALIZADO
APÓS A
_ª
REFORMULAÇÃO
RECEITA</t>
  </si>
  <si>
    <t>ORÇAMENTO
ATUALIZADO
APÓS A
_ª
REFORMULAÇÃO
DESPESA</t>
  </si>
  <si>
    <t>ANEXO III da Resolução nº __/2022</t>
  </si>
  <si>
    <t>CONSELHO REGIONAL DE ENGENHARIA E AGRONOMIA _______</t>
  </si>
  <si>
    <t>PROPOSTA ORÇAMENTÁRIA - DEMONSTRATIVO DAS ESTIMATIVAS DE QUOTAS-PARTES</t>
  </si>
  <si>
    <t>QUOTA-PARTE
CREA-__</t>
  </si>
  <si>
    <t>QUOTA-PARTE
CONFEA</t>
  </si>
  <si>
    <t>QUOTA-PARTE
MÚTUA</t>
  </si>
  <si>
    <t>RECEITA BRUTA PREVISTA</t>
  </si>
  <si>
    <t>PROPOSTA ORÇAMENTÁRIA - METODOLOGIA DAS RECEITAS DOS CREAS</t>
  </si>
  <si>
    <t>LEGISLAÇÕES APLICÁVEIS:</t>
  </si>
  <si>
    <t>METODOLOGIA DE CÁLCULO DA PREVISÃO DA RECEITA</t>
  </si>
  <si>
    <t>PARÂMETRO E METODOLOGIA DE CÁLCULO APLICÁVEIS PARA A PREVISÃO DA RECEITA</t>
  </si>
  <si>
    <t>Receita Prevista (R$)</t>
  </si>
  <si>
    <t>Descrição da Conta</t>
  </si>
  <si>
    <t>ANEXO X da Resolução nº __/2022</t>
  </si>
  <si>
    <r>
      <t xml:space="preserve">% 
Proposta Orçamentária 
sobre
 Dotação
 </t>
    </r>
    <r>
      <rPr>
        <b/>
        <u/>
        <sz val="9"/>
        <color rgb="FF000099"/>
        <rFont val="Arial"/>
        <family val="2"/>
      </rPr>
      <t>Inicial</t>
    </r>
  </si>
  <si>
    <t>% 
Proposta Orçamentária 
sobre
 Dotação
Atualizada</t>
  </si>
  <si>
    <t>PROPOSTA ORÇAMENTÁRIA
INICIALMENTE FIXADA
DESPESA</t>
  </si>
  <si>
    <t>PROPOSTA ORÇAMENTÁRIA
INICIALMENTE
 PREVISTA
RECEITA</t>
  </si>
  <si>
    <t>Ano X-3</t>
  </si>
  <si>
    <t>Anotação de Responsabilidade Técnica - ART</t>
  </si>
  <si>
    <t>ANEXO XI da Resolução nº __/2022</t>
  </si>
  <si>
    <t>(1ª / 2ª ...) REFORMULAÇÃO ORÇAMENTÁRIA - DEMONSTRATIVO DE APURAÇÃO DO EXCESSO DE ARRECADAÇÃO</t>
  </si>
  <si>
    <t>Ano X-0 (Atual)</t>
  </si>
  <si>
    <t>% sobre Total</t>
  </si>
  <si>
    <t>%
 Arrecadado 
x
Orçado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</si>
</sst>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"/>
    <numFmt numFmtId="165" formatCode="_(* #,##0.00_);_(* \(#,##0.00\);_(* \-??_);_(@_)"/>
    <numFmt numFmtId="166" formatCode="_(* #,##0.00_);_(* \(#,##0.00\);_(* &quot;-&quot;??_);_(@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99"/>
      <name val="Arial"/>
      <family val="2"/>
    </font>
    <font>
      <b/>
      <sz val="10"/>
      <color rgb="FF00009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.5"/>
      <name val="Arial"/>
      <family val="2"/>
      <charset val="1"/>
    </font>
    <font>
      <sz val="8"/>
      <name val="Calibri"/>
      <family val="2"/>
      <scheme val="minor"/>
    </font>
    <font>
      <sz val="8.5"/>
      <name val="Arial"/>
      <family val="2"/>
    </font>
    <font>
      <b/>
      <sz val="9"/>
      <color rgb="FFFFFF00"/>
      <name val="Arial"/>
      <family val="2"/>
    </font>
    <font>
      <b/>
      <sz val="9"/>
      <color theme="4" tint="0.79998168889431442"/>
      <name val="Arial"/>
      <family val="2"/>
    </font>
    <font>
      <b/>
      <sz val="9"/>
      <color rgb="FFFFFF99"/>
      <name val="Arial"/>
      <family val="2"/>
    </font>
    <font>
      <b/>
      <sz val="9"/>
      <color rgb="FF000099"/>
      <name val="Arial"/>
      <family val="2"/>
    </font>
    <font>
      <b/>
      <sz val="9"/>
      <name val="Arial"/>
      <family val="2"/>
      <charset val="1"/>
    </font>
    <font>
      <sz val="9"/>
      <color theme="1"/>
      <name val="Arial"/>
      <family val="2"/>
    </font>
    <font>
      <sz val="9"/>
      <color rgb="FF000099"/>
      <name val="Arial"/>
      <family val="2"/>
    </font>
    <font>
      <sz val="8.5"/>
      <color rgb="FF000099"/>
      <name val="Arial"/>
      <family val="2"/>
    </font>
    <font>
      <sz val="9"/>
      <name val="Verdana"/>
      <family val="2"/>
    </font>
    <font>
      <sz val="10"/>
      <name val="Times New Roman"/>
    </font>
    <font>
      <b/>
      <sz val="9"/>
      <name val="Verdana"/>
      <family val="2"/>
    </font>
    <font>
      <b/>
      <sz val="11"/>
      <color rgb="FF00009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rgb="FF000099"/>
      <name val="Arial"/>
      <family val="2"/>
    </font>
    <font>
      <b/>
      <sz val="9"/>
      <color theme="0"/>
      <name val="Arial"/>
      <family val="2"/>
    </font>
    <font>
      <b/>
      <u/>
      <sz val="9"/>
      <color rgb="FFFFFF00"/>
      <name val="Arial"/>
      <family val="2"/>
    </font>
    <font>
      <sz val="9"/>
      <color rgb="FFFFFF00"/>
      <name val="Arial"/>
      <family val="2"/>
    </font>
    <font>
      <b/>
      <u/>
      <sz val="9"/>
      <color theme="4" tint="0.79998168889431442"/>
      <name val="Arial"/>
      <family val="2"/>
    </font>
    <font>
      <sz val="9"/>
      <color theme="4" tint="0.79998168889431442"/>
      <name val="Arial"/>
      <family val="2"/>
    </font>
    <font>
      <b/>
      <u/>
      <sz val="9"/>
      <color rgb="FFFFFF99"/>
      <name val="Arial"/>
      <family val="2"/>
    </font>
    <font>
      <sz val="9"/>
      <color rgb="FFFFFF99"/>
      <name val="Arial"/>
      <family val="2"/>
    </font>
    <font>
      <u/>
      <sz val="9"/>
      <color theme="4" tint="0.79998168889431442"/>
      <name val="Arial"/>
      <family val="2"/>
    </font>
    <font>
      <b/>
      <sz val="8"/>
      <color rgb="FF000099"/>
      <name val="Arial"/>
      <family val="2"/>
    </font>
    <font>
      <i/>
      <sz val="10"/>
      <name val="Arial"/>
      <family val="2"/>
    </font>
    <font>
      <sz val="8"/>
      <color rgb="FF000099"/>
      <name val="Arial"/>
      <family val="2"/>
    </font>
    <font>
      <b/>
      <u/>
      <sz val="8"/>
      <color rgb="FF00009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u/>
      <sz val="9"/>
      <color rgb="FF0000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indexed="8"/>
      </right>
      <top style="medium">
        <color auto="1"/>
      </top>
      <bottom style="thick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theme="4" tint="0.39997558519241921"/>
      </top>
      <bottom style="thin">
        <color theme="4" tint="0.39997558519241921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ck">
        <color indexed="8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 diagonalUp="1">
      <left style="thin">
        <color indexed="64"/>
      </left>
      <right style="thick">
        <color indexed="8"/>
      </right>
      <top/>
      <bottom style="thick">
        <color indexed="8"/>
      </bottom>
      <diagonal style="thin">
        <color indexed="64"/>
      </diagonal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43" fontId="6" fillId="0" borderId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166" fontId="2" fillId="0" borderId="0" applyFont="0" applyFill="0" applyBorder="0" applyAlignment="0" applyProtection="0"/>
  </cellStyleXfs>
  <cellXfs count="486">
    <xf numFmtId="0" fontId="0" fillId="0" borderId="0" xfId="0"/>
    <xf numFmtId="0" fontId="2" fillId="0" borderId="0" xfId="1" applyAlignment="1">
      <alignment vertical="center"/>
    </xf>
    <xf numFmtId="164" fontId="2" fillId="0" borderId="0" xfId="1" applyNumberFormat="1" applyAlignment="1">
      <alignment vertical="center"/>
    </xf>
    <xf numFmtId="0" fontId="2" fillId="0" borderId="0" xfId="1" applyAlignment="1">
      <alignment horizontal="left" vertical="center"/>
    </xf>
    <xf numFmtId="0" fontId="3" fillId="0" borderId="0" xfId="1" applyFont="1" applyAlignment="1">
      <alignment vertical="center"/>
    </xf>
    <xf numFmtId="43" fontId="2" fillId="0" borderId="0" xfId="1" applyNumberFormat="1" applyAlignment="1">
      <alignment vertical="center"/>
    </xf>
    <xf numFmtId="4" fontId="3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4" fontId="2" fillId="0" borderId="0" xfId="1" applyNumberFormat="1" applyAlignment="1">
      <alignment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7" fillId="0" borderId="0" xfId="1" applyFont="1" applyAlignment="1">
      <alignment vertical="center"/>
    </xf>
    <xf numFmtId="164" fontId="2" fillId="0" borderId="0" xfId="1" applyNumberFormat="1" applyAlignment="1">
      <alignment horizontal="center" vertical="center"/>
    </xf>
    <xf numFmtId="39" fontId="15" fillId="0" borderId="10" xfId="3" applyNumberFormat="1" applyFont="1" applyFill="1" applyBorder="1" applyAlignment="1">
      <alignment horizontal="right" vertical="center"/>
    </xf>
    <xf numFmtId="39" fontId="15" fillId="0" borderId="10" xfId="1" applyNumberFormat="1" applyFont="1" applyBorder="1" applyAlignment="1">
      <alignment vertical="center"/>
    </xf>
    <xf numFmtId="39" fontId="3" fillId="0" borderId="2" xfId="1" applyNumberFormat="1" applyFont="1" applyBorder="1" applyAlignment="1">
      <alignment vertical="center"/>
    </xf>
    <xf numFmtId="165" fontId="3" fillId="0" borderId="0" xfId="1" applyNumberFormat="1" applyFont="1" applyAlignment="1">
      <alignment horizontal="right" vertical="center"/>
    </xf>
    <xf numFmtId="0" fontId="3" fillId="0" borderId="9" xfId="2" applyFont="1" applyBorder="1" applyAlignment="1">
      <alignment horizontal="left" vertical="center" wrapText="1"/>
    </xf>
    <xf numFmtId="0" fontId="5" fillId="0" borderId="9" xfId="1" applyFont="1" applyBorder="1" applyAlignment="1">
      <alignment vertical="center"/>
    </xf>
    <xf numFmtId="0" fontId="20" fillId="0" borderId="0" xfId="1" applyFont="1" applyAlignment="1">
      <alignment vertical="center"/>
    </xf>
    <xf numFmtId="10" fontId="3" fillId="0" borderId="12" xfId="5" applyNumberFormat="1" applyFont="1" applyFill="1" applyBorder="1" applyAlignment="1">
      <alignment horizontal="center" vertical="center"/>
    </xf>
    <xf numFmtId="4" fontId="3" fillId="0" borderId="10" xfId="1" applyNumberFormat="1" applyFont="1" applyBorder="1" applyAlignment="1">
      <alignment vertical="center"/>
    </xf>
    <xf numFmtId="1" fontId="23" fillId="0" borderId="7" xfId="1" applyNumberFormat="1" applyFont="1" applyBorder="1" applyAlignment="1">
      <alignment horizontal="center" vertical="center" wrapText="1"/>
    </xf>
    <xf numFmtId="1" fontId="23" fillId="0" borderId="5" xfId="1" applyNumberFormat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vertical="center"/>
    </xf>
    <xf numFmtId="4" fontId="3" fillId="0" borderId="11" xfId="1" applyNumberFormat="1" applyFont="1" applyBorder="1" applyAlignment="1">
      <alignment vertical="center"/>
    </xf>
    <xf numFmtId="4" fontId="2" fillId="0" borderId="0" xfId="1" applyNumberFormat="1" applyAlignment="1">
      <alignment horizontal="center" vertical="center"/>
    </xf>
    <xf numFmtId="40" fontId="2" fillId="0" borderId="0" xfId="1" applyNumberForma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" fontId="3" fillId="0" borderId="2" xfId="1" applyNumberFormat="1" applyFont="1" applyBorder="1" applyAlignment="1">
      <alignment vertical="center"/>
    </xf>
    <xf numFmtId="39" fontId="3" fillId="0" borderId="15" xfId="1" applyNumberFormat="1" applyFont="1" applyBorder="1" applyAlignment="1">
      <alignment vertical="center"/>
    </xf>
    <xf numFmtId="39" fontId="15" fillId="0" borderId="0" xfId="1" applyNumberFormat="1" applyFont="1" applyAlignment="1">
      <alignment vertical="center"/>
    </xf>
    <xf numFmtId="39" fontId="2" fillId="0" borderId="0" xfId="1" applyNumberFormat="1" applyAlignment="1">
      <alignment vertical="center"/>
    </xf>
    <xf numFmtId="0" fontId="7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39" fontId="8" fillId="0" borderId="2" xfId="1" applyNumberFormat="1" applyFont="1" applyBorder="1" applyAlignment="1">
      <alignment vertical="center"/>
    </xf>
    <xf numFmtId="39" fontId="24" fillId="0" borderId="10" xfId="3" applyNumberFormat="1" applyFont="1" applyFill="1" applyBorder="1" applyAlignment="1">
      <alignment horizontal="right" vertical="center"/>
    </xf>
    <xf numFmtId="0" fontId="26" fillId="0" borderId="9" xfId="2" applyFont="1" applyBorder="1" applyAlignment="1">
      <alignment horizontal="left" vertical="center" wrapText="1"/>
    </xf>
    <xf numFmtId="39" fontId="7" fillId="0" borderId="2" xfId="1" applyNumberFormat="1" applyFont="1" applyBorder="1" applyAlignment="1">
      <alignment vertical="center"/>
    </xf>
    <xf numFmtId="39" fontId="27" fillId="0" borderId="10" xfId="1" applyNumberFormat="1" applyFont="1" applyBorder="1" applyAlignment="1">
      <alignment vertical="center"/>
    </xf>
    <xf numFmtId="43" fontId="7" fillId="0" borderId="0" xfId="1" applyNumberFormat="1" applyFont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6" xfId="0" applyFont="1" applyBorder="1" applyAlignment="1">
      <alignment horizontal="left" vertical="top" wrapText="1"/>
    </xf>
    <xf numFmtId="43" fontId="3" fillId="0" borderId="0" xfId="1" applyNumberFormat="1" applyFont="1" applyAlignment="1">
      <alignment vertical="center"/>
    </xf>
    <xf numFmtId="0" fontId="8" fillId="0" borderId="9" xfId="1" applyFont="1" applyBorder="1" applyAlignment="1">
      <alignment vertical="center"/>
    </xf>
    <xf numFmtId="39" fontId="24" fillId="0" borderId="10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4" fontId="15" fillId="0" borderId="3" xfId="1" applyNumberFormat="1" applyFont="1" applyBorder="1" applyAlignment="1">
      <alignment vertical="center"/>
    </xf>
    <xf numFmtId="0" fontId="28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4" fontId="14" fillId="0" borderId="0" xfId="1" applyNumberFormat="1" applyFont="1" applyAlignment="1">
      <alignment horizontal="center" vertical="center"/>
    </xf>
    <xf numFmtId="39" fontId="3" fillId="0" borderId="10" xfId="3" applyNumberFormat="1" applyFont="1" applyFill="1" applyBorder="1" applyAlignment="1">
      <alignment horizontal="right" vertical="center"/>
    </xf>
    <xf numFmtId="39" fontId="8" fillId="0" borderId="10" xfId="3" applyNumberFormat="1" applyFont="1" applyFill="1" applyBorder="1" applyAlignment="1">
      <alignment horizontal="right" vertical="center"/>
    </xf>
    <xf numFmtId="39" fontId="7" fillId="0" borderId="10" xfId="1" applyNumberFormat="1" applyFont="1" applyBorder="1" applyAlignment="1">
      <alignment vertical="center"/>
    </xf>
    <xf numFmtId="39" fontId="3" fillId="0" borderId="10" xfId="1" applyNumberFormat="1" applyFont="1" applyBorder="1" applyAlignment="1">
      <alignment vertical="center"/>
    </xf>
    <xf numFmtId="39" fontId="8" fillId="0" borderId="10" xfId="1" applyNumberFormat="1" applyFont="1" applyBorder="1" applyAlignment="1">
      <alignment vertical="center"/>
    </xf>
    <xf numFmtId="39" fontId="3" fillId="0" borderId="10" xfId="1" applyNumberFormat="1" applyFont="1" applyBorder="1" applyAlignment="1">
      <alignment horizontal="right" vertical="center"/>
    </xf>
    <xf numFmtId="39" fontId="3" fillId="0" borderId="2" xfId="3" applyNumberFormat="1" applyFont="1" applyFill="1" applyBorder="1" applyAlignment="1">
      <alignment horizontal="right" vertical="center"/>
    </xf>
    <xf numFmtId="39" fontId="8" fillId="0" borderId="2" xfId="3" applyNumberFormat="1" applyFont="1" applyFill="1" applyBorder="1" applyAlignment="1">
      <alignment horizontal="right" vertical="center"/>
    </xf>
    <xf numFmtId="10" fontId="8" fillId="0" borderId="12" xfId="5" applyNumberFormat="1" applyFont="1" applyFill="1" applyBorder="1" applyAlignment="1">
      <alignment horizontal="center" vertical="center"/>
    </xf>
    <xf numFmtId="10" fontId="7" fillId="0" borderId="12" xfId="5" applyNumberFormat="1" applyFont="1" applyFill="1" applyBorder="1" applyAlignment="1">
      <alignment horizontal="center" vertical="center"/>
    </xf>
    <xf numFmtId="39" fontId="15" fillId="0" borderId="10" xfId="1" applyNumberFormat="1" applyFont="1" applyBorder="1" applyAlignment="1">
      <alignment horizontal="right" vertical="center"/>
    </xf>
    <xf numFmtId="2" fontId="8" fillId="0" borderId="6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/>
    </xf>
    <xf numFmtId="0" fontId="7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vertical="center"/>
    </xf>
    <xf numFmtId="4" fontId="8" fillId="0" borderId="10" xfId="1" applyNumberFormat="1" applyFont="1" applyBorder="1" applyAlignment="1">
      <alignment vertical="center"/>
    </xf>
    <xf numFmtId="4" fontId="8" fillId="0" borderId="3" xfId="1" applyNumberFormat="1" applyFont="1" applyBorder="1" applyAlignment="1">
      <alignment vertical="center"/>
    </xf>
    <xf numFmtId="4" fontId="24" fillId="0" borderId="3" xfId="1" applyNumberFormat="1" applyFont="1" applyBorder="1" applyAlignment="1">
      <alignment vertical="center"/>
    </xf>
    <xf numFmtId="10" fontId="24" fillId="0" borderId="13" xfId="5" applyNumberFormat="1" applyFont="1" applyFill="1" applyBorder="1" applyAlignment="1">
      <alignment horizontal="center" vertical="center"/>
    </xf>
    <xf numFmtId="10" fontId="27" fillId="0" borderId="13" xfId="5" applyNumberFormat="1" applyFont="1" applyFill="1" applyBorder="1" applyAlignment="1">
      <alignment horizontal="center" vertical="center"/>
    </xf>
    <xf numFmtId="43" fontId="8" fillId="0" borderId="0" xfId="1" applyNumberFormat="1" applyFont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4" fontId="7" fillId="0" borderId="10" xfId="1" applyNumberFormat="1" applyFont="1" applyBorder="1" applyAlignment="1">
      <alignment vertical="center"/>
    </xf>
    <xf numFmtId="4" fontId="27" fillId="0" borderId="3" xfId="1" applyNumberFormat="1" applyFont="1" applyBorder="1" applyAlignment="1">
      <alignment vertical="center"/>
    </xf>
    <xf numFmtId="4" fontId="7" fillId="0" borderId="0" xfId="1" applyNumberFormat="1" applyFont="1" applyAlignment="1">
      <alignment vertical="center"/>
    </xf>
    <xf numFmtId="4" fontId="3" fillId="0" borderId="20" xfId="1" applyNumberFormat="1" applyFont="1" applyBorder="1" applyAlignment="1">
      <alignment vertical="center"/>
    </xf>
    <xf numFmtId="4" fontId="3" fillId="0" borderId="15" xfId="1" applyNumberFormat="1" applyFont="1" applyBorder="1" applyAlignment="1">
      <alignment vertical="center"/>
    </xf>
    <xf numFmtId="4" fontId="8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vertical="center"/>
    </xf>
    <xf numFmtId="4" fontId="8" fillId="0" borderId="0" xfId="1" applyNumberFormat="1" applyFont="1" applyAlignment="1">
      <alignment vertical="center"/>
    </xf>
    <xf numFmtId="4" fontId="27" fillId="0" borderId="4" xfId="1" applyNumberFormat="1" applyFont="1" applyBorder="1" applyAlignment="1">
      <alignment vertical="center"/>
    </xf>
    <xf numFmtId="164" fontId="24" fillId="0" borderId="21" xfId="1" applyNumberFormat="1" applyFont="1" applyBorder="1" applyAlignment="1">
      <alignment horizontal="center" vertical="center" wrapText="1"/>
    </xf>
    <xf numFmtId="2" fontId="31" fillId="0" borderId="24" xfId="14" applyNumberFormat="1" applyFont="1" applyBorder="1" applyAlignment="1">
      <alignment horizontal="center" vertical="center"/>
    </xf>
    <xf numFmtId="9" fontId="7" fillId="0" borderId="12" xfId="5" applyFont="1" applyFill="1" applyBorder="1" applyAlignment="1">
      <alignment horizontal="center" vertical="center"/>
    </xf>
    <xf numFmtId="1" fontId="8" fillId="0" borderId="17" xfId="1" applyNumberFormat="1" applyFont="1" applyBorder="1" applyAlignment="1">
      <alignment horizontal="center" vertical="center" wrapText="1"/>
    </xf>
    <xf numFmtId="1" fontId="8" fillId="0" borderId="6" xfId="1" applyNumberFormat="1" applyFont="1" applyBorder="1" applyAlignment="1">
      <alignment horizontal="center" vertical="center" wrapText="1"/>
    </xf>
    <xf numFmtId="1" fontId="8" fillId="0" borderId="30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 wrapText="1"/>
    </xf>
    <xf numFmtId="1" fontId="21" fillId="0" borderId="7" xfId="1" applyNumberFormat="1" applyFont="1" applyBorder="1" applyAlignment="1">
      <alignment horizontal="center" vertical="center" wrapText="1"/>
    </xf>
    <xf numFmtId="1" fontId="22" fillId="0" borderId="6" xfId="1" applyNumberFormat="1" applyFont="1" applyBorder="1" applyAlignment="1">
      <alignment horizontal="center" vertical="center" wrapText="1"/>
    </xf>
    <xf numFmtId="1" fontId="22" fillId="0" borderId="7" xfId="1" applyNumberFormat="1" applyFont="1" applyBorder="1" applyAlignment="1">
      <alignment horizontal="center" vertical="center" wrapText="1"/>
    </xf>
    <xf numFmtId="4" fontId="3" fillId="0" borderId="31" xfId="1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8" fillId="0" borderId="2" xfId="1" applyFont="1" applyBorder="1" applyAlignment="1">
      <alignment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left" vertical="center"/>
    </xf>
    <xf numFmtId="10" fontId="15" fillId="0" borderId="0" xfId="5" applyNumberFormat="1" applyFont="1" applyFill="1" applyBorder="1" applyAlignment="1">
      <alignment horizontal="center" vertical="center"/>
    </xf>
    <xf numFmtId="10" fontId="15" fillId="0" borderId="8" xfId="5" applyNumberFormat="1" applyFont="1" applyFill="1" applyBorder="1" applyAlignment="1">
      <alignment horizontal="center" vertical="center"/>
    </xf>
    <xf numFmtId="10" fontId="24" fillId="0" borderId="8" xfId="5" applyNumberFormat="1" applyFont="1" applyFill="1" applyBorder="1" applyAlignment="1">
      <alignment horizontal="center" vertical="center"/>
    </xf>
    <xf numFmtId="0" fontId="8" fillId="0" borderId="19" xfId="2" applyFont="1" applyBorder="1" applyAlignment="1">
      <alignment horizontal="left" vertical="center" wrapText="1"/>
    </xf>
    <xf numFmtId="0" fontId="26" fillId="0" borderId="19" xfId="2" applyFont="1" applyBorder="1" applyAlignment="1">
      <alignment horizontal="left" vertical="center" wrapText="1"/>
    </xf>
    <xf numFmtId="10" fontId="27" fillId="0" borderId="8" xfId="5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25" fillId="0" borderId="19" xfId="1" applyFont="1" applyBorder="1" applyAlignment="1">
      <alignment horizontal="left" vertical="center"/>
    </xf>
    <xf numFmtId="0" fontId="25" fillId="0" borderId="43" xfId="1" applyFont="1" applyBorder="1" applyAlignment="1">
      <alignment horizontal="left" vertical="center"/>
    </xf>
    <xf numFmtId="0" fontId="3" fillId="0" borderId="44" xfId="1" applyFont="1" applyBorder="1" applyAlignment="1">
      <alignment vertical="center"/>
    </xf>
    <xf numFmtId="39" fontId="3" fillId="0" borderId="45" xfId="1" applyNumberFormat="1" applyFont="1" applyBorder="1" applyAlignment="1">
      <alignment vertical="center"/>
    </xf>
    <xf numFmtId="39" fontId="3" fillId="0" borderId="46" xfId="1" applyNumberFormat="1" applyFont="1" applyBorder="1" applyAlignment="1">
      <alignment vertical="center"/>
    </xf>
    <xf numFmtId="10" fontId="3" fillId="0" borderId="47" xfId="5" applyNumberFormat="1" applyFont="1" applyFill="1" applyBorder="1" applyAlignment="1">
      <alignment horizontal="center" vertical="center"/>
    </xf>
    <xf numFmtId="39" fontId="15" fillId="0" borderId="45" xfId="1" applyNumberFormat="1" applyFont="1" applyBorder="1" applyAlignment="1">
      <alignment vertical="center"/>
    </xf>
    <xf numFmtId="10" fontId="15" fillId="0" borderId="44" xfId="5" applyNumberFormat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8" fillId="0" borderId="50" xfId="1" applyFont="1" applyBorder="1" applyAlignment="1">
      <alignment horizontal="left" vertical="center" wrapText="1"/>
    </xf>
    <xf numFmtId="39" fontId="3" fillId="0" borderId="39" xfId="1" applyNumberFormat="1" applyFont="1" applyBorder="1" applyAlignment="1">
      <alignment vertical="center"/>
    </xf>
    <xf numFmtId="39" fontId="3" fillId="2" borderId="40" xfId="1" applyNumberFormat="1" applyFont="1" applyFill="1" applyBorder="1" applyAlignment="1">
      <alignment vertical="center"/>
    </xf>
    <xf numFmtId="10" fontId="3" fillId="2" borderId="41" xfId="5" applyNumberFormat="1" applyFont="1" applyFill="1" applyBorder="1" applyAlignment="1">
      <alignment horizontal="center" vertical="center"/>
    </xf>
    <xf numFmtId="39" fontId="15" fillId="2" borderId="41" xfId="1" applyNumberFormat="1" applyFont="1" applyFill="1" applyBorder="1" applyAlignment="1">
      <alignment vertical="center"/>
    </xf>
    <xf numFmtId="39" fontId="3" fillId="0" borderId="53" xfId="1" applyNumberFormat="1" applyFont="1" applyBorder="1" applyAlignment="1">
      <alignment vertical="center"/>
    </xf>
    <xf numFmtId="10" fontId="15" fillId="2" borderId="41" xfId="5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4" fontId="7" fillId="0" borderId="8" xfId="1" applyNumberFormat="1" applyFont="1" applyBorder="1" applyAlignment="1">
      <alignment vertical="center"/>
    </xf>
    <xf numFmtId="4" fontId="8" fillId="0" borderId="8" xfId="1" applyNumberFormat="1" applyFont="1" applyBorder="1" applyAlignment="1">
      <alignment vertical="center"/>
    </xf>
    <xf numFmtId="0" fontId="24" fillId="0" borderId="54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0" borderId="56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left" vertical="center"/>
    </xf>
    <xf numFmtId="4" fontId="2" fillId="0" borderId="32" xfId="1" applyNumberFormat="1" applyBorder="1" applyAlignment="1">
      <alignment vertical="center"/>
    </xf>
    <xf numFmtId="0" fontId="7" fillId="0" borderId="58" xfId="1" applyFont="1" applyBorder="1" applyAlignment="1">
      <alignment horizontal="left" vertical="center"/>
    </xf>
    <xf numFmtId="4" fontId="8" fillId="0" borderId="32" xfId="1" applyNumberFormat="1" applyFont="1" applyBorder="1" applyAlignment="1">
      <alignment vertical="center"/>
    </xf>
    <xf numFmtId="4" fontId="7" fillId="0" borderId="32" xfId="1" applyNumberFormat="1" applyFont="1" applyBorder="1" applyAlignment="1">
      <alignment vertical="center"/>
    </xf>
    <xf numFmtId="0" fontId="8" fillId="0" borderId="59" xfId="0" applyFont="1" applyBorder="1" applyAlignment="1">
      <alignment horizontal="left" vertical="top"/>
    </xf>
    <xf numFmtId="4" fontId="3" fillId="0" borderId="32" xfId="1" applyNumberFormat="1" applyFont="1" applyBorder="1" applyAlignment="1">
      <alignment vertical="center"/>
    </xf>
    <xf numFmtId="0" fontId="7" fillId="0" borderId="59" xfId="0" applyFont="1" applyBorder="1" applyAlignment="1">
      <alignment horizontal="left" vertical="top"/>
    </xf>
    <xf numFmtId="39" fontId="14" fillId="0" borderId="10" xfId="1" applyNumberFormat="1" applyFont="1" applyBorder="1" applyAlignment="1">
      <alignment vertical="center"/>
    </xf>
    <xf numFmtId="10" fontId="14" fillId="0" borderId="8" xfId="5" applyNumberFormat="1" applyFont="1" applyFill="1" applyBorder="1" applyAlignment="1">
      <alignment horizontal="center" vertical="center"/>
    </xf>
    <xf numFmtId="0" fontId="34" fillId="0" borderId="0" xfId="0" applyFont="1"/>
    <xf numFmtId="0" fontId="8" fillId="0" borderId="57" xfId="1" applyFont="1" applyBorder="1" applyAlignment="1">
      <alignment horizontal="left" vertical="center"/>
    </xf>
    <xf numFmtId="0" fontId="24" fillId="0" borderId="58" xfId="1" applyFont="1" applyBorder="1" applyAlignment="1">
      <alignment horizontal="left" vertical="center" wrapText="1"/>
    </xf>
    <xf numFmtId="0" fontId="35" fillId="0" borderId="2" xfId="1" applyFont="1" applyBorder="1" applyAlignment="1">
      <alignment horizontal="left" vertical="center" wrapText="1"/>
    </xf>
    <xf numFmtId="4" fontId="35" fillId="0" borderId="32" xfId="1" applyNumberFormat="1" applyFont="1" applyBorder="1" applyAlignment="1">
      <alignment vertical="center"/>
    </xf>
    <xf numFmtId="0" fontId="24" fillId="0" borderId="58" xfId="1" applyFont="1" applyBorder="1" applyAlignment="1">
      <alignment horizontal="left" vertical="center"/>
    </xf>
    <xf numFmtId="0" fontId="35" fillId="0" borderId="2" xfId="1" applyFont="1" applyBorder="1" applyAlignment="1">
      <alignment vertical="center"/>
    </xf>
    <xf numFmtId="0" fontId="32" fillId="0" borderId="0" xfId="1" applyFont="1" applyAlignment="1">
      <alignment horizontal="center" vertical="center"/>
    </xf>
    <xf numFmtId="10" fontId="32" fillId="0" borderId="0" xfId="5" applyNumberFormat="1" applyFont="1" applyAlignment="1">
      <alignment horizontal="center" vertical="center"/>
    </xf>
    <xf numFmtId="10" fontId="2" fillId="0" borderId="0" xfId="5" applyNumberFormat="1" applyFont="1" applyAlignment="1">
      <alignment horizontal="center" vertical="center"/>
    </xf>
    <xf numFmtId="10" fontId="2" fillId="0" borderId="0" xfId="5" applyNumberFormat="1" applyFont="1" applyAlignment="1">
      <alignment vertical="center"/>
    </xf>
    <xf numFmtId="10" fontId="2" fillId="0" borderId="0" xfId="5" quotePrefix="1" applyNumberFormat="1" applyFont="1" applyAlignment="1">
      <alignment vertical="center"/>
    </xf>
    <xf numFmtId="10" fontId="11" fillId="0" borderId="0" xfId="5" applyNumberFormat="1" applyFont="1" applyAlignment="1">
      <alignment horizontal="center" vertical="center"/>
    </xf>
    <xf numFmtId="0" fontId="11" fillId="0" borderId="0" xfId="1" applyFont="1" applyAlignment="1">
      <alignment vertical="center"/>
    </xf>
    <xf numFmtId="10" fontId="11" fillId="0" borderId="0" xfId="5" applyNumberFormat="1" applyFont="1" applyAlignment="1">
      <alignment vertical="center"/>
    </xf>
    <xf numFmtId="2" fontId="36" fillId="0" borderId="33" xfId="1" applyNumberFormat="1" applyFont="1" applyBorder="1" applyAlignment="1">
      <alignment horizontal="center" vertical="center"/>
    </xf>
    <xf numFmtId="2" fontId="36" fillId="0" borderId="60" xfId="1" applyNumberFormat="1" applyFont="1" applyBorder="1" applyAlignment="1">
      <alignment horizontal="center" vertical="center"/>
    </xf>
    <xf numFmtId="1" fontId="36" fillId="0" borderId="34" xfId="1" applyNumberFormat="1" applyFont="1" applyBorder="1" applyAlignment="1">
      <alignment horizontal="center" vertical="center" wrapText="1"/>
    </xf>
    <xf numFmtId="1" fontId="36" fillId="0" borderId="35" xfId="1" applyNumberFormat="1" applyFont="1" applyBorder="1" applyAlignment="1">
      <alignment horizontal="center" vertical="center" wrapText="1"/>
    </xf>
    <xf numFmtId="1" fontId="21" fillId="0" borderId="61" xfId="1" applyNumberFormat="1" applyFont="1" applyBorder="1" applyAlignment="1">
      <alignment horizontal="center" vertical="center" wrapText="1"/>
    </xf>
    <xf numFmtId="1" fontId="21" fillId="0" borderId="35" xfId="1" applyNumberFormat="1" applyFont="1" applyBorder="1" applyAlignment="1">
      <alignment horizontal="center" vertical="center" wrapText="1"/>
    </xf>
    <xf numFmtId="1" fontId="21" fillId="0" borderId="60" xfId="1" applyNumberFormat="1" applyFont="1" applyBorder="1" applyAlignment="1">
      <alignment horizontal="center" vertical="center" wrapText="1"/>
    </xf>
    <xf numFmtId="10" fontId="21" fillId="0" borderId="62" xfId="5" applyNumberFormat="1" applyFont="1" applyBorder="1" applyAlignment="1">
      <alignment horizontal="center" vertical="center" wrapText="1"/>
    </xf>
    <xf numFmtId="10" fontId="21" fillId="0" borderId="61" xfId="5" applyNumberFormat="1" applyFont="1" applyBorder="1" applyAlignment="1">
      <alignment horizontal="center" vertical="center" wrapText="1"/>
    </xf>
    <xf numFmtId="1" fontId="21" fillId="0" borderId="38" xfId="1" applyNumberFormat="1" applyFont="1" applyBorder="1" applyAlignment="1">
      <alignment horizontal="center" vertical="center" wrapText="1"/>
    </xf>
    <xf numFmtId="1" fontId="22" fillId="0" borderId="63" xfId="1" applyNumberFormat="1" applyFont="1" applyBorder="1" applyAlignment="1">
      <alignment horizontal="center" vertical="center" wrapText="1"/>
    </xf>
    <xf numFmtId="1" fontId="22" fillId="0" borderId="35" xfId="1" applyNumberFormat="1" applyFont="1" applyBorder="1" applyAlignment="1">
      <alignment horizontal="center" vertical="center" wrapText="1"/>
    </xf>
    <xf numFmtId="10" fontId="22" fillId="0" borderId="35" xfId="5" applyNumberFormat="1" applyFont="1" applyBorder="1" applyAlignment="1">
      <alignment horizontal="center" vertical="center" wrapText="1"/>
    </xf>
    <xf numFmtId="1" fontId="22" fillId="0" borderId="38" xfId="1" applyNumberFormat="1" applyFont="1" applyBorder="1" applyAlignment="1">
      <alignment horizontal="center" vertical="center" wrapText="1"/>
    </xf>
    <xf numFmtId="10" fontId="22" fillId="0" borderId="38" xfId="5" applyNumberFormat="1" applyFont="1" applyBorder="1" applyAlignment="1">
      <alignment horizontal="center" vertical="center" wrapText="1"/>
    </xf>
    <xf numFmtId="1" fontId="22" fillId="0" borderId="61" xfId="1" applyNumberFormat="1" applyFont="1" applyBorder="1" applyAlignment="1">
      <alignment horizontal="center" vertical="center" wrapText="1"/>
    </xf>
    <xf numFmtId="1" fontId="23" fillId="0" borderId="6" xfId="1" applyNumberFormat="1" applyFont="1" applyBorder="1" applyAlignment="1">
      <alignment horizontal="center" vertical="center" wrapText="1"/>
    </xf>
    <xf numFmtId="10" fontId="23" fillId="0" borderId="6" xfId="5" applyNumberFormat="1" applyFont="1" applyBorder="1" applyAlignment="1">
      <alignment horizontal="center" vertical="center" wrapText="1"/>
    </xf>
    <xf numFmtId="1" fontId="23" fillId="0" borderId="0" xfId="1" applyNumberFormat="1" applyFont="1" applyAlignment="1">
      <alignment horizontal="center" vertical="center" wrapText="1"/>
    </xf>
    <xf numFmtId="0" fontId="3" fillId="0" borderId="65" xfId="1" applyFont="1" applyBorder="1" applyAlignment="1">
      <alignment vertical="center"/>
    </xf>
    <xf numFmtId="10" fontId="3" fillId="0" borderId="11" xfId="5" applyNumberFormat="1" applyFont="1" applyBorder="1" applyAlignment="1">
      <alignment horizontal="center" vertical="center"/>
    </xf>
    <xf numFmtId="10" fontId="3" fillId="0" borderId="15" xfId="5" applyNumberFormat="1" applyFont="1" applyBorder="1" applyAlignment="1">
      <alignment horizontal="center" vertical="center"/>
    </xf>
    <xf numFmtId="4" fontId="3" fillId="0" borderId="67" xfId="1" applyNumberFormat="1" applyFont="1" applyBorder="1" applyAlignment="1">
      <alignment vertical="center"/>
    </xf>
    <xf numFmtId="4" fontId="3" fillId="0" borderId="68" xfId="1" applyNumberFormat="1" applyFont="1" applyBorder="1" applyAlignment="1">
      <alignment vertical="center"/>
    </xf>
    <xf numFmtId="10" fontId="3" fillId="0" borderId="15" xfId="5" applyNumberFormat="1" applyFont="1" applyBorder="1" applyAlignment="1">
      <alignment vertical="center"/>
    </xf>
    <xf numFmtId="10" fontId="3" fillId="0" borderId="3" xfId="5" applyNumberFormat="1" applyFont="1" applyBorder="1" applyAlignment="1">
      <alignment horizontal="center" vertical="center"/>
    </xf>
    <xf numFmtId="10" fontId="3" fillId="0" borderId="2" xfId="5" applyNumberFormat="1" applyFont="1" applyBorder="1" applyAlignment="1">
      <alignment horizontal="center" vertical="center"/>
    </xf>
    <xf numFmtId="4" fontId="3" fillId="0" borderId="36" xfId="1" applyNumberFormat="1" applyFont="1" applyBorder="1" applyAlignment="1">
      <alignment vertical="center"/>
    </xf>
    <xf numFmtId="4" fontId="3" fillId="0" borderId="64" xfId="1" applyNumberFormat="1" applyFont="1" applyBorder="1" applyAlignment="1">
      <alignment vertical="center"/>
    </xf>
    <xf numFmtId="10" fontId="3" fillId="0" borderId="2" xfId="5" applyNumberFormat="1" applyFont="1" applyBorder="1" applyAlignment="1">
      <alignment vertical="center"/>
    </xf>
    <xf numFmtId="4" fontId="3" fillId="0" borderId="3" xfId="1" applyNumberFormat="1" applyFont="1" applyBorder="1" applyAlignment="1">
      <alignment horizontal="center" vertical="center"/>
    </xf>
    <xf numFmtId="10" fontId="7" fillId="0" borderId="2" xfId="5" applyNumberFormat="1" applyFont="1" applyBorder="1" applyAlignment="1">
      <alignment horizontal="center" vertical="center"/>
    </xf>
    <xf numFmtId="10" fontId="7" fillId="0" borderId="2" xfId="5" applyNumberFormat="1" applyFont="1" applyBorder="1" applyAlignment="1">
      <alignment vertical="center"/>
    </xf>
    <xf numFmtId="10" fontId="7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5" applyNumberFormat="1" applyFont="1" applyAlignment="1">
      <alignment horizontal="center"/>
    </xf>
    <xf numFmtId="10" fontId="0" fillId="0" borderId="0" xfId="5" applyNumberFormat="1" applyFont="1"/>
    <xf numFmtId="10" fontId="14" fillId="0" borderId="0" xfId="5" applyNumberFormat="1" applyFont="1" applyAlignment="1">
      <alignment horizontal="center" vertical="center"/>
    </xf>
    <xf numFmtId="10" fontId="14" fillId="0" borderId="0" xfId="5" applyNumberFormat="1" applyFont="1" applyAlignment="1">
      <alignment vertical="center"/>
    </xf>
    <xf numFmtId="0" fontId="15" fillId="0" borderId="0" xfId="1" applyFont="1" applyAlignment="1">
      <alignment vertical="center"/>
    </xf>
    <xf numFmtId="4" fontId="8" fillId="0" borderId="36" xfId="1" applyNumberFormat="1" applyFont="1" applyBorder="1" applyAlignment="1">
      <alignment vertical="center"/>
    </xf>
    <xf numFmtId="0" fontId="33" fillId="0" borderId="0" xfId="0" applyFont="1"/>
    <xf numFmtId="0" fontId="8" fillId="0" borderId="65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1" fontId="36" fillId="0" borderId="72" xfId="1" applyNumberFormat="1" applyFont="1" applyBorder="1" applyAlignment="1">
      <alignment horizontal="center" vertical="center" wrapText="1"/>
    </xf>
    <xf numFmtId="1" fontId="36" fillId="0" borderId="37" xfId="1" applyNumberFormat="1" applyFont="1" applyBorder="1" applyAlignment="1">
      <alignment horizontal="center" vertical="center" wrapText="1"/>
    </xf>
    <xf numFmtId="10" fontId="8" fillId="0" borderId="12" xfId="1" applyNumberFormat="1" applyFont="1" applyBorder="1" applyAlignment="1">
      <alignment horizontal="center" vertical="center"/>
    </xf>
    <xf numFmtId="10" fontId="8" fillId="0" borderId="2" xfId="5" applyNumberFormat="1" applyFont="1" applyBorder="1" applyAlignment="1">
      <alignment horizontal="center" vertical="center"/>
    </xf>
    <xf numFmtId="10" fontId="8" fillId="0" borderId="3" xfId="5" applyNumberFormat="1" applyFont="1" applyBorder="1" applyAlignment="1">
      <alignment horizontal="center" vertical="center"/>
    </xf>
    <xf numFmtId="10" fontId="8" fillId="0" borderId="3" xfId="5" applyNumberFormat="1" applyFont="1" applyBorder="1" applyAlignment="1">
      <alignment vertical="center"/>
    </xf>
    <xf numFmtId="10" fontId="8" fillId="0" borderId="2" xfId="5" applyNumberFormat="1" applyFont="1" applyBorder="1" applyAlignment="1">
      <alignment vertical="center"/>
    </xf>
    <xf numFmtId="4" fontId="8" fillId="0" borderId="64" xfId="1" applyNumberFormat="1" applyFont="1" applyBorder="1" applyAlignment="1">
      <alignment vertical="center"/>
    </xf>
    <xf numFmtId="4" fontId="8" fillId="0" borderId="4" xfId="1" applyNumberFormat="1" applyFont="1" applyBorder="1" applyAlignment="1">
      <alignment vertical="center"/>
    </xf>
    <xf numFmtId="4" fontId="8" fillId="0" borderId="3" xfId="1" applyNumberFormat="1" applyFont="1" applyBorder="1" applyAlignment="1">
      <alignment horizontal="center" vertical="center"/>
    </xf>
    <xf numFmtId="10" fontId="7" fillId="0" borderId="2" xfId="5" applyNumberFormat="1" applyFont="1" applyFill="1" applyBorder="1" applyAlignment="1">
      <alignment horizontal="center" vertical="center"/>
    </xf>
    <xf numFmtId="4" fontId="7" fillId="0" borderId="64" xfId="1" applyNumberFormat="1" applyFont="1" applyBorder="1" applyAlignment="1">
      <alignment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4" xfId="1" applyNumberFormat="1" applyFont="1" applyBorder="1" applyAlignment="1">
      <alignment vertical="center"/>
    </xf>
    <xf numFmtId="10" fontId="7" fillId="0" borderId="3" xfId="5" applyNumberFormat="1" applyFont="1" applyFill="1" applyBorder="1" applyAlignment="1">
      <alignment horizontal="center" vertical="center"/>
    </xf>
    <xf numFmtId="10" fontId="7" fillId="0" borderId="2" xfId="5" applyNumberFormat="1" applyFont="1" applyFill="1" applyBorder="1" applyAlignment="1">
      <alignment vertical="center"/>
    </xf>
    <xf numFmtId="10" fontId="7" fillId="0" borderId="12" xfId="1" applyNumberFormat="1" applyFont="1" applyBorder="1" applyAlignment="1">
      <alignment horizontal="center" vertical="center"/>
    </xf>
    <xf numFmtId="1" fontId="21" fillId="0" borderId="73" xfId="1" applyNumberFormat="1" applyFont="1" applyBorder="1" applyAlignment="1">
      <alignment horizontal="center" vertical="center" wrapText="1"/>
    </xf>
    <xf numFmtId="4" fontId="3" fillId="0" borderId="74" xfId="1" applyNumberFormat="1" applyFont="1" applyBorder="1" applyAlignment="1">
      <alignment vertical="center"/>
    </xf>
    <xf numFmtId="4" fontId="3" fillId="0" borderId="75" xfId="1" applyNumberFormat="1" applyFont="1" applyBorder="1" applyAlignment="1">
      <alignment vertical="center"/>
    </xf>
    <xf numFmtId="4" fontId="8" fillId="0" borderId="75" xfId="1" applyNumberFormat="1" applyFont="1" applyBorder="1" applyAlignment="1">
      <alignment vertical="center"/>
    </xf>
    <xf numFmtId="4" fontId="7" fillId="0" borderId="75" xfId="1" applyNumberFormat="1" applyFont="1" applyBorder="1" applyAlignment="1">
      <alignment vertical="center"/>
    </xf>
    <xf numFmtId="4" fontId="8" fillId="0" borderId="2" xfId="1" applyNumberFormat="1" applyFont="1" applyBorder="1" applyAlignment="1">
      <alignment horizontal="center" vertical="center"/>
    </xf>
    <xf numFmtId="1" fontId="21" fillId="0" borderId="70" xfId="1" applyNumberFormat="1" applyFont="1" applyBorder="1" applyAlignment="1">
      <alignment horizontal="center" vertical="center" wrapText="1"/>
    </xf>
    <xf numFmtId="1" fontId="22" fillId="0" borderId="73" xfId="1" applyNumberFormat="1" applyFont="1" applyBorder="1" applyAlignment="1">
      <alignment horizontal="center" vertical="center" wrapText="1"/>
    </xf>
    <xf numFmtId="1" fontId="22" fillId="0" borderId="70" xfId="1" applyNumberFormat="1" applyFont="1" applyBorder="1" applyAlignment="1">
      <alignment horizontal="center" vertical="center" wrapText="1"/>
    </xf>
    <xf numFmtId="1" fontId="22" fillId="0" borderId="76" xfId="1" applyNumberFormat="1" applyFont="1" applyBorder="1" applyAlignment="1">
      <alignment horizontal="center" vertical="center" wrapText="1"/>
    </xf>
    <xf numFmtId="4" fontId="3" fillId="0" borderId="77" xfId="1" applyNumberFormat="1" applyFont="1" applyBorder="1" applyAlignment="1">
      <alignment vertical="center"/>
    </xf>
    <xf numFmtId="4" fontId="3" fillId="0" borderId="78" xfId="1" applyNumberFormat="1" applyFont="1" applyBorder="1" applyAlignment="1">
      <alignment vertical="center"/>
    </xf>
    <xf numFmtId="4" fontId="8" fillId="0" borderId="78" xfId="1" applyNumberFormat="1" applyFont="1" applyBorder="1" applyAlignment="1">
      <alignment vertical="center"/>
    </xf>
    <xf numFmtId="4" fontId="7" fillId="0" borderId="78" xfId="1" applyNumberFormat="1" applyFont="1" applyBorder="1" applyAlignment="1">
      <alignment vertical="center"/>
    </xf>
    <xf numFmtId="1" fontId="22" fillId="0" borderId="79" xfId="1" applyNumberFormat="1" applyFont="1" applyBorder="1" applyAlignment="1">
      <alignment horizontal="center" vertical="center" wrapText="1"/>
    </xf>
    <xf numFmtId="1" fontId="23" fillId="0" borderId="80" xfId="1" applyNumberFormat="1" applyFont="1" applyBorder="1" applyAlignment="1">
      <alignment horizontal="center" vertical="center" wrapText="1"/>
    </xf>
    <xf numFmtId="1" fontId="37" fillId="0" borderId="71" xfId="1" applyNumberFormat="1" applyFont="1" applyBorder="1" applyAlignment="1">
      <alignment horizontal="center" vertical="center" wrapText="1"/>
    </xf>
    <xf numFmtId="1" fontId="40" fillId="0" borderId="73" xfId="1" applyNumberFormat="1" applyFont="1" applyBorder="1" applyAlignment="1">
      <alignment horizontal="center" vertical="center" wrapText="1"/>
    </xf>
    <xf numFmtId="1" fontId="23" fillId="0" borderId="79" xfId="1" applyNumberFormat="1" applyFont="1" applyBorder="1" applyAlignment="1">
      <alignment horizontal="center" vertical="center" wrapText="1"/>
    </xf>
    <xf numFmtId="4" fontId="24" fillId="0" borderId="6" xfId="1" applyNumberFormat="1" applyFont="1" applyBorder="1" applyAlignment="1">
      <alignment horizontal="center" vertical="center" wrapText="1"/>
    </xf>
    <xf numFmtId="4" fontId="24" fillId="0" borderId="7" xfId="1" applyNumberFormat="1" applyFont="1" applyBorder="1" applyAlignment="1">
      <alignment horizontal="center" vertical="center" wrapText="1"/>
    </xf>
    <xf numFmtId="10" fontId="24" fillId="0" borderId="21" xfId="5" applyNumberFormat="1" applyFont="1" applyBorder="1" applyAlignment="1">
      <alignment horizontal="center" vertical="center" wrapText="1"/>
    </xf>
    <xf numFmtId="4" fontId="15" fillId="0" borderId="11" xfId="5" applyNumberFormat="1" applyFont="1" applyFill="1" applyBorder="1" applyAlignment="1">
      <alignment horizontal="right" vertical="center"/>
    </xf>
    <xf numFmtId="10" fontId="24" fillId="0" borderId="15" xfId="5" applyNumberFormat="1" applyFont="1" applyFill="1" applyBorder="1" applyAlignment="1">
      <alignment horizontal="center" vertical="center"/>
    </xf>
    <xf numFmtId="4" fontId="15" fillId="0" borderId="15" xfId="5" applyNumberFormat="1" applyFont="1" applyFill="1" applyBorder="1" applyAlignment="1">
      <alignment horizontal="right" vertical="center"/>
    </xf>
    <xf numFmtId="4" fontId="15" fillId="0" borderId="2" xfId="5" applyNumberFormat="1" applyFont="1" applyFill="1" applyBorder="1" applyAlignment="1">
      <alignment horizontal="right" vertical="center"/>
    </xf>
    <xf numFmtId="10" fontId="24" fillId="0" borderId="66" xfId="5" applyNumberFormat="1" applyFont="1" applyFill="1" applyBorder="1" applyAlignment="1">
      <alignment horizontal="center" vertical="center"/>
    </xf>
    <xf numFmtId="4" fontId="15" fillId="0" borderId="3" xfId="5" applyNumberFormat="1" applyFont="1" applyFill="1" applyBorder="1" applyAlignment="1">
      <alignment horizontal="right" vertical="center"/>
    </xf>
    <xf numFmtId="10" fontId="24" fillId="0" borderId="2" xfId="5" applyNumberFormat="1" applyFont="1" applyFill="1" applyBorder="1" applyAlignment="1">
      <alignment horizontal="center" vertical="center"/>
    </xf>
    <xf numFmtId="4" fontId="24" fillId="0" borderId="3" xfId="5" applyNumberFormat="1" applyFont="1" applyFill="1" applyBorder="1" applyAlignment="1">
      <alignment horizontal="right" vertical="center"/>
    </xf>
    <xf numFmtId="4" fontId="24" fillId="0" borderId="2" xfId="5" applyNumberFormat="1" applyFont="1" applyFill="1" applyBorder="1" applyAlignment="1">
      <alignment horizontal="right" vertical="center"/>
    </xf>
    <xf numFmtId="4" fontId="27" fillId="0" borderId="3" xfId="5" applyNumberFormat="1" applyFont="1" applyFill="1" applyBorder="1" applyAlignment="1">
      <alignment horizontal="right" vertical="center"/>
    </xf>
    <xf numFmtId="10" fontId="27" fillId="0" borderId="2" xfId="5" applyNumberFormat="1" applyFont="1" applyFill="1" applyBorder="1" applyAlignment="1">
      <alignment horizontal="center" vertical="center"/>
    </xf>
    <xf numFmtId="4" fontId="27" fillId="0" borderId="2" xfId="5" applyNumberFormat="1" applyFont="1" applyFill="1" applyBorder="1" applyAlignment="1">
      <alignment horizontal="right" vertical="center"/>
    </xf>
    <xf numFmtId="4" fontId="27" fillId="0" borderId="3" xfId="1" applyNumberFormat="1" applyFont="1" applyBorder="1" applyAlignment="1">
      <alignment horizontal="right" vertical="center"/>
    </xf>
    <xf numFmtId="10" fontId="27" fillId="0" borderId="2" xfId="5" applyNumberFormat="1" applyFont="1" applyBorder="1" applyAlignment="1">
      <alignment horizontal="center" vertical="center"/>
    </xf>
    <xf numFmtId="4" fontId="27" fillId="0" borderId="2" xfId="1" applyNumberFormat="1" applyFont="1" applyBorder="1" applyAlignment="1">
      <alignment horizontal="right" vertical="center"/>
    </xf>
    <xf numFmtId="10" fontId="27" fillId="0" borderId="13" xfId="5" applyNumberFormat="1" applyFont="1" applyBorder="1" applyAlignment="1">
      <alignment horizontal="center" vertical="center"/>
    </xf>
    <xf numFmtId="4" fontId="15" fillId="0" borderId="3" xfId="1" applyNumberFormat="1" applyFont="1" applyBorder="1" applyAlignment="1">
      <alignment horizontal="right" vertical="center"/>
    </xf>
    <xf numFmtId="10" fontId="24" fillId="0" borderId="2" xfId="5" applyNumberFormat="1" applyFont="1" applyBorder="1" applyAlignment="1">
      <alignment horizontal="center" vertical="center"/>
    </xf>
    <xf numFmtId="4" fontId="15" fillId="0" borderId="2" xfId="1" applyNumberFormat="1" applyFont="1" applyBorder="1" applyAlignment="1">
      <alignment horizontal="right" vertical="center"/>
    </xf>
    <xf numFmtId="10" fontId="24" fillId="0" borderId="13" xfId="5" applyNumberFormat="1" applyFont="1" applyBorder="1" applyAlignment="1">
      <alignment horizontal="center" vertical="center"/>
    </xf>
    <xf numFmtId="4" fontId="24" fillId="0" borderId="3" xfId="1" applyNumberFormat="1" applyFont="1" applyBorder="1" applyAlignment="1">
      <alignment horizontal="right" vertical="center"/>
    </xf>
    <xf numFmtId="4" fontId="24" fillId="0" borderId="2" xfId="1" applyNumberFormat="1" applyFont="1" applyBorder="1" applyAlignment="1">
      <alignment horizontal="right" vertical="center"/>
    </xf>
    <xf numFmtId="4" fontId="14" fillId="0" borderId="0" xfId="1" applyNumberFormat="1" applyFont="1" applyAlignment="1">
      <alignment horizontal="right" vertical="center"/>
    </xf>
    <xf numFmtId="10" fontId="44" fillId="0" borderId="7" xfId="5" applyNumberFormat="1" applyFont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 wrapText="1"/>
    </xf>
    <xf numFmtId="164" fontId="24" fillId="0" borderId="81" xfId="1" applyNumberFormat="1" applyFont="1" applyBorder="1" applyAlignment="1">
      <alignment horizontal="center" vertical="center" wrapText="1"/>
    </xf>
    <xf numFmtId="10" fontId="15" fillId="0" borderId="65" xfId="5" applyNumberFormat="1" applyFont="1" applyFill="1" applyBorder="1" applyAlignment="1">
      <alignment horizontal="center" vertical="center"/>
    </xf>
    <xf numFmtId="39" fontId="7" fillId="0" borderId="10" xfId="3" applyNumberFormat="1" applyFont="1" applyFill="1" applyBorder="1" applyAlignment="1">
      <alignment horizontal="right" vertical="center"/>
    </xf>
    <xf numFmtId="39" fontId="7" fillId="0" borderId="2" xfId="3" applyNumberFormat="1" applyFont="1" applyFill="1" applyBorder="1" applyAlignment="1">
      <alignment horizontal="right" vertical="center"/>
    </xf>
    <xf numFmtId="39" fontId="27" fillId="0" borderId="10" xfId="3" applyNumberFormat="1" applyFont="1" applyFill="1" applyBorder="1" applyAlignment="1">
      <alignment horizontal="right" vertical="center"/>
    </xf>
    <xf numFmtId="4" fontId="45" fillId="0" borderId="0" xfId="1" applyNumberFormat="1" applyFont="1" applyAlignment="1">
      <alignment vertical="center"/>
    </xf>
    <xf numFmtId="0" fontId="45" fillId="0" borderId="0" xfId="1" applyFont="1" applyAlignment="1">
      <alignment vertical="center"/>
    </xf>
    <xf numFmtId="0" fontId="24" fillId="0" borderId="5" xfId="1" applyFont="1" applyBorder="1" applyAlignment="1">
      <alignment horizontal="center" vertical="center" wrapText="1"/>
    </xf>
    <xf numFmtId="39" fontId="15" fillId="0" borderId="0" xfId="3" applyNumberFormat="1" applyFont="1" applyFill="1" applyBorder="1" applyAlignment="1">
      <alignment horizontal="right" vertical="center"/>
    </xf>
    <xf numFmtId="39" fontId="24" fillId="0" borderId="0" xfId="3" applyNumberFormat="1" applyFont="1" applyFill="1" applyBorder="1" applyAlignment="1">
      <alignment horizontal="right" vertical="center"/>
    </xf>
    <xf numFmtId="39" fontId="27" fillId="0" borderId="0" xfId="3" applyNumberFormat="1" applyFont="1" applyFill="1" applyBorder="1" applyAlignment="1">
      <alignment horizontal="right" vertical="center"/>
    </xf>
    <xf numFmtId="39" fontId="27" fillId="0" borderId="0" xfId="1" applyNumberFormat="1" applyFont="1" applyAlignment="1">
      <alignment vertical="center"/>
    </xf>
    <xf numFmtId="39" fontId="24" fillId="0" borderId="0" xfId="1" applyNumberFormat="1" applyFont="1" applyAlignment="1">
      <alignment vertical="center"/>
    </xf>
    <xf numFmtId="39" fontId="15" fillId="0" borderId="0" xfId="1" applyNumberFormat="1" applyFont="1" applyAlignment="1">
      <alignment horizontal="right" vertical="center"/>
    </xf>
    <xf numFmtId="39" fontId="14" fillId="0" borderId="0" xfId="1" applyNumberFormat="1" applyFont="1" applyAlignment="1">
      <alignment vertical="center"/>
    </xf>
    <xf numFmtId="39" fontId="15" fillId="0" borderId="82" xfId="1" applyNumberFormat="1" applyFont="1" applyBorder="1" applyAlignment="1">
      <alignment vertical="center"/>
    </xf>
    <xf numFmtId="39" fontId="3" fillId="0" borderId="83" xfId="1" applyNumberFormat="1" applyFont="1" applyBorder="1" applyAlignment="1">
      <alignment vertical="center"/>
    </xf>
    <xf numFmtId="39" fontId="3" fillId="0" borderId="41" xfId="1" applyNumberFormat="1" applyFont="1" applyBorder="1" applyAlignment="1">
      <alignment vertical="center"/>
    </xf>
    <xf numFmtId="0" fontId="8" fillId="0" borderId="41" xfId="1" applyFont="1" applyBorder="1" applyAlignment="1">
      <alignment horizontal="center" vertical="center" wrapText="1"/>
    </xf>
    <xf numFmtId="39" fontId="15" fillId="0" borderId="86" xfId="3" applyNumberFormat="1" applyFont="1" applyFill="1" applyBorder="1" applyAlignment="1">
      <alignment horizontal="right" vertical="center"/>
    </xf>
    <xf numFmtId="39" fontId="15" fillId="0" borderId="65" xfId="3" applyNumberFormat="1" applyFont="1" applyFill="1" applyBorder="1" applyAlignment="1">
      <alignment horizontal="right" vertical="center"/>
    </xf>
    <xf numFmtId="39" fontId="24" fillId="0" borderId="65" xfId="3" applyNumberFormat="1" applyFont="1" applyFill="1" applyBorder="1" applyAlignment="1">
      <alignment horizontal="right" vertical="center"/>
    </xf>
    <xf numFmtId="39" fontId="27" fillId="0" borderId="65" xfId="3" applyNumberFormat="1" applyFont="1" applyFill="1" applyBorder="1" applyAlignment="1">
      <alignment horizontal="right" vertical="center"/>
    </xf>
    <xf numFmtId="39" fontId="27" fillId="0" borderId="65" xfId="1" applyNumberFormat="1" applyFont="1" applyBorder="1" applyAlignment="1">
      <alignment vertical="center"/>
    </xf>
    <xf numFmtId="39" fontId="15" fillId="0" borderId="65" xfId="1" applyNumberFormat="1" applyFont="1" applyBorder="1" applyAlignment="1">
      <alignment vertical="center"/>
    </xf>
    <xf numFmtId="39" fontId="24" fillId="0" borderId="65" xfId="1" applyNumberFormat="1" applyFont="1" applyBorder="1" applyAlignment="1">
      <alignment vertical="center"/>
    </xf>
    <xf numFmtId="39" fontId="15" fillId="0" borderId="65" xfId="1" applyNumberFormat="1" applyFont="1" applyBorder="1" applyAlignment="1">
      <alignment horizontal="right" vertical="center"/>
    </xf>
    <xf numFmtId="39" fontId="14" fillId="0" borderId="65" xfId="1" applyNumberFormat="1" applyFont="1" applyBorder="1" applyAlignment="1">
      <alignment vertical="center"/>
    </xf>
    <xf numFmtId="39" fontId="15" fillId="0" borderId="87" xfId="1" applyNumberFormat="1" applyFont="1" applyBorder="1" applyAlignment="1">
      <alignment vertical="center"/>
    </xf>
    <xf numFmtId="39" fontId="15" fillId="0" borderId="88" xfId="3" applyNumberFormat="1" applyFont="1" applyFill="1" applyBorder="1" applyAlignment="1">
      <alignment horizontal="right" vertical="center"/>
    </xf>
    <xf numFmtId="39" fontId="15" fillId="0" borderId="16" xfId="3" applyNumberFormat="1" applyFont="1" applyFill="1" applyBorder="1" applyAlignment="1">
      <alignment horizontal="right" vertical="center"/>
    </xf>
    <xf numFmtId="39" fontId="15" fillId="0" borderId="85" xfId="1" applyNumberFormat="1" applyFont="1" applyBorder="1" applyAlignment="1">
      <alignment vertical="center"/>
    </xf>
    <xf numFmtId="39" fontId="15" fillId="0" borderId="83" xfId="1" applyNumberFormat="1" applyFont="1" applyBorder="1" applyAlignment="1">
      <alignment vertical="center"/>
    </xf>
    <xf numFmtId="39" fontId="15" fillId="0" borderId="89" xfId="1" applyNumberFormat="1" applyFont="1" applyBorder="1" applyAlignment="1">
      <alignment vertical="center"/>
    </xf>
    <xf numFmtId="39" fontId="15" fillId="0" borderId="91" xfId="1" applyNumberFormat="1" applyFont="1" applyBorder="1" applyAlignment="1">
      <alignment horizontal="center" vertical="center"/>
    </xf>
    <xf numFmtId="39" fontId="15" fillId="0" borderId="90" xfId="1" applyNumberFormat="1" applyFont="1" applyBorder="1" applyAlignment="1">
      <alignment horizontal="center" vertical="center"/>
    </xf>
    <xf numFmtId="39" fontId="15" fillId="0" borderId="92" xfId="1" applyNumberFormat="1" applyFont="1" applyBorder="1" applyAlignment="1">
      <alignment vertical="center"/>
    </xf>
    <xf numFmtId="43" fontId="15" fillId="0" borderId="0" xfId="1" applyNumberFormat="1" applyFont="1" applyAlignment="1">
      <alignment vertical="center"/>
    </xf>
    <xf numFmtId="39" fontId="3" fillId="0" borderId="95" xfId="1" applyNumberFormat="1" applyFont="1" applyBorder="1" applyAlignment="1">
      <alignment vertical="center"/>
    </xf>
    <xf numFmtId="4" fontId="27" fillId="0" borderId="0" xfId="1" applyNumberFormat="1" applyFont="1" applyAlignment="1">
      <alignment vertical="center"/>
    </xf>
    <xf numFmtId="1" fontId="22" fillId="0" borderId="42" xfId="1" applyNumberFormat="1" applyFont="1" applyBorder="1" applyAlignment="1">
      <alignment horizontal="center" vertical="center" wrapText="1"/>
    </xf>
    <xf numFmtId="1" fontId="21" fillId="0" borderId="42" xfId="1" applyNumberFormat="1" applyFont="1" applyBorder="1" applyAlignment="1">
      <alignment horizontal="center" vertical="center" wrapText="1"/>
    </xf>
    <xf numFmtId="4" fontId="3" fillId="0" borderId="97" xfId="1" applyNumberFormat="1" applyFont="1" applyBorder="1" applyAlignment="1">
      <alignment vertical="center"/>
    </xf>
    <xf numFmtId="4" fontId="3" fillId="0" borderId="8" xfId="1" applyNumberFormat="1" applyFont="1" applyBorder="1" applyAlignment="1">
      <alignment vertical="center"/>
    </xf>
    <xf numFmtId="1" fontId="21" fillId="0" borderId="98" xfId="1" applyNumberFormat="1" applyFont="1" applyBorder="1" applyAlignment="1">
      <alignment horizontal="center" vertical="center" wrapText="1"/>
    </xf>
    <xf numFmtId="4" fontId="3" fillId="0" borderId="99" xfId="1" applyNumberFormat="1" applyFont="1" applyBorder="1" applyAlignment="1">
      <alignment vertical="center"/>
    </xf>
    <xf numFmtId="4" fontId="3" fillId="0" borderId="96" xfId="1" applyNumberFormat="1" applyFont="1" applyBorder="1" applyAlignment="1">
      <alignment vertical="center"/>
    </xf>
    <xf numFmtId="4" fontId="8" fillId="0" borderId="96" xfId="1" applyNumberFormat="1" applyFont="1" applyBorder="1" applyAlignment="1">
      <alignment vertical="center"/>
    </xf>
    <xf numFmtId="4" fontId="7" fillId="0" borderId="96" xfId="1" applyNumberFormat="1" applyFont="1" applyBorder="1" applyAlignment="1">
      <alignment vertical="center"/>
    </xf>
    <xf numFmtId="1" fontId="22" fillId="0" borderId="98" xfId="1" applyNumberFormat="1" applyFont="1" applyBorder="1" applyAlignment="1">
      <alignment horizontal="center" vertical="center" wrapText="1"/>
    </xf>
    <xf numFmtId="1" fontId="23" fillId="0" borderId="101" xfId="1" applyNumberFormat="1" applyFont="1" applyBorder="1" applyAlignment="1">
      <alignment horizontal="center" vertical="center" wrapText="1"/>
    </xf>
    <xf numFmtId="4" fontId="3" fillId="0" borderId="102" xfId="1" applyNumberFormat="1" applyFont="1" applyBorder="1" applyAlignment="1">
      <alignment vertical="center"/>
    </xf>
    <xf numFmtId="4" fontId="3" fillId="0" borderId="100" xfId="1" applyNumberFormat="1" applyFont="1" applyBorder="1" applyAlignment="1">
      <alignment vertical="center"/>
    </xf>
    <xf numFmtId="4" fontId="8" fillId="0" borderId="100" xfId="1" applyNumberFormat="1" applyFont="1" applyBorder="1" applyAlignment="1">
      <alignment vertical="center"/>
    </xf>
    <xf numFmtId="4" fontId="7" fillId="0" borderId="100" xfId="1" applyNumberFormat="1" applyFont="1" applyBorder="1" applyAlignment="1">
      <alignment vertical="center"/>
    </xf>
    <xf numFmtId="4" fontId="44" fillId="0" borderId="0" xfId="1" applyNumberFormat="1" applyFont="1" applyAlignment="1">
      <alignment vertical="center"/>
    </xf>
    <xf numFmtId="10" fontId="44" fillId="0" borderId="13" xfId="5" applyNumberFormat="1" applyFont="1" applyFill="1" applyBorder="1" applyAlignment="1">
      <alignment horizontal="center" vertical="center"/>
    </xf>
    <xf numFmtId="4" fontId="46" fillId="0" borderId="0" xfId="1" applyNumberFormat="1" applyFont="1" applyAlignment="1">
      <alignment vertical="center"/>
    </xf>
    <xf numFmtId="10" fontId="46" fillId="0" borderId="13" xfId="5" applyNumberFormat="1" applyFont="1" applyFill="1" applyBorder="1" applyAlignment="1">
      <alignment horizontal="center" vertical="center"/>
    </xf>
    <xf numFmtId="10" fontId="13" fillId="0" borderId="12" xfId="5" applyNumberFormat="1" applyFont="1" applyFill="1" applyBorder="1" applyAlignment="1">
      <alignment horizontal="center" vertical="center"/>
    </xf>
    <xf numFmtId="10" fontId="12" fillId="0" borderId="12" xfId="5" applyNumberFormat="1" applyFont="1" applyFill="1" applyBorder="1" applyAlignment="1">
      <alignment horizontal="center" vertical="center"/>
    </xf>
    <xf numFmtId="1" fontId="8" fillId="0" borderId="35" xfId="1" applyNumberFormat="1" applyFont="1" applyBorder="1" applyAlignment="1">
      <alignment horizontal="center" vertical="center" wrapText="1"/>
    </xf>
    <xf numFmtId="0" fontId="24" fillId="0" borderId="81" xfId="1" applyFont="1" applyBorder="1" applyAlignment="1">
      <alignment horizontal="center" vertical="center" wrapText="1"/>
    </xf>
    <xf numFmtId="4" fontId="44" fillId="0" borderId="65" xfId="1" applyNumberFormat="1" applyFont="1" applyBorder="1" applyAlignment="1">
      <alignment vertical="center"/>
    </xf>
    <xf numFmtId="4" fontId="46" fillId="0" borderId="65" xfId="1" applyNumberFormat="1" applyFont="1" applyBorder="1" applyAlignment="1">
      <alignment vertical="center"/>
    </xf>
    <xf numFmtId="4" fontId="27" fillId="0" borderId="65" xfId="1" applyNumberFormat="1" applyFont="1" applyBorder="1" applyAlignment="1">
      <alignment vertical="center"/>
    </xf>
    <xf numFmtId="0" fontId="24" fillId="0" borderId="107" xfId="1" applyFont="1" applyBorder="1" applyAlignment="1">
      <alignment horizontal="center" vertical="center" wrapText="1"/>
    </xf>
    <xf numFmtId="4" fontId="35" fillId="0" borderId="0" xfId="1" applyNumberFormat="1" applyFont="1" applyAlignment="1">
      <alignment vertical="center"/>
    </xf>
    <xf numFmtId="0" fontId="24" fillId="0" borderId="109" xfId="1" applyFont="1" applyBorder="1" applyAlignment="1">
      <alignment horizontal="center" vertical="center" wrapText="1"/>
    </xf>
    <xf numFmtId="4" fontId="35" fillId="0" borderId="65" xfId="1" applyNumberFormat="1" applyFont="1" applyBorder="1" applyAlignment="1">
      <alignment vertical="center"/>
    </xf>
    <xf numFmtId="4" fontId="2" fillId="0" borderId="65" xfId="1" applyNumberFormat="1" applyBorder="1" applyAlignment="1">
      <alignment vertical="center"/>
    </xf>
    <xf numFmtId="4" fontId="8" fillId="0" borderId="65" xfId="1" applyNumberFormat="1" applyFont="1" applyBorder="1" applyAlignment="1">
      <alignment vertical="center"/>
    </xf>
    <xf numFmtId="4" fontId="7" fillId="0" borderId="65" xfId="1" applyNumberFormat="1" applyFont="1" applyBorder="1" applyAlignment="1">
      <alignment vertical="center"/>
    </xf>
    <xf numFmtId="4" fontId="3" fillId="0" borderId="65" xfId="1" applyNumberFormat="1" applyFont="1" applyBorder="1" applyAlignment="1">
      <alignment vertical="center"/>
    </xf>
    <xf numFmtId="4" fontId="35" fillId="0" borderId="16" xfId="1" applyNumberFormat="1" applyFont="1" applyBorder="1" applyAlignment="1">
      <alignment vertical="center"/>
    </xf>
    <xf numFmtId="4" fontId="2" fillId="0" borderId="16" xfId="1" applyNumberFormat="1" applyBorder="1" applyAlignment="1">
      <alignment vertical="center"/>
    </xf>
    <xf numFmtId="4" fontId="8" fillId="0" borderId="16" xfId="1" applyNumberFormat="1" applyFont="1" applyBorder="1" applyAlignment="1">
      <alignment vertical="center"/>
    </xf>
    <xf numFmtId="4" fontId="7" fillId="0" borderId="16" xfId="1" applyNumberFormat="1" applyFont="1" applyBorder="1" applyAlignment="1">
      <alignment vertical="center"/>
    </xf>
    <xf numFmtId="4" fontId="3" fillId="0" borderId="16" xfId="1" applyNumberFormat="1" applyFont="1" applyBorder="1" applyAlignment="1">
      <alignment vertical="center"/>
    </xf>
    <xf numFmtId="164" fontId="24" fillId="0" borderId="0" xfId="1" applyNumberFormat="1" applyFont="1" applyAlignment="1">
      <alignment horizontal="center" vertical="center" wrapText="1"/>
    </xf>
    <xf numFmtId="39" fontId="3" fillId="0" borderId="91" xfId="1" applyNumberFormat="1" applyFont="1" applyBorder="1" applyAlignment="1">
      <alignment vertical="center"/>
    </xf>
    <xf numFmtId="39" fontId="3" fillId="0" borderId="110" xfId="1" applyNumberFormat="1" applyFont="1" applyBorder="1" applyAlignment="1">
      <alignment vertical="center"/>
    </xf>
    <xf numFmtId="39" fontId="3" fillId="0" borderId="114" xfId="1" applyNumberFormat="1" applyFont="1" applyBorder="1" applyAlignment="1">
      <alignment vertical="center"/>
    </xf>
    <xf numFmtId="39" fontId="15" fillId="0" borderId="115" xfId="1" applyNumberFormat="1" applyFont="1" applyBorder="1" applyAlignment="1">
      <alignment vertical="center"/>
    </xf>
    <xf numFmtId="39" fontId="15" fillId="0" borderId="115" xfId="1" applyNumberFormat="1" applyFont="1" applyBorder="1" applyAlignment="1">
      <alignment horizontal="center" vertical="center"/>
    </xf>
    <xf numFmtId="0" fontId="24" fillId="0" borderId="103" xfId="1" applyFont="1" applyBorder="1" applyAlignment="1">
      <alignment vertical="center" wrapText="1"/>
    </xf>
    <xf numFmtId="39" fontId="15" fillId="0" borderId="0" xfId="1" applyNumberFormat="1" applyFont="1" applyAlignment="1">
      <alignment horizontal="center" vertical="center"/>
    </xf>
    <xf numFmtId="39" fontId="3" fillId="0" borderId="0" xfId="1" applyNumberFormat="1" applyFont="1" applyAlignment="1">
      <alignment vertical="center"/>
    </xf>
    <xf numFmtId="4" fontId="35" fillId="0" borderId="117" xfId="1" applyNumberFormat="1" applyFont="1" applyBorder="1" applyAlignment="1">
      <alignment vertical="center"/>
    </xf>
    <xf numFmtId="4" fontId="7" fillId="0" borderId="87" xfId="1" applyNumberFormat="1" applyFont="1" applyBorder="1" applyAlignment="1">
      <alignment vertical="center"/>
    </xf>
    <xf numFmtId="39" fontId="3" fillId="0" borderId="115" xfId="1" applyNumberFormat="1" applyFont="1" applyBorder="1" applyAlignment="1">
      <alignment vertical="center"/>
    </xf>
    <xf numFmtId="0" fontId="24" fillId="0" borderId="0" xfId="1" applyFont="1" applyAlignment="1">
      <alignment vertical="center" wrapText="1"/>
    </xf>
    <xf numFmtId="4" fontId="35" fillId="0" borderId="88" xfId="1" applyNumberFormat="1" applyFont="1" applyBorder="1" applyAlignment="1">
      <alignment vertical="center"/>
    </xf>
    <xf numFmtId="4" fontId="7" fillId="0" borderId="118" xfId="1" applyNumberFormat="1" applyFont="1" applyBorder="1" applyAlignment="1">
      <alignment vertical="center"/>
    </xf>
    <xf numFmtId="10" fontId="47" fillId="0" borderId="0" xfId="5" applyNumberFormat="1" applyFont="1" applyFill="1" applyBorder="1" applyAlignment="1">
      <alignment vertical="center"/>
    </xf>
    <xf numFmtId="10" fontId="47" fillId="0" borderId="0" xfId="5" applyNumberFormat="1" applyFont="1" applyBorder="1" applyAlignment="1">
      <alignment vertical="center"/>
    </xf>
    <xf numFmtId="10" fontId="13" fillId="0" borderId="0" xfId="5" applyNumberFormat="1" applyFont="1" applyBorder="1" applyAlignment="1">
      <alignment vertical="center"/>
    </xf>
    <xf numFmtId="10" fontId="12" fillId="0" borderId="0" xfId="5" applyNumberFormat="1" applyFont="1" applyBorder="1" applyAlignment="1">
      <alignment vertical="center"/>
    </xf>
    <xf numFmtId="10" fontId="13" fillId="0" borderId="0" xfId="5" applyNumberFormat="1" applyFont="1" applyFill="1" applyBorder="1" applyAlignment="1">
      <alignment vertical="center"/>
    </xf>
    <xf numFmtId="10" fontId="12" fillId="0" borderId="0" xfId="5" applyNumberFormat="1" applyFont="1" applyFill="1" applyBorder="1" applyAlignment="1">
      <alignment vertical="center"/>
    </xf>
    <xf numFmtId="0" fontId="24" fillId="0" borderId="120" xfId="1" applyFont="1" applyBorder="1" applyAlignment="1">
      <alignment vertical="center" wrapText="1"/>
    </xf>
    <xf numFmtId="4" fontId="24" fillId="0" borderId="112" xfId="1" applyNumberFormat="1" applyFont="1" applyBorder="1" applyAlignment="1">
      <alignment vertical="center" wrapText="1"/>
    </xf>
    <xf numFmtId="4" fontId="24" fillId="0" borderId="113" xfId="1" applyNumberFormat="1" applyFont="1" applyBorder="1" applyAlignment="1">
      <alignment vertical="center" wrapText="1"/>
    </xf>
    <xf numFmtId="39" fontId="3" fillId="0" borderId="119" xfId="1" applyNumberFormat="1" applyFont="1" applyBorder="1" applyAlignment="1">
      <alignment horizontal="center" vertical="center"/>
    </xf>
    <xf numFmtId="39" fontId="3" fillId="0" borderId="3" xfId="1" applyNumberFormat="1" applyFont="1" applyBorder="1" applyAlignment="1">
      <alignment vertical="center"/>
    </xf>
    <xf numFmtId="39" fontId="3" fillId="0" borderId="3" xfId="3" applyNumberFormat="1" applyFont="1" applyFill="1" applyBorder="1" applyAlignment="1">
      <alignment horizontal="right" vertical="center"/>
    </xf>
    <xf numFmtId="39" fontId="8" fillId="0" borderId="3" xfId="3" applyNumberFormat="1" applyFont="1" applyFill="1" applyBorder="1" applyAlignment="1">
      <alignment horizontal="right" vertical="center"/>
    </xf>
    <xf numFmtId="39" fontId="7" fillId="0" borderId="3" xfId="3" applyNumberFormat="1" applyFont="1" applyFill="1" applyBorder="1" applyAlignment="1">
      <alignment horizontal="right" vertical="center"/>
    </xf>
    <xf numFmtId="39" fontId="7" fillId="0" borderId="3" xfId="1" applyNumberFormat="1" applyFont="1" applyBorder="1" applyAlignment="1">
      <alignment vertical="center"/>
    </xf>
    <xf numFmtId="39" fontId="8" fillId="0" borderId="3" xfId="1" applyNumberFormat="1" applyFont="1" applyBorder="1" applyAlignment="1">
      <alignment vertical="center"/>
    </xf>
    <xf numFmtId="39" fontId="3" fillId="0" borderId="122" xfId="3" applyNumberFormat="1" applyFont="1" applyFill="1" applyBorder="1" applyAlignment="1">
      <alignment horizontal="right" vertical="center"/>
    </xf>
    <xf numFmtId="39" fontId="8" fillId="0" borderId="122" xfId="3" applyNumberFormat="1" applyFont="1" applyFill="1" applyBorder="1" applyAlignment="1">
      <alignment horizontal="right" vertical="center"/>
    </xf>
    <xf numFmtId="39" fontId="7" fillId="0" borderId="122" xfId="3" applyNumberFormat="1" applyFont="1" applyFill="1" applyBorder="1" applyAlignment="1">
      <alignment horizontal="right" vertical="center"/>
    </xf>
    <xf numFmtId="39" fontId="7" fillId="0" borderId="122" xfId="1" applyNumberFormat="1" applyFont="1" applyBorder="1" applyAlignment="1">
      <alignment vertical="center"/>
    </xf>
    <xf numFmtId="39" fontId="3" fillId="0" borderId="122" xfId="1" applyNumberFormat="1" applyFont="1" applyBorder="1" applyAlignment="1">
      <alignment vertical="center"/>
    </xf>
    <xf numFmtId="39" fontId="8" fillId="0" borderId="122" xfId="1" applyNumberFormat="1" applyFont="1" applyBorder="1" applyAlignment="1">
      <alignment vertical="center"/>
    </xf>
    <xf numFmtId="2" fontId="8" fillId="4" borderId="6" xfId="1" applyNumberFormat="1" applyFont="1" applyFill="1" applyBorder="1" applyAlignment="1">
      <alignment horizontal="center" vertical="center"/>
    </xf>
    <xf numFmtId="2" fontId="8" fillId="4" borderId="5" xfId="1" applyNumberFormat="1" applyFont="1" applyFill="1" applyBorder="1" applyAlignment="1">
      <alignment horizontal="center" vertical="center"/>
    </xf>
    <xf numFmtId="0" fontId="8" fillId="4" borderId="121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2" fillId="0" borderId="0" xfId="1"/>
    <xf numFmtId="0" fontId="3" fillId="0" borderId="19" xfId="1" applyFont="1" applyBorder="1"/>
    <xf numFmtId="0" fontId="3" fillId="0" borderId="0" xfId="1" applyFont="1"/>
    <xf numFmtId="0" fontId="3" fillId="0" borderId="24" xfId="1" applyFont="1" applyBorder="1"/>
    <xf numFmtId="0" fontId="3" fillId="0" borderId="123" xfId="1" applyFont="1" applyBorder="1"/>
    <xf numFmtId="0" fontId="3" fillId="0" borderId="126" xfId="1" applyFont="1" applyBorder="1"/>
    <xf numFmtId="0" fontId="2" fillId="0" borderId="103" xfId="1" applyBorder="1" applyAlignment="1">
      <alignment horizontal="center"/>
    </xf>
    <xf numFmtId="0" fontId="3" fillId="0" borderId="0" xfId="1" applyFont="1" applyAlignment="1">
      <alignment horizontal="center"/>
    </xf>
    <xf numFmtId="0" fontId="48" fillId="0" borderId="116" xfId="1" applyFont="1" applyBorder="1" applyAlignment="1">
      <alignment horizontal="center"/>
    </xf>
    <xf numFmtId="0" fontId="2" fillId="0" borderId="103" xfId="1" applyBorder="1"/>
    <xf numFmtId="0" fontId="2" fillId="0" borderId="116" xfId="1" applyBorder="1"/>
    <xf numFmtId="3" fontId="49" fillId="0" borderId="103" xfId="1" applyNumberFormat="1" applyFont="1" applyBorder="1"/>
    <xf numFmtId="0" fontId="50" fillId="0" borderId="0" xfId="1" applyFont="1" applyAlignment="1">
      <alignment horizontal="center"/>
    </xf>
    <xf numFmtId="4" fontId="51" fillId="0" borderId="0" xfId="1" applyNumberFormat="1" applyFont="1"/>
    <xf numFmtId="4" fontId="52" fillId="0" borderId="116" xfId="1" applyNumberFormat="1" applyFont="1" applyBorder="1"/>
    <xf numFmtId="3" fontId="49" fillId="0" borderId="104" xfId="1" applyNumberFormat="1" applyFont="1" applyBorder="1"/>
    <xf numFmtId="0" fontId="50" fillId="0" borderId="105" xfId="1" applyFont="1" applyBorder="1" applyAlignment="1">
      <alignment horizontal="center"/>
    </xf>
    <xf numFmtId="0" fontId="2" fillId="0" borderId="105" xfId="1" applyBorder="1"/>
    <xf numFmtId="4" fontId="51" fillId="0" borderId="105" xfId="1" applyNumberFormat="1" applyFont="1" applyBorder="1"/>
    <xf numFmtId="4" fontId="52" fillId="0" borderId="106" xfId="1" applyNumberFormat="1" applyFont="1" applyBorder="1"/>
    <xf numFmtId="0" fontId="3" fillId="0" borderId="129" xfId="1" applyFont="1" applyBorder="1"/>
    <xf numFmtId="0" fontId="3" fillId="0" borderId="126" xfId="1" applyFont="1" applyBorder="1" applyAlignment="1">
      <alignment horizontal="center" vertical="center"/>
    </xf>
    <xf numFmtId="0" fontId="3" fillId="0" borderId="123" xfId="1" applyFont="1" applyBorder="1" applyAlignment="1">
      <alignment horizontal="centerContinuous" vertical="center"/>
    </xf>
    <xf numFmtId="0" fontId="3" fillId="0" borderId="24" xfId="1" applyFont="1" applyBorder="1" applyAlignment="1">
      <alignment horizontal="center" vertical="center"/>
    </xf>
    <xf numFmtId="4" fontId="2" fillId="0" borderId="123" xfId="1" applyNumberFormat="1" applyBorder="1"/>
    <xf numFmtId="4" fontId="3" fillId="0" borderId="25" xfId="1" applyNumberFormat="1" applyFont="1" applyBorder="1"/>
    <xf numFmtId="2" fontId="31" fillId="0" borderId="137" xfId="14" applyNumberFormat="1" applyFont="1" applyBorder="1" applyAlignment="1">
      <alignment horizontal="center" vertical="center"/>
    </xf>
    <xf numFmtId="0" fontId="30" fillId="0" borderId="0" xfId="14" applyAlignment="1">
      <alignment vertical="center"/>
    </xf>
    <xf numFmtId="0" fontId="29" fillId="0" borderId="129" xfId="14" applyFont="1" applyBorder="1" applyAlignment="1">
      <alignment horizontal="left" vertical="center"/>
    </xf>
    <xf numFmtId="4" fontId="31" fillId="0" borderId="0" xfId="14" applyNumberFormat="1" applyFont="1" applyAlignment="1">
      <alignment vertical="center"/>
    </xf>
    <xf numFmtId="0" fontId="29" fillId="0" borderId="129" xfId="14" applyFont="1" applyBorder="1" applyAlignment="1">
      <alignment vertical="center"/>
    </xf>
    <xf numFmtId="4" fontId="29" fillId="0" borderId="0" xfId="14" applyNumberFormat="1" applyFont="1" applyAlignment="1">
      <alignment vertical="center"/>
    </xf>
    <xf numFmtId="0" fontId="31" fillId="0" borderId="138" xfId="14" applyFont="1" applyBorder="1" applyAlignment="1">
      <alignment horizontal="center" vertical="center"/>
    </xf>
    <xf numFmtId="2" fontId="31" fillId="0" borderId="139" xfId="14" applyNumberFormat="1" applyFont="1" applyBorder="1" applyAlignment="1">
      <alignment horizontal="center" vertical="center"/>
    </xf>
    <xf numFmtId="4" fontId="29" fillId="0" borderId="22" xfId="14" applyNumberFormat="1" applyFont="1" applyBorder="1" applyAlignment="1">
      <alignment vertical="center"/>
    </xf>
    <xf numFmtId="4" fontId="31" fillId="0" borderId="140" xfId="14" applyNumberFormat="1" applyFont="1" applyBorder="1" applyAlignment="1">
      <alignment vertical="center"/>
    </xf>
    <xf numFmtId="4" fontId="31" fillId="0" borderId="16" xfId="14" applyNumberFormat="1" applyFont="1" applyBorder="1" applyAlignment="1">
      <alignment vertical="center"/>
    </xf>
    <xf numFmtId="4" fontId="29" fillId="0" borderId="16" xfId="14" applyNumberFormat="1" applyFont="1" applyBorder="1" applyAlignment="1">
      <alignment vertical="center"/>
    </xf>
    <xf numFmtId="4" fontId="31" fillId="0" borderId="141" xfId="14" applyNumberFormat="1" applyFont="1" applyBorder="1" applyAlignment="1">
      <alignment vertical="center"/>
    </xf>
    <xf numFmtId="4" fontId="31" fillId="0" borderId="142" xfId="14" applyNumberFormat="1" applyFont="1" applyBorder="1" applyAlignment="1">
      <alignment vertical="center"/>
    </xf>
    <xf numFmtId="4" fontId="29" fillId="0" borderId="142" xfId="14" applyNumberFormat="1" applyFont="1" applyBorder="1" applyAlignment="1">
      <alignment vertical="center"/>
    </xf>
    <xf numFmtId="4" fontId="31" fillId="0" borderId="143" xfId="14" applyNumberFormat="1" applyFont="1" applyBorder="1" applyAlignment="1">
      <alignment vertical="center"/>
    </xf>
    <xf numFmtId="2" fontId="31" fillId="0" borderId="26" xfId="14" applyNumberFormat="1" applyFont="1" applyBorder="1" applyAlignment="1">
      <alignment horizontal="center" vertical="center"/>
    </xf>
    <xf numFmtId="4" fontId="31" fillId="0" borderId="1" xfId="14" applyNumberFormat="1" applyFont="1" applyBorder="1" applyAlignment="1">
      <alignment vertical="center"/>
    </xf>
    <xf numFmtId="4" fontId="31" fillId="0" borderId="145" xfId="14" applyNumberFormat="1" applyFont="1" applyBorder="1" applyAlignment="1">
      <alignment vertical="center"/>
    </xf>
    <xf numFmtId="4" fontId="29" fillId="0" borderId="146" xfId="14" applyNumberFormat="1" applyFont="1" applyBorder="1" applyAlignment="1">
      <alignment vertical="center"/>
    </xf>
    <xf numFmtId="4" fontId="31" fillId="0" borderId="147" xfId="14" applyNumberFormat="1" applyFont="1" applyBorder="1" applyAlignment="1">
      <alignment vertical="center"/>
    </xf>
    <xf numFmtId="2" fontId="31" fillId="0" borderId="134" xfId="14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/>
    </xf>
    <xf numFmtId="4" fontId="3" fillId="0" borderId="116" xfId="1" applyNumberFormat="1" applyFont="1" applyBorder="1" applyAlignment="1">
      <alignment horizontal="center"/>
    </xf>
    <xf numFmtId="0" fontId="3" fillId="5" borderId="114" xfId="1" applyFont="1" applyFill="1" applyBorder="1" applyAlignment="1">
      <alignment horizontal="center" vertical="center"/>
    </xf>
    <xf numFmtId="0" fontId="3" fillId="5" borderId="115" xfId="1" applyFont="1" applyFill="1" applyBorder="1" applyAlignment="1">
      <alignment horizontal="center" vertical="center"/>
    </xf>
    <xf numFmtId="0" fontId="3" fillId="5" borderId="130" xfId="1" applyFont="1" applyFill="1" applyBorder="1" applyAlignment="1">
      <alignment horizontal="center" vertical="center"/>
    </xf>
    <xf numFmtId="0" fontId="2" fillId="0" borderId="131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116" xfId="1" applyBorder="1" applyAlignment="1">
      <alignment horizontal="center"/>
    </xf>
    <xf numFmtId="0" fontId="3" fillId="5" borderId="23" xfId="1" applyFont="1" applyFill="1" applyBorder="1" applyAlignment="1">
      <alignment horizontal="center" vertical="center"/>
    </xf>
    <xf numFmtId="0" fontId="3" fillId="5" borderId="127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0" fontId="2" fillId="0" borderId="0" xfId="1" applyNumberForma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5" borderId="124" xfId="1" applyFont="1" applyFill="1" applyBorder="1" applyAlignment="1">
      <alignment horizontal="center" vertical="center"/>
    </xf>
    <xf numFmtId="0" fontId="3" fillId="5" borderId="108" xfId="1" applyFont="1" applyFill="1" applyBorder="1" applyAlignment="1">
      <alignment horizontal="center" vertical="center"/>
    </xf>
    <xf numFmtId="0" fontId="3" fillId="5" borderId="125" xfId="1" applyFont="1" applyFill="1" applyBorder="1" applyAlignment="1">
      <alignment horizontal="center" vertical="center"/>
    </xf>
    <xf numFmtId="0" fontId="8" fillId="0" borderId="51" xfId="1" applyFont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/>
    </xf>
    <xf numFmtId="39" fontId="3" fillId="2" borderId="69" xfId="1" applyNumberFormat="1" applyFont="1" applyFill="1" applyBorder="1" applyAlignment="1">
      <alignment horizontal="center" vertical="center"/>
    </xf>
    <xf numFmtId="39" fontId="3" fillId="2" borderId="48" xfId="1" applyNumberFormat="1" applyFont="1" applyFill="1" applyBorder="1" applyAlignment="1">
      <alignment horizontal="center" vertical="center"/>
    </xf>
    <xf numFmtId="39" fontId="3" fillId="2" borderId="49" xfId="1" applyNumberFormat="1" applyFont="1" applyFill="1" applyBorder="1" applyAlignment="1">
      <alignment horizontal="center" vertical="center"/>
    </xf>
    <xf numFmtId="0" fontId="32" fillId="3" borderId="27" xfId="1" applyFont="1" applyFill="1" applyBorder="1" applyAlignment="1">
      <alignment horizontal="center" vertical="center"/>
    </xf>
    <xf numFmtId="0" fontId="32" fillId="3" borderId="28" xfId="1" applyFont="1" applyFill="1" applyBorder="1" applyAlignment="1">
      <alignment horizontal="center" vertical="center"/>
    </xf>
    <xf numFmtId="0" fontId="32" fillId="3" borderId="29" xfId="1" applyFont="1" applyFill="1" applyBorder="1" applyAlignment="1">
      <alignment horizontal="center" vertical="center"/>
    </xf>
    <xf numFmtId="0" fontId="24" fillId="0" borderId="93" xfId="1" applyFont="1" applyBorder="1" applyAlignment="1">
      <alignment horizontal="center" vertical="center" wrapText="1"/>
    </xf>
    <xf numFmtId="0" fontId="24" fillId="0" borderId="84" xfId="1" applyFont="1" applyBorder="1" applyAlignment="1">
      <alignment horizontal="center" vertical="center" wrapText="1"/>
    </xf>
    <xf numFmtId="0" fontId="24" fillId="0" borderId="94" xfId="1" applyFont="1" applyBorder="1" applyAlignment="1">
      <alignment horizontal="center" vertical="center" wrapText="1"/>
    </xf>
    <xf numFmtId="0" fontId="24" fillId="0" borderId="111" xfId="1" applyFont="1" applyBorder="1" applyAlignment="1">
      <alignment horizontal="center" vertical="center" wrapText="1"/>
    </xf>
    <xf numFmtId="2" fontId="31" fillId="0" borderId="144" xfId="14" applyNumberFormat="1" applyFont="1" applyBorder="1" applyAlignment="1">
      <alignment horizontal="center" vertical="center"/>
    </xf>
    <xf numFmtId="2" fontId="31" fillId="0" borderId="108" xfId="14" applyNumberFormat="1" applyFont="1" applyBorder="1" applyAlignment="1">
      <alignment horizontal="center" vertical="center"/>
    </xf>
    <xf numFmtId="2" fontId="31" fillId="0" borderId="125" xfId="14" applyNumberFormat="1" applyFont="1" applyBorder="1" applyAlignment="1">
      <alignment horizontal="center" vertical="center"/>
    </xf>
    <xf numFmtId="0" fontId="10" fillId="0" borderId="105" xfId="1" applyFont="1" applyBorder="1" applyAlignment="1">
      <alignment horizontal="center" vertical="center"/>
    </xf>
    <xf numFmtId="0" fontId="31" fillId="0" borderId="132" xfId="14" applyFont="1" applyBorder="1" applyAlignment="1">
      <alignment horizontal="center" vertical="center"/>
    </xf>
    <xf numFmtId="0" fontId="31" fillId="0" borderId="128" xfId="14" applyFont="1" applyBorder="1" applyAlignment="1">
      <alignment horizontal="center" vertical="center"/>
    </xf>
    <xf numFmtId="2" fontId="31" fillId="0" borderId="133" xfId="14" applyNumberFormat="1" applyFont="1" applyBorder="1" applyAlignment="1">
      <alignment horizontal="center" vertical="center"/>
    </xf>
    <xf numFmtId="2" fontId="31" fillId="0" borderId="135" xfId="14" applyNumberFormat="1" applyFont="1" applyBorder="1" applyAlignment="1">
      <alignment horizontal="center" vertical="center"/>
    </xf>
    <xf numFmtId="2" fontId="31" fillId="0" borderId="136" xfId="14" applyNumberFormat="1" applyFont="1" applyBorder="1" applyAlignment="1">
      <alignment horizontal="center" vertical="center"/>
    </xf>
  </cellXfs>
  <cellStyles count="16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14" xr:uid="{610C92D3-A739-4025-AE8A-3093F5CAB750}"/>
    <cellStyle name="Porcentagem" xfId="5" builtinId="5"/>
    <cellStyle name="Vírgula 2" xfId="3" xr:uid="{00000000-0005-0000-0000-000006000000}"/>
    <cellStyle name="Vírgula 2 2" xfId="7" xr:uid="{77463A67-FD21-4679-BA1E-CF90736A4A87}"/>
    <cellStyle name="Vírgula 2 2 2" xfId="11" xr:uid="{1403918A-6E27-4E8A-A3FC-A3AC0CDB5411}"/>
    <cellStyle name="Vírgula 2 3" xfId="9" xr:uid="{814681D5-A3CC-4317-8976-146E3BF93185}"/>
    <cellStyle name="Vírgula 3" xfId="6" xr:uid="{C0A8535A-814E-4070-938A-E2094F6DE8DC}"/>
    <cellStyle name="Vírgula 3 2" xfId="10" xr:uid="{055A0D26-5C20-4F7C-A773-B04465530100}"/>
    <cellStyle name="Vírgula 4" xfId="8" xr:uid="{531997CF-F882-4986-BACD-552EAE7B00A4}"/>
    <cellStyle name="Vírgula 4 2" xfId="12" xr:uid="{20E4923C-D408-4037-BB3C-7E4552C7D313}"/>
    <cellStyle name="Vírgula 5" xfId="13" xr:uid="{61890397-42F3-44D6-995F-3244EF6709DD}"/>
    <cellStyle name="Vírgula 6" xfId="15" xr:uid="{949C81BE-20A7-4123-BF05-F33C2DF83CDA}"/>
  </cellStyles>
  <dxfs count="341">
    <dxf>
      <font>
        <strike val="0"/>
        <outline val="0"/>
        <shadow val="0"/>
        <vertAlign val="baseline"/>
        <sz val="8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strike val="0"/>
        <outline val="0"/>
        <shadow val="0"/>
        <vertAlign val="baseline"/>
        <sz val="8"/>
        <name val="Arial"/>
        <family val="2"/>
        <scheme val="none"/>
      </font>
      <numFmt numFmtId="14" formatCode="0.00%"/>
      <border outline="0">
        <right style="thick">
          <color auto="1"/>
        </right>
      </border>
    </dxf>
    <dxf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64"/>
        </right>
        <top/>
        <bottom/>
        <vertical/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ck">
          <color auto="1"/>
        </left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9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ck">
          <color indexed="8"/>
        </left>
        <right style="thick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ck">
          <color indexed="8"/>
        </left>
        <right style="thick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double">
          <color indexed="8"/>
        </left>
        <right style="thin">
          <color indexed="8"/>
        </right>
        <top/>
        <bottom/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vertical style="thin">
          <color indexed="8"/>
        </vertic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top/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double">
          <color indexed="8"/>
        </right>
        <top/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 style="thin">
          <color indexed="8"/>
        </vertical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ck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rgb="FF000099"/>
        <name val="Arial"/>
        <family val="2"/>
        <scheme val="none"/>
      </font>
      <numFmt numFmtId="14" formatCode="0.00%"/>
      <border diagonalUp="0" diagonalDown="0" outline="0">
        <left style="thin">
          <color indexed="8"/>
        </left>
        <right style="thick">
          <color indexed="8"/>
        </right>
      </border>
    </dxf>
    <dxf>
      <font>
        <strike val="0"/>
        <outline val="0"/>
        <shadow val="0"/>
        <u val="none"/>
        <vertAlign val="baseline"/>
        <color rgb="FF000099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ont>
        <strike val="0"/>
        <outline val="0"/>
        <shadow val="0"/>
        <u val="none"/>
        <vertAlign val="baseline"/>
        <sz val="9"/>
        <color rgb="FF000099"/>
        <name val="Arial"/>
        <family val="2"/>
        <scheme val="none"/>
      </font>
      <numFmt numFmtId="14" formatCode="0.00%"/>
      <border diagonalUp="0" diagonalDown="0" outline="0">
        <left style="thin">
          <color indexed="8"/>
        </left>
        <right style="thin">
          <color indexed="8"/>
        </right>
      </border>
    </dxf>
    <dxf>
      <font>
        <strike val="0"/>
        <outline val="0"/>
        <shadow val="0"/>
        <u val="none"/>
        <vertAlign val="baseline"/>
        <color rgb="FF000099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</border>
    </dxf>
    <dxf>
      <font>
        <strike val="0"/>
        <outline val="0"/>
        <shadow val="0"/>
        <u val="none"/>
        <vertAlign val="baseline"/>
        <sz val="9"/>
        <color rgb="FF000099"/>
        <name val="Arial"/>
        <family val="2"/>
        <scheme val="none"/>
      </font>
      <numFmt numFmtId="14" formatCode="0.00%"/>
      <border diagonalUp="0" diagonalDown="0" outline="0">
        <left style="thin">
          <color indexed="8"/>
        </left>
        <right style="thin">
          <color indexed="8"/>
        </right>
      </border>
    </dxf>
    <dxf>
      <font>
        <strike val="0"/>
        <outline val="0"/>
        <shadow val="0"/>
        <u val="none"/>
        <vertAlign val="baseline"/>
        <color rgb="FF000099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medium">
          <color indexed="8"/>
        </left>
        <right style="thin">
          <color indexed="8"/>
        </right>
      </border>
    </dxf>
    <dxf>
      <font>
        <i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4" formatCode="0.00%"/>
      <border diagonalUp="0" diagonalDown="0" outline="0">
        <left style="thin">
          <color indexed="8"/>
        </left>
        <right style="medium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numFmt numFmtId="4" formatCode="#,##0.00"/>
      <alignment horizontal="general" vertical="center" textRotation="0" wrapText="0" indent="0" justifyLastLine="0" shrinkToFit="0" readingOrder="0"/>
      <border outline="0">
        <right style="thin">
          <color indexed="8"/>
        </right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family val="2"/>
        <charset val="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border diagonalUp="0" diagonalDown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  <dxf>
      <font>
        <i val="0"/>
        <family val="2"/>
      </font>
      <numFmt numFmtId="1" formatCode="0"/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border diagonalUp="0" diagonalDown="0">
        <left style="medium">
          <color indexed="8"/>
        </left>
        <right style="thin">
          <color indexed="8"/>
        </right>
        <vertical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8"/>
        </left>
        <right style="medium">
          <color indexed="8"/>
        </right>
        <vertical/>
      </border>
    </dxf>
    <dxf>
      <numFmt numFmtId="7" formatCode="#,##0.00;\-#,##0.00"/>
      <fill>
        <patternFill patternType="none">
          <fgColor indexed="64"/>
          <bgColor auto="1"/>
        </patternFill>
      </fill>
      <border diagonalUp="0" diagonalDown="0">
        <left style="thin">
          <color indexed="8"/>
        </left>
        <right style="thin">
          <color indexed="8"/>
        </right>
        <top/>
        <bottom/>
        <vertical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right style="medium">
          <color indexed="8"/>
        </right>
      </border>
    </dxf>
    <dxf>
      <font>
        <strike val="0"/>
        <outline val="0"/>
        <shadow val="0"/>
        <u val="none"/>
        <vertAlign val="baseline"/>
        <sz val="9"/>
      </font>
      <fill>
        <patternFill patternType="none">
          <fgColor indexed="64"/>
          <bgColor auto="1"/>
        </patternFill>
      </fill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ck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ck">
          <color auto="1"/>
        </left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99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double">
          <color auto="1"/>
        </left>
        <right/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double">
          <color indexed="8"/>
        </left>
        <right style="thick">
          <color indexed="8"/>
        </right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medium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double">
          <color indexed="8"/>
        </left>
        <right style="thick">
          <color indexed="8"/>
        </right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medium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8"/>
        </left>
        <right style="thin">
          <color indexed="8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8"/>
        <color rgb="FF000099"/>
        <name val="Arial"/>
        <family val="2"/>
        <scheme val="none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99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99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64"/>
        </right>
        <vertic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rgb="FF000099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i val="0"/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8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8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8"/>
        </top>
        <bottom/>
      </border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8"/>
        </right>
        <top/>
        <bottom/>
      </border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ont>
        <i val="0"/>
        <strike val="0"/>
        <outline val="0"/>
        <shadow val="0"/>
        <u val="none"/>
        <vertAlign val="baseline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border diagonalUp="0" diagonalDown="0">
        <left style="medium">
          <color indexed="8"/>
        </left>
        <right style="thin">
          <color indexed="8"/>
        </right>
        <vertical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8"/>
        </left>
        <right style="medium">
          <color indexed="8"/>
        </right>
        <vertical/>
      </border>
    </dxf>
    <dxf>
      <numFmt numFmtId="7" formatCode="#,##0.00;\-#,##0.00"/>
      <fill>
        <patternFill patternType="none">
          <fgColor indexed="64"/>
          <bgColor auto="1"/>
        </patternFill>
      </fill>
      <border diagonalUp="0" diagonalDown="0">
        <left style="thin">
          <color indexed="8"/>
        </left>
        <right style="thin">
          <color indexed="8"/>
        </right>
        <top/>
        <bottom/>
        <vertical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right style="medium">
          <color indexed="8"/>
        </right>
      </border>
    </dxf>
    <dxf>
      <font>
        <strike val="0"/>
        <outline val="0"/>
        <shadow val="0"/>
        <u val="none"/>
        <vertAlign val="baseline"/>
        <sz val="9"/>
      </font>
      <fill>
        <patternFill patternType="none">
          <fgColor indexed="64"/>
          <bgColor auto="1"/>
        </patternFill>
      </fill>
    </dxf>
    <dxf>
      <border diagonalUp="0" diagonalDown="0">
        <left style="thick">
          <color indexed="8"/>
        </left>
        <right style="thick">
          <color indexed="8"/>
        </right>
        <top style="thick">
          <color indexed="8"/>
        </top>
        <bottom style="thick">
          <color indexed="8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border diagonalUp="0" diagonalDown="0">
        <left style="medium">
          <color indexed="8"/>
        </left>
        <right style="thin">
          <color indexed="8"/>
        </right>
        <vertical/>
      </border>
    </dxf>
    <dxf>
      <numFmt numFmtId="7" formatCode="#,##0.00;\-#,##0.00"/>
      <fill>
        <patternFill patternType="none">
          <fgColor indexed="64"/>
          <bgColor auto="1"/>
        </patternFill>
      </fill>
      <border diagonalUp="0" diagonalDown="0">
        <left style="thin">
          <color indexed="8"/>
        </left>
        <right style="thin">
          <color indexed="8"/>
        </right>
        <top/>
        <bottom/>
        <vertical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7" formatCode="#,##0.00;\-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  <vertical/>
      </border>
    </dxf>
    <dxf>
      <fill>
        <patternFill patternType="none">
          <fgColor indexed="64"/>
          <bgColor auto="1"/>
        </patternFill>
      </fill>
      <border diagonalUp="0" diagonalDown="0">
        <right style="medium">
          <color indexed="8"/>
        </right>
      </border>
    </dxf>
    <dxf>
      <font>
        <strike val="0"/>
        <outline val="0"/>
        <shadow val="0"/>
        <u val="none"/>
        <vertAlign val="baseline"/>
        <sz val="9"/>
      </font>
      <fill>
        <patternFill patternType="none">
          <fgColor indexed="64"/>
          <bgColor auto="1"/>
        </patternFill>
      </fill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rgb="FFFFFF99"/>
        </patternFill>
      </fill>
    </dxf>
  </dxfs>
  <tableStyles count="0" defaultTableStyle="TableStyleMedium2" defaultPivotStyle="PivotStyleLight16"/>
  <colors>
    <mruColors>
      <color rgb="FFFFFF99"/>
      <color rgb="FF000099"/>
      <color rgb="FF26E253"/>
      <color rgb="FF0000FF"/>
      <color rgb="FF80C535"/>
      <color rgb="FF26FA5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88C2E3-E49A-4691-B182-ADE1A2635F86}" name="Tabela24" displayName="Tabela24" ref="A6:F110" totalsRowShown="0" headerRowDxfId="340" dataDxfId="338" headerRowBorderDxfId="339" tableBorderDxfId="337">
  <tableColumns count="6">
    <tableColumn id="1" xr3:uid="{3FAB5538-3B82-400E-B8B9-F432479188C0}" name="CÓDIGO" dataDxfId="336"/>
    <tableColumn id="2" xr3:uid="{BF8D7564-F422-46D9-800F-83911CCB9B0F}" name="RECEITA ANALÍTICA" dataDxfId="335"/>
    <tableColumn id="3" xr3:uid="{E88EE81F-0D68-4EEE-903A-B0D81B778B7F}" name="RECEITA BRUTA PREVISTA" dataDxfId="334" dataCellStyle="Normal 2"/>
    <tableColumn id="4" xr3:uid="{D50C8F3F-E6A5-4C54-876D-AC80A4715841}" name="QUOTA-PARTE_x000a_CREA-__" dataDxfId="333"/>
    <tableColumn id="5" xr3:uid="{030C9CF6-7B60-409B-9F0E-C56E6916E956}" name="QUOTA-PARTE_x000a_CONFEA"/>
    <tableColumn id="6" xr3:uid="{35E81F3E-EDD8-49D3-9EF8-149F0F6676E3}" name="QUOTA-PARTE_x000a_MÚTUA" dataDxfId="3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D7B888-0C80-44AF-B70E-8179D8C89932}" name="Tabela2" displayName="Tabela2" ref="A5:H172" totalsRowShown="0" headerRowDxfId="331" dataDxfId="329" headerRowBorderDxfId="330" tableBorderDxfId="328">
  <tableColumns count="8">
    <tableColumn id="1" xr3:uid="{77761FB5-D66A-49C4-87E9-6E18C40804A4}" name="CÓDIGO" dataDxfId="327"/>
    <tableColumn id="2" xr3:uid="{E9F2BF78-18A4-4F18-9D04-A82820A27BC5}" name="RECEITA ANALÍTICA" dataDxfId="326"/>
    <tableColumn id="3" xr3:uid="{39A00B09-6C4A-4D5F-9BEE-2A5C16A26245}" name="RECEITA PREVISTA_x000a_Ano XXXX" dataDxfId="325" dataCellStyle="Normal 2"/>
    <tableColumn id="4" xr3:uid="{8BC4D7F8-194A-49FF-9ED6-91CA19A61167}" name="RECEITA ARRECADADA_x000a_ATÉ_x000a___/__/____" dataDxfId="324"/>
    <tableColumn id="5" xr3:uid="{BCEA4DC6-9248-43DA-9CA0-8D3F0359722D}" name="%_x000a_Arrecadado _x000a_x _x000a_Previsto" dataDxfId="323">
      <calculatedColumnFormula>+D6/C6</calculatedColumnFormula>
    </tableColumn>
    <tableColumn id="6" xr3:uid="{58E76814-F330-42EB-AE22-62BDEC428ACD}" name="PROPOSTA ORÇAMENTÁRIA_x000a_Ano XXXX + 1" dataDxfId="322"/>
    <tableColumn id="7" xr3:uid="{5D6A9AA4-7431-424F-8A5C-4F0B782D831E}" name="% _x000a_sobre_x000a_Total" dataDxfId="321">
      <calculatedColumnFormula>F6/$F$6</calculatedColumnFormula>
    </tableColumn>
    <tableColumn id="8" xr3:uid="{A1F23249-BB59-4D72-A3DE-016F26CE7EBA}" name="% _x000a_Receita Prevista_x000a_ Ano Anterior" dataDxfId="3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801CB33-4D8C-4947-A682-97512A157B01}" name="Tabela11" displayName="Tabela11" ref="A5:Y274" totalsRowShown="0" headerRowDxfId="319" dataDxfId="317" headerRowBorderDxfId="318" tableBorderDxfId="316" headerRowCellStyle="Normal 2">
  <tableColumns count="25">
    <tableColumn id="8" xr3:uid="{E9FB978A-102E-4894-AB7F-41A0FA0971CE}" name="CÓDIGO" dataDxfId="315" totalsRowDxfId="314" dataCellStyle="Normal 2" totalsRowCellStyle="Normal 2"/>
    <tableColumn id="9" xr3:uid="{9CDE7292-EB86-4894-8DA2-1D72C301667A}" name="DESPESA ANALÍTICA" dataDxfId="313" totalsRowDxfId="312" dataCellStyle="Normal 2" totalsRowCellStyle="Normal 2"/>
    <tableColumn id="10" xr3:uid="{5392B70D-80CD-4439-B1CA-ECDE052E4FB5}" name="PROPOSTA ORÇAMENTÁRIA INICIAL_x000a_Ano XXXX" dataDxfId="311" totalsRowDxfId="310" dataCellStyle="Normal 2" totalsRowCellStyle="Normal 2"/>
    <tableColumn id="6" xr3:uid="{5F4E29B1-A4E8-4B89-AB74-1C2DA2B65C79}" name="TRANSPOSIÇÕES_x000a_ORÇAMENTÁRIAS_x000a_Nº __ a __ _x000a_E_x000a_REFORMULAÇÕES_x000a_APROVADAS" dataDxfId="309" totalsRowDxfId="308" dataCellStyle="Normal 2" totalsRowCellStyle="Normal 2"/>
    <tableColumn id="5" xr3:uid="{4CE01C61-9162-4DE6-8547-5571283FC91F}" name="ORÇAMENTO_x000a_ATUALIZADO_x000a_Ano XXXX" dataDxfId="307" dataCellStyle="Normal 2" totalsRowCellStyle="Normal 2"/>
    <tableColumn id="11" xr3:uid="{8C5F54FB-93FB-4AC1-A2B3-F2083F14C1F0}" name="Despesa Liquidada_x000a_até __/__/____" dataDxfId="306" totalsRowDxfId="305" dataCellStyle="Normal 2" totalsRowCellStyle="Normal 2"/>
    <tableColumn id="12" xr3:uid="{9A40DA26-9AE5-4C9E-81A5-EB02F89ABF58}" name="%_x000a_Executado _x000a_x _x000a_Orçado_x000a_Atual" dataDxfId="304" totalsRowDxfId="303" dataCellStyle="Porcentagem" totalsRowCellStyle="Normal 2"/>
    <tableColumn id="26" xr3:uid="{2527EBBD-9747-4702-ABB9-52ABA611FA03}" name="PROPOSTA ORÇAMENTÁRIA_x000a_Ano XXXX + 1" dataDxfId="302" totalsRowDxfId="301" dataCellStyle="Normal 2" totalsRowCellStyle="Normal 2">
      <calculatedColumnFormula>Tabela11[[#This Row],[GOVERNANÇA
TOTAL
]]+Tabela11[[#This Row],[FINALIDADE
TOTAL
]]+Tabela11[[#This Row],[GESTÃO
TOTAL
]]</calculatedColumnFormula>
    </tableColumn>
    <tableColumn id="1" xr3:uid="{D184C7DF-B35E-487E-B16C-21C1DF07661E}" name="% sobre_x000a_Total" dataDxfId="300" totalsRowDxfId="299" dataCellStyle="Normal 2" totalsRowCellStyle="Normal 2">
      <calculatedColumnFormula>+H6/$H$6</calculatedColumnFormula>
    </tableColumn>
    <tableColumn id="14" xr3:uid="{2257C3BC-ED06-4E4D-94BD-C4C30C275028}" name="% _x000a_Proposta Orçamentária _x000a_sobre_x000a_ Dotação_x000a_ Inicial" dataDxfId="298" dataCellStyle="Normal 2" totalsRowCellStyle="Normal 2"/>
    <tableColumn id="27" xr3:uid="{CA1AFE3B-BA97-4ABF-9197-6DEBCA54A87A}" name="% _x000a_Proposta Orçamentária _x000a_sobre_x000a_ Dotação_x000a_Atualizada" dataDxfId="297" totalsRowCellStyle="Normal 2">
      <calculatedColumnFormula>Tabela11[[#This Row],[PROPOSTA ORÇAMENTÁRIA
Ano XXXX + 1]]/Tabela11[[#This Row],[ORÇAMENTO
ATUALIZADO
Ano XXXX]]</calculatedColumnFormula>
    </tableColumn>
    <tableColumn id="13" xr3:uid="{B32B1A7C-66F7-4260-AD06-2D0FE56CD06A}" name="GOVERNANÇA_x000a_Direção e Liderança" dataDxfId="296" dataCellStyle="Normal 2" totalsRowCellStyle="Normal 2"/>
    <tableColumn id="20" xr3:uid="{049DBBBE-2D24-4DDB-A2F7-4C11C41FDF7F}" name="GOVERNANÇA_x000a_Relacionamento Institucional" dataDxfId="295" totalsRowDxfId="294" dataCellStyle="Normal 2" totalsRowCellStyle="Normal 2"/>
    <tableColumn id="15" xr3:uid="{135FA1FB-4625-4AD3-B884-37BD7EBCFEF6}" name="GOVERNANÇA_x000a_Estratégia_x000a_" dataDxfId="293" totalsRowDxfId="292" dataCellStyle="Normal 2" totalsRowCellStyle="Normal 2"/>
    <tableColumn id="16" xr3:uid="{F1852D5D-0C2F-4685-9BB9-26840DF635A6}" name="GOVERNANÇA_x000a_Controle_x000a_" dataDxfId="291" totalsRowDxfId="290" dataCellStyle="Normal 2" totalsRowCellStyle="Normal 2"/>
    <tableColumn id="2" xr3:uid="{BC4FAD27-56EA-4E4E-AA66-2B8B61D9B053}" name="GOVERNANÇA_x000a_TOTAL_x000a_" dataDxfId="289" dataCellStyle="Normal 2" totalsRowCellStyle="Normal 2"/>
    <tableColumn id="17" xr3:uid="{8165A1E1-742B-439D-BF14-5A36BCF18657}" name="FINALIDADE_x000a_Registro_x000a_" dataDxfId="288" totalsRowDxfId="287" dataCellStyle="Normal 2" totalsRowCellStyle="Normal 2"/>
    <tableColumn id="18" xr3:uid="{A2DF7FFB-3C8D-419E-9FAC-9D1E04EE10C7}" name="FINALIDADE_x000a_Fiscalização_x000a_" dataDxfId="286" totalsRowDxfId="285" dataCellStyle="Normal 2" totalsRowCellStyle="Normal 2"/>
    <tableColumn id="19" xr3:uid="{48B87CE8-E68E-48DB-B636-6BC3BF18D566}" name="FINALIDADE_x000a_Julgamento e Normatização" dataDxfId="284" totalsRowDxfId="283" dataCellStyle="Normal 2" totalsRowCellStyle="Normal 2"/>
    <tableColumn id="3" xr3:uid="{5E2C0A6E-1A58-4658-85EC-83BFDF80D999}" name="FINALIDADE_x000a_TOTAL_x000a_" dataDxfId="282" dataCellStyle="Normal 2" totalsRowCellStyle="Normal 2"/>
    <tableColumn id="21" xr3:uid="{A621520E-8FEC-4D64-9DD4-6D9951254F90}" name="GESTÃO_x000a_Comunicação _x000a_e Eventos" dataDxfId="281" totalsRowDxfId="280" dataCellStyle="Normal 2" totalsRowCellStyle="Normal 2"/>
    <tableColumn id="22" xr3:uid="{8FA9B2DB-E0EF-4BA9-9341-4FA55CCD1170}" name="GESTÃO_x000a_Suporte Técnico-Administrativo" dataDxfId="279" totalsRowDxfId="278" dataCellStyle="Normal 2" totalsRowCellStyle="Normal 2"/>
    <tableColumn id="23" xr3:uid="{73D101EB-C467-4C1A-A1CE-91DDFD0A8D41}" name="GESTÃO_x000a_Tecnologia da Informação" dataDxfId="277" totalsRowDxfId="276" dataCellStyle="Normal 2" totalsRowCellStyle="Normal 2"/>
    <tableColumn id="4" xr3:uid="{9DED4599-CA33-49B4-A28D-300455822F71}" name="GESTÃO_x000a_Infraestrutura_x000a_" dataDxfId="275" totalsRowDxfId="274" dataCellStyle="Normal 2" totalsRowCellStyle="Normal 2"/>
    <tableColumn id="25" xr3:uid="{FC3E2A2E-6C9C-4E6A-A78B-0A955B15E876}" name="GESTÃO_x000a_TOTAL_x000a_" dataDxfId="273" totalsRowDxfId="272" dataCellStyle="Normal 2" totalsRowCellStyle="Normal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D3CDBB7-0AA3-4E42-9C95-79CA780EE16A}" name="Tabela13" displayName="Tabela13" ref="A5:F53" totalsRowShown="0" headerRowDxfId="271" dataDxfId="269" headerRowBorderDxfId="270" tableBorderDxfId="268" headerRowCellStyle="Normal 2">
  <tableColumns count="6">
    <tableColumn id="1" xr3:uid="{73EB5F68-8B7C-4BF3-8F94-8802291FC5F4}" name="CÓDIGO" dataDxfId="267"/>
    <tableColumn id="2" xr3:uid="{00BDC858-CF47-4875-AA90-C6162C9E71DF}" name="RECEITA SINTÉTICA" dataDxfId="266"/>
    <tableColumn id="3" xr3:uid="{1003CF0C-DCBF-44AF-81C2-521CAB964622}" name="PROPOSTA ORÇAMENTÁRIA_x000a_RECEITA PREVISTA" dataDxfId="265" dataCellStyle="Normal 2"/>
    <tableColumn id="5" xr3:uid="{A4E1425D-956B-4FAA-A6D6-DC3E8BD93165}" name="Código da Despesa" dataDxfId="264" dataCellStyle="Normal 2"/>
    <tableColumn id="6" xr3:uid="{301E8CD7-7E03-4EF2-8AE5-0234E922E4D4}" name="Despesas" dataDxfId="263" dataCellStyle="Normal 2"/>
    <tableColumn id="7" xr3:uid="{432DE505-845E-461E-83F1-FC7EC1C219DA}" name="PROPOSTA ORÇAMENTÁRIA_x000a_DESPESA FIXADA" dataDxfId="262" dataCellStyle="Normal 2">
      <calculatedColumnFormula>F7+F8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987F4C-74CA-4BAE-B04F-164EA8920E28}" name="Tabela25" displayName="Tabela25" ref="A5:I172" totalsRowShown="0" headerRowDxfId="261" dataDxfId="259" headerRowBorderDxfId="260" tableBorderDxfId="258">
  <tableColumns count="9">
    <tableColumn id="1" xr3:uid="{03E45CC6-7AB3-4256-B94C-B56419E76F40}" name="CÓDIGO" dataDxfId="257"/>
    <tableColumn id="2" xr3:uid="{B8484368-462F-4B24-A00F-971BEF4188DB}" name="RECEITA ANALÍTICA" dataDxfId="256"/>
    <tableColumn id="3" xr3:uid="{B09FEEC6-562D-4588-9E59-8B2948E73ABB}" name="PROPOSTA_x000a_ORÇAMENTÁRIA_x000a_INICIAL" dataDxfId="255" dataCellStyle="Normal 2"/>
    <tableColumn id="4" xr3:uid="{AEC83D9F-2E93-4423-876D-91808BE70770}" name="RECEITA ARRECADADA_x000a_ATÉ_x000a___/__/____" dataDxfId="254"/>
    <tableColumn id="5" xr3:uid="{17AEF1BF-2111-46F6-998F-BF07163B0D4B}" name="%_x000a_Arrecadado _x000a_x _x000a_Previsto" dataDxfId="253">
      <calculatedColumnFormula>+D6/C6</calculatedColumnFormula>
    </tableColumn>
    <tableColumn id="6" xr3:uid="{DDAE188A-7C0E-4841-9011-03A24E2A7D8D}" name="(+)_x000a_SUPLEMENTAÇÃO_x000a_PROPOSTA PARA A_x000a__ª_x000a_REFORMULAÇÃO" dataDxfId="252"/>
    <tableColumn id="9" xr3:uid="{316B8849-D456-4961-85FC-7A2099493060}" name="(-)_x000a_REDUÇÃO_x000a_PROPOSTA PARA A_x000a__ª_x000a_REFORMULAÇÃO"/>
    <tableColumn id="7" xr3:uid="{D6F40393-41C2-4227-94AB-C79C221015F7}" name="PROPOSTA_x000a_ORÇAMENTÁRIA_x000a_ATUALIZADA_x000a_APÓS A_x000a__ª_x000a_REFORMULAÇÃO" dataDxfId="251">
      <calculatedColumnFormula>Tabela25[[#This Row],[(+)
SUPLEMENTAÇÃO
PROPOSTA PARA A
_ª
REFORMULAÇÃO]]</calculatedColumnFormula>
    </tableColumn>
    <tableColumn id="8" xr3:uid="{D34C3F4A-9599-45B0-8BA1-1FBF0B979D00}" name="%_x000a__ª_x000a_REFORMULAÇÃO_x000a_RECEITA" dataDxfId="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853F57-9222-403F-AA20-9404C56872B2}" name="Tabela115" displayName="Tabela115" ref="A5:DV274" totalsRowShown="0" headerRowDxfId="247" dataDxfId="245" headerRowBorderDxfId="246" tableBorderDxfId="244" headerRowCellStyle="Normal 2">
  <tableColumns count="126">
    <tableColumn id="8" xr3:uid="{DDB192C1-FBED-47B8-BA79-4CB286F7F080}" name="CÓDIGO" dataDxfId="243" totalsRowDxfId="242" dataCellStyle="Normal 2" totalsRowCellStyle="Normal 2"/>
    <tableColumn id="9" xr3:uid="{1C7DF5AF-8E6F-4821-9037-1C1CDB0C212F}" name="DESPESA" dataDxfId="241" totalsRowDxfId="240" dataCellStyle="Normal 2" totalsRowCellStyle="Normal 2"/>
    <tableColumn id="26" xr3:uid="{E9082F62-8BE6-4EB6-8822-F303D9F14F61}" name="PROPOSTA_x000a_ORÇAMENTÁRIA_x000a_INICIAL" dataDxfId="239" totalsRowDxfId="238" dataCellStyle="Normal 2" totalsRowCellStyle="Normal 2">
      <calculatedColumnFormula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calculatedColumnFormula>
    </tableColumn>
    <tableColumn id="2" xr3:uid="{EFF314D5-CD9F-43D9-86E2-F51FBB4840ED}" name="TRANSPOSIÇÕES_x000a_ORÇAMENTÁRIAS_x000a_Nº __ a __ _x000a__x000a_E_x000a__x000a_REFORMULAÇÕES_x000a_APROVADAS" dataDxfId="237" totalsRowDxfId="236" dataCellStyle="Normal 2" totalsRowCellStyle="Normal 2">
      <calculatedColumnFormula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calculatedColumnFormula>
    </tableColumn>
    <tableColumn id="3" xr3:uid="{333D337D-DBC5-4922-9849-D8A92ADE9245}" name="ORÇAMENTO_x000a_ATUALIZADO" dataDxfId="235" totalsRowDxfId="234" dataCellStyle="Normal 2" totalsRowCellStyle="Normal 2">
      <calculatedColumnFormula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calculatedColumnFormula>
    </tableColumn>
    <tableColumn id="1" xr3:uid="{96100D24-C84F-4308-98B4-F1099D5CD954}" name="DESPESA_x000a_LIQUIDADA ATÉ_x000a_ __/__/____" dataDxfId="233" totalsRowDxfId="232" dataCellStyle="Normal 2" totalsRowCellStyle="Normal 2">
      <calculatedColumnFormula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calculatedColumnFormula>
    </tableColumn>
    <tableColumn id="27" xr3:uid="{726B2CA6-24E5-45F9-BB35-6396983A0165}" name="% _x000a_EXECUÇÃO" dataDxfId="231" totalsRowCellStyle="Normal 2">
      <calculatedColumnFormula>Tabela115[[#This Row],[DESPESA
LIQUIDADA ATÉ
 __/__/____]]/Tabela115[[#This Row],[ORÇAMENTO
ATUALIZADO]]</calculatedColumnFormula>
    </tableColumn>
    <tableColumn id="4" xr3:uid="{C71826F5-528E-4141-90E6-EE463006636F}" name="(+)_x000a_SUPLEMENTAÇÃO_x000a_PROPOSTA PARA A_x000a__ª_x000a_REFORMULAÇÃO" dataDxfId="230" totalsRowCellStyle="Normal 2">
      <calculatedColumnFormula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calculatedColumnFormula>
    </tableColumn>
    <tableColumn id="5" xr3:uid="{27E19C2B-7C09-4ACD-B65D-2D2E50EF806D}" name="%_x000a_SUPLEMENTAÇÃO" dataDxfId="229" dataCellStyle="Porcentagem" totalsRowCellStyle="Normal 2">
      <calculatedColumnFormula>Tabela115[[#This Row],[(+)
SUPLEMENTAÇÃO
PROPOSTA PARA A
_ª
REFORMULAÇÃO]]/Tabela115[[#This Row],[ORÇAMENTO
ATUALIZADO]]</calculatedColumnFormula>
    </tableColumn>
    <tableColumn id="6" xr3:uid="{59F3048C-CFE7-474D-AF3F-F67505B2FC74}" name="(-)_x000a_REDUÇÃO_x000a_PROPOSTA PARA A_x000a__ª_x000a_REFORMULAÇÃO" dataDxfId="228" totalsRowCellStyle="Normal 2">
      <calculatedColumnFormula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calculatedColumnFormula>
    </tableColumn>
    <tableColumn id="7" xr3:uid="{95ADC539-FF88-4E33-B1A6-C7EA7B40D555}" name="%_x000a_REDUÇÃO" dataDxfId="227" dataCellStyle="Porcentagem" totalsRowCellStyle="Normal 2">
      <calculatedColumnFormula>-Tabela115[[#This Row],[(-)
REDUÇÃO
PROPOSTA PARA A
_ª
REFORMULAÇÃO]]/Tabela115[[#This Row],[ORÇAMENTO
ATUALIZADO]]</calculatedColumnFormula>
    </tableColumn>
    <tableColumn id="10" xr3:uid="{9A6A6F44-8806-4712-AA85-F4D797F503C6}" name="PROPOSTA_x000a_ORÇAMENTÁRIA_x000a_ATUALIZADA_x000a_APÓS A_x000a__ª_x000a_REFORMULAÇÃO" dataDxfId="226" totalsRowCellStyle="Normal 2">
      <calculatedColumnFormula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calculatedColumnFormula>
    </tableColumn>
    <tableColumn id="123" xr3:uid="{73C481D8-50BE-4D69-AF30-C03848B493A1}" name="%_x000a__ª_x000a_REFORMULAÇÃO" dataDxfId="225" totalsRowCellStyle="Normal 2">
      <calculatedColumnFormula>(Tabela115[[#This Row],[PROPOSTA
ORÇAMENTÁRIA
ATUALIZADA
APÓS A
_ª
REFORMULAÇÃO]]/Tabela115[[#This Row],[ORÇAMENTO
ATUALIZADO]])-1</calculatedColumnFormula>
    </tableColumn>
    <tableColumn id="13" xr3:uid="{AD091671-AC85-44E9-980C-8A2E6511C858}" name="GOVERNANÇA_x000a_Direção e_x000a_Liderança_x000a__x000a__x000a__x000a__x000a_Proposta Orçamentária Inicial" dataDxfId="224" dataCellStyle="Normal 2" totalsRowCellStyle="Normal 2"/>
    <tableColumn id="11" xr3:uid="{5C2530E1-5691-4ED3-AEA0-47EF8DE8715D}" name="GOVERNANÇA_x000a_Direção e_x000a_Liderança_x000a__x000a_Transposições Orçamentárias _x000a_Nº __ a __ _x000a_e_x000a_Reformulações_x000a_aprovadas" dataDxfId="223" dataCellStyle="Normal 2" totalsRowCellStyle="Normal 2"/>
    <tableColumn id="12" xr3:uid="{471F9645-2C5E-41E6-8FDC-35B5C4F3F4B7}" name="GOVERNANÇA_x000a_Direção e_x000a_Liderança_x000a__x000a__x000a__x000a__x000a__x000a_Orçamento _x000a_Atualizado" dataDxfId="222" dataCellStyle="Normal 2" totalsRowCellStyle="Normal 2"/>
    <tableColumn id="14" xr3:uid="{D94B5493-0864-4D94-88D2-70142F61FD33}" name="GOVERNANÇA_x000a_Direção e_x000a_Liderança_x000a__x000a__x000a__x000a__x000a_Despesa Liquidada até __/__/____" dataDxfId="221" dataCellStyle="Normal 2" totalsRowCellStyle="Normal 2"/>
    <tableColumn id="24" xr3:uid="{2E2837B9-DE61-4E2C-83C9-20980D3145DF}" name="GOVERNANÇA_x000a_Direção e_x000a_Liderança_x000a__x000a__x000a__x000a__x000a__x000a_%_x000a_Execução" dataDxfId="220" dataCellStyle="Porcentagem" totalsRowCellStyle="Normal 2">
      <calculatedColumnFormula>Tabela115[[#This Row],[GOVERNANÇA
Direção e
Liderança
Despesa Liquidada até __/__/____]]/Tabela115[[#This Row],[GOVERNANÇA
Direção e
Liderança
Orçamento 
Atualizado]]</calculatedColumnFormula>
    </tableColumn>
    <tableColumn id="28" xr3:uid="{29785FB2-39EE-4D38-A59E-E364F3262444}" name="GOVERNANÇA_x000a_Direção e_x000a_Liderança_x000a__x000a__x000a__x000a_(+)_x000a_Suplementação_x000a_ proposta para a_x000a__ª Reformulação" dataDxfId="219" dataCellStyle="Normal 2" totalsRowCellStyle="Normal 2"/>
    <tableColumn id="29" xr3:uid="{95ED24AA-FBA8-4B60-B181-4849942A1692}" name="GOVERNANÇA_x000a_Direção e_x000a_Liderança_x000a__x000a__x000a__x000a__x000a__x000a_%_x000a_Suplementação" dataDxfId="218" dataCellStyle="Porcentagem" totalsRowCellStyle="Normal 2">
      <calculatedColumnFormula>Tabela115[[#This Row],[GOVERNANÇA
Direção e
Liderança
(+)
Suplementação
 proposta para a
_ª Reformulação]]/Tabela115[[#This Row],[GOVERNANÇA
Direção e
Liderança
Orçamento 
Atualizado]]</calculatedColumnFormula>
    </tableColumn>
    <tableColumn id="30" xr3:uid="{14409B5B-25B0-4887-966B-BCB26FE916A5}" name="GOVERNANÇA_x000a_Direção e_x000a_Liderança_x000a__x000a__x000a__x000a_(-)_x000a_Redução_x000a_proposta para a_x000a__ª Reformulação" dataDxfId="217" dataCellStyle="Normal 2" totalsRowCellStyle="Normal 2"/>
    <tableColumn id="31" xr3:uid="{B7F19D78-AF2C-4CB8-B028-7B01B87FDB33}" name="GOVERNANÇA_x000a_Direção e_x000a_Liderança_x000a__x000a__x000a__x000a__x000a__x000a_%_x000a_Redução" dataDxfId="216" dataCellStyle="Porcentagem" totalsRowCellStyle="Normal 2">
      <calculatedColumnFormula>-Tabela115[[#This Row],[GOVERNANÇA
Direção e
Liderança
(-)
Redução
proposta para a
_ª Reformulação]]/Tabela115[[#This Row],[GOVERNANÇA
Direção e
Liderança
Orçamento 
Atualizado]]</calculatedColumnFormula>
    </tableColumn>
    <tableColumn id="32" xr3:uid="{810B2E55-6FD1-45AE-AF63-186FF637A330}" name="GOVERNANÇA_x000a_Direção e_x000a_Liderança_x000a__x000a__x000a__x000a_Proposta Orçamentária Atualizada após a _x000a__ª REFORMULAÇÃO" dataDxfId="215" dataCellStyle="Normal 2" totalsRowCellStyle="Normal 2"/>
    <tableColumn id="20" xr3:uid="{89C880EF-C3BC-47E5-84A3-9A2F6CD5BB7D}" name="GOVERNANÇA_x000a_Relacionamento _x000a_Institucional_x000a__x000a__x000a__x000a__x000a_Proposta Orçamentária Inicial" dataDxfId="214" totalsRowDxfId="213" dataCellStyle="Normal 2" totalsRowCellStyle="Normal 2"/>
    <tableColumn id="78" xr3:uid="{C1988920-835D-4C72-9B3C-0ED8558058EB}" name="GOVERNANÇA_x000a_Relacionamento _x000a_Institucional_x000a__x000a_Transposições Orçamentárias _x000a_Nº __ a __ _x000a_e_x000a_Reformulações_x000a_aprovadas" dataDxfId="212" totalsRowDxfId="211" dataCellStyle="Normal 2" totalsRowCellStyle="Normal 2"/>
    <tableColumn id="79" xr3:uid="{B1F4D88B-6E4D-40E7-99AB-38614E2CFFA2}" name="GOVERNANÇA_x000a_Relacionamento _x000a_Institucional_x000a__x000a__x000a__x000a__x000a__x000a_Orçamento _x000a_Atualizado" dataDxfId="210" totalsRowDxfId="209" dataCellStyle="Normal 2" totalsRowCellStyle="Normal 2">
      <calculatedColumnFormula>Tabela115[[#This Row],[GOVERNANÇA
Relacionamento 
Institucional
Proposta Orçamentária Inicial]]+Tabela115[[#This Row],[GOVERNANÇA
Relacionamento 
Institucional
Transposições Orçamentárias 
Nº __ a __ 
e
Reformulações
aprovadas]]</calculatedColumnFormula>
    </tableColumn>
    <tableColumn id="80" xr3:uid="{D726B117-37F3-4FE3-ADC8-CD4397995AFA}" name="GOVERNANÇA_x000a_Relacionamento _x000a_Institucional_x000a__x000a__x000a__x000a__x000a_Despesa Liquidada até __/__/____" dataDxfId="208" totalsRowDxfId="207" dataCellStyle="Normal 2" totalsRowCellStyle="Normal 2"/>
    <tableColumn id="81" xr3:uid="{E8FC1281-8B56-4DFF-9280-033EA5A9A6A0}" name="GOVERNANÇA_x000a_Relacionamento _x000a_Institucional_x000a__x000a__x000a__x000a__x000a__x000a_%_x000a_Execução" dataDxfId="206" dataCellStyle="Porcentagem" totalsRowCellStyle="Normal 2">
      <calculatedColumnFormula>Tabela115[[#This Row],[GOVERNANÇA
Relacionamento 
Institucional
Despesa Liquidada até __/__/____]]/Tabela115[[#This Row],[GOVERNANÇA
Relacionamento 
Institucional
Orçamento 
Atualizado]]</calculatedColumnFormula>
    </tableColumn>
    <tableColumn id="82" xr3:uid="{36A2A041-EED1-4FA2-A0B5-DE62D6033F5D}" name="GOVERNANÇA_x000a_Relacionamento _x000a_Institucional_x000a__x000a__x000a__x000a_(+)_x000a_Suplementação_x000a_ proposta para a_x000a__ª Reformulação" dataDxfId="205" dataCellStyle="Normal 2" totalsRowCellStyle="Normal 2"/>
    <tableColumn id="83" xr3:uid="{03C50794-D109-4FBF-9D44-952C6C9A84DC}" name="GOVERNANÇA_x000a_Relacionamento _x000a_Institucional_x000a__x000a__x000a__x000a__x000a__x000a_%_x000a_Suplementação" dataDxfId="204" dataCellStyle="Porcentagem" totalsRowCellStyle="Normal 2">
      <calculatedColumnFormula>Tabela115[[#This Row],[GOVERNANÇA
Relacionamento 
Institucional
(+)
Suplementação
 proposta para a
_ª Reformulação]]/Tabela115[[#This Row],[GOVERNANÇA
Relacionamento 
Institucional
Orçamento 
Atualizado]]</calculatedColumnFormula>
    </tableColumn>
    <tableColumn id="84" xr3:uid="{78F091AE-65B5-4C49-A5B5-27DA85EF7295}" name="GOVERNANÇA_x000a_Relacionamento _x000a_Institucional_x000a__x000a__x000a__x000a_(-)_x000a_Redução_x000a_proposta para a_x000a__ª Reformulação" dataDxfId="203" dataCellStyle="Normal 2" totalsRowCellStyle="Normal 2"/>
    <tableColumn id="85" xr3:uid="{E40B6EAD-A41B-435E-A608-00D505D00DDA}" name="GOVERNANÇA_x000a_Relacionamento _x000a_Institucional_x000a__x000a__x000a__x000a__x000a__x000a_%_x000a_Redução" dataDxfId="202" dataCellStyle="Porcentagem" totalsRowCellStyle="Normal 2">
      <calculatedColumnFormula>-Tabela115[[#This Row],[GOVERNANÇA
Relacionamento 
Institucional
(-)
Redução
proposta para a
_ª Reformulação]]/Tabela115[[#This Row],[GOVERNANÇA
Relacionamento 
Institucional
Orçamento 
Atualizado]]</calculatedColumnFormula>
    </tableColumn>
    <tableColumn id="86" xr3:uid="{CAC0A37C-25A5-4ECE-916D-4326A208F610}" name="GOVERNANÇA_x000a_Relacionamento _x000a_Institucional_x000a__x000a__x000a__x000a_Proposta Orçamentária Atualizada após a _x000a__ª REFORMULAÇÃO" dataDxfId="201" totalsRowDxfId="200" dataCellStyle="Normal 2" totalsRowCellStyle="Normal 2"/>
    <tableColumn id="15" xr3:uid="{9A836A03-DD64-40A9-A85B-137E08D8260A}" name="GOVERNANÇA_x000a_Estratégia_x000a__x000a__x000a__x000a__x000a__x000a_Proposta Orçamentária Inicial" dataDxfId="199" totalsRowDxfId="198" dataCellStyle="Normal 2" totalsRowCellStyle="Normal 2"/>
    <tableColumn id="33" xr3:uid="{3208C071-32F3-4095-8942-D1B65A7022F9}" name="GOVERNANÇA_x000a_Estratégia_x000a__x000a__x000a_Transposições Orçamentárias _x000a_Nº __ a __ _x000a_e_x000a_Reformulações_x000a_aprovadas" dataDxfId="197" totalsRowDxfId="196" dataCellStyle="Normal 2" totalsRowCellStyle="Normal 2"/>
    <tableColumn id="34" xr3:uid="{28BD70E0-FDCA-4F97-BC68-F35F7623CDB9}" name="GOVERNANÇA_x000a_Estratégia_x000a__x000a__x000a__x000a__x000a__x000a__x000a_Orçamento _x000a_Atualizado" dataDxfId="195" totalsRowDxfId="194" dataCellStyle="Normal 2" totalsRowCellStyle="Normal 2"/>
    <tableColumn id="35" xr3:uid="{51C86022-06EC-4C54-A8DC-DBEEB9FA92AC}" name="GOVERNANÇA_x000a_Estratégia_x000a__x000a__x000a__x000a__x000a__x000a_Despesa Liquidada até __/__/____" dataDxfId="193" totalsRowDxfId="192" dataCellStyle="Normal 2" totalsRowCellStyle="Normal 2"/>
    <tableColumn id="36" xr3:uid="{59CCCEC9-D4AB-4F39-B889-D55511ED7112}" name="GOVERNANÇA_x000a_Estratégia_x000a__x000a__x000a__x000a__x000a__x000a__x000a_%_x000a_Execução" dataDxfId="191" totalsRowDxfId="190" dataCellStyle="Porcentagem" totalsRowCellStyle="Normal 2">
      <calculatedColumnFormula>Tabela115[[#This Row],[GOVERNANÇA
Estratégia
Despesa Liquidada até __/__/____]]/Tabela115[[#This Row],[GOVERNANÇA
Estratégia
Orçamento 
Atualizado]]</calculatedColumnFormula>
    </tableColumn>
    <tableColumn id="37" xr3:uid="{A2C31DC6-0FBF-4630-9051-CA72FDA4C1C2}" name="GOVERNANÇA_x000a_Estratégia_x000a__x000a__x000a__x000a__x000a_(+)_x000a_Suplementação_x000a_ proposta para a_x000a__ª Reformulação" dataDxfId="189" totalsRowDxfId="188" dataCellStyle="Normal 2" totalsRowCellStyle="Normal 2"/>
    <tableColumn id="38" xr3:uid="{C03F5B63-AC24-41A8-B2F1-6D6953C50635}" name="GOVERNANÇA_x000a_Estratégia_x000a__x000a__x000a__x000a__x000a__x000a__x000a_%_x000a_Suplementação" dataDxfId="187" totalsRowDxfId="186" dataCellStyle="Porcentagem" totalsRowCellStyle="Normal 2">
      <calculatedColumnFormula>Tabela115[[#This Row],[GOVERNANÇA
Estratégia
(+)
Suplementação
 proposta para a
_ª Reformulação]]/Tabela115[[#This Row],[GOVERNANÇA
Estratégia
Orçamento 
Atualizado]]</calculatedColumnFormula>
    </tableColumn>
    <tableColumn id="39" xr3:uid="{8435E4E7-C48F-4B08-8F45-23BFAD5E038D}" name="GOVERNANÇA_x000a_Estratégia_x000a__x000a__x000a__x000a__x000a_(-)_x000a_Redução_x000a_proposta para a_x000a__ª Reformulação" dataDxfId="185" totalsRowDxfId="184" dataCellStyle="Normal 2" totalsRowCellStyle="Normal 2"/>
    <tableColumn id="40" xr3:uid="{37656873-75AB-42F3-A45E-4C3215EA624B}" name="GOVERNANÇA_x000a_Estratégia_x000a__x000a__x000a__x000a__x000a__x000a__x000a_%_x000a_Redução" dataDxfId="183" totalsRowDxfId="182" dataCellStyle="Porcentagem" totalsRowCellStyle="Normal 2">
      <calculatedColumnFormula>-Tabela115[[#This Row],[GOVERNANÇA
Estratégia
(-)
Redução
proposta para a
_ª Reformulação]]/Tabela115[[#This Row],[GOVERNANÇA
Estratégia
Orçamento 
Atualizado]]</calculatedColumnFormula>
    </tableColumn>
    <tableColumn id="41" xr3:uid="{D3FF96F3-C79B-480A-85AC-838210B5DA04}" name="GOVERNANÇA_x000a_Estratégia_x000a__x000a__x000a__x000a__x000a_Proposta Orçamentária Atualizada após a _x000a__ª REFORMULAÇÃO" dataDxfId="181" totalsRowDxfId="180" dataCellStyle="Normal 2" totalsRowCellStyle="Normal 2">
      <calculatedColumnFormula>Tabela115[[#This Row],[GOVERNANÇA
Estratégia
Orçamento 
Atualizado]]+Tabela115[[#This Row],[GOVERNANÇA
Estratégia
(+)
Suplementação
 proposta para a
_ª Reformulação]]+Tabela115[[#This Row],[GOVERNANÇA
Estratégia
(-)
Redução
proposta para a
_ª Reformulação]]</calculatedColumnFormula>
    </tableColumn>
    <tableColumn id="16" xr3:uid="{BA86F67C-3561-43F1-B13D-BD4520D4859A}" name="GOVERNANÇA_x000a_Controle_x000a__x000a__x000a__x000a__x000a__x000a_Proposta Orçamentária Inicial" dataDxfId="179" totalsRowDxfId="178" dataCellStyle="Normal 2" totalsRowCellStyle="Normal 2"/>
    <tableColumn id="42" xr3:uid="{C9122137-835C-4207-83C9-AB456ABBC56B}" name="GOVERNANÇA_x000a_Controle_x000a__x000a__x000a_Transposições Orçamentárias _x000a_Nº __ a __ _x000a_e_x000a_Reformulações_x000a_aprovadas" dataDxfId="177" totalsRowDxfId="176" dataCellStyle="Normal 2" totalsRowCellStyle="Normal 2"/>
    <tableColumn id="43" xr3:uid="{DD0A947E-C9A1-4A33-9000-6AB2D24B4EF8}" name="GOVERNANÇA_x000a_Controle_x000a__x000a__x000a__x000a__x000a__x000a__x000a_Orçamento _x000a_Atualizado" dataDxfId="175" totalsRowDxfId="174" dataCellStyle="Normal 2" totalsRowCellStyle="Normal 2"/>
    <tableColumn id="44" xr3:uid="{7CD6D49C-E5BB-411C-876F-8D431E477C39}" name="GOVERNANÇA_x000a_Controle_x000a__x000a__x000a__x000a__x000a__x000a_Despesa Liquidada até __/__/____" dataDxfId="173" totalsRowDxfId="172" dataCellStyle="Normal 2" totalsRowCellStyle="Normal 2"/>
    <tableColumn id="45" xr3:uid="{1CC7CA1E-40BF-4EBB-A8E0-FF556EF866E1}" name="GOVERNANÇA_x000a_Controle_x000a__x000a__x000a__x000a__x000a__x000a__x000a_%_x000a_Execução" dataDxfId="171" totalsRowDxfId="170" dataCellStyle="Porcentagem" totalsRowCellStyle="Normal 2">
      <calculatedColumnFormula>Tabela115[[#This Row],[GOVERNANÇA
Controle
Despesa Liquidada até __/__/____]]/Tabela115[[#This Row],[GOVERNANÇA
Controle
Orçamento 
Atualizado]]</calculatedColumnFormula>
    </tableColumn>
    <tableColumn id="46" xr3:uid="{E62F3EC5-B71B-4539-871B-80393B03D9F3}" name="GOVERNANÇA_x000a_Controle_x000a__x000a__x000a__x000a__x000a_(+)_x000a_Suplementação_x000a_ proposta para a_x000a__ª Reformulação" dataDxfId="169" totalsRowDxfId="168" dataCellStyle="Normal 2" totalsRowCellStyle="Normal 2"/>
    <tableColumn id="47" xr3:uid="{61B56E33-8668-4972-9293-C45ACF574921}" name="GOVERNANÇA_x000a_Controle_x000a__x000a__x000a__x000a__x000a__x000a__x000a_%_x000a_Suplementação" dataDxfId="167" totalsRowDxfId="166" dataCellStyle="Porcentagem" totalsRowCellStyle="Normal 2">
      <calculatedColumnFormula>Tabela115[[#This Row],[GOVERNANÇA
Controle
(+)
Suplementação
 proposta para a
_ª Reformulação]]/Tabela115[[#This Row],[GOVERNANÇA
Controle
Orçamento 
Atualizado]]</calculatedColumnFormula>
    </tableColumn>
    <tableColumn id="48" xr3:uid="{80B8D895-27B8-406B-AAFC-CE79786CF351}" name="GOVERNANÇA_x000a_Controle_x000a__x000a__x000a__x000a__x000a_(-)_x000a_Redução_x000a_proposta para a_x000a__ª Reformulação" dataDxfId="165" totalsRowDxfId="164" dataCellStyle="Normal 2" totalsRowCellStyle="Normal 2"/>
    <tableColumn id="49" xr3:uid="{7BEAF3D0-2BE5-4750-A8E7-11074AB76D67}" name="GOVERNANÇA_x000a_Controle_x000a__x000a__x000a__x000a__x000a__x000a__x000a_%_x000a_Redução" dataDxfId="163" totalsRowDxfId="162" dataCellStyle="Porcentagem" totalsRowCellStyle="Normal 2">
      <calculatedColumnFormula>-Tabela115[[#This Row],[GOVERNANÇA
Controle
(-)
Redução
proposta para a
_ª Reformulação]]/Tabela115[[#This Row],[GOVERNANÇA
Controle
Orçamento 
Atualizado]]</calculatedColumnFormula>
    </tableColumn>
    <tableColumn id="50" xr3:uid="{CA1B57DB-7D66-4D18-B205-1945726F6EC0}" name="GOVERNANÇA_x000a_Controle_x000a__x000a__x000a__x000a__x000a_Proposta Orçamentária Atualizada após a _x000a__ª REFORMULAÇÃO" dataDxfId="161" totalsRowDxfId="160" dataCellStyle="Normal 2" totalsRowCellStyle="Normal 2">
      <calculatedColumnFormula>Tabela115[[#This Row],[GOVERNANÇA
Controle
Orçamento 
Atualizado]]+Tabela115[[#This Row],[GOVERNANÇA
Controle
(+)
Suplementação
 proposta para a
_ª Reformulação]]+Tabela115[[#This Row],[GOVERNANÇA
Controle
(-)
Redução
proposta para a
_ª Reformulação]]</calculatedColumnFormula>
    </tableColumn>
    <tableColumn id="124" xr3:uid="{10746D8E-B7E4-419E-AE88-BFB6A9F62D1B}" name="_ª REFORMULAÇÃO_x000a__x000a_GOVERNANÇA_x000a__x000a_Direção e Liderança_x000a_+_x000a_Relacionamento Institucional_x000a_+_x000a_Estratégia_x000a_+_x000a_Controle" dataDxfId="159" totalsRowDxfId="158" dataCellStyle="Normal 2" totalsRowCellStyle="Normal 2">
      <calculatedColumnFormula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calculatedColumnFormula>
    </tableColumn>
    <tableColumn id="17" xr3:uid="{A0FA7315-F8EE-4B8A-A6E4-C347C1815643}" name="FINALIDADE_x000a_Fiscalização_x000a__x000a__x000a__x000a__x000a__x000a_Proposta Orçamentária Inicial" dataDxfId="157" totalsRowDxfId="156" dataCellStyle="Normal 2" totalsRowCellStyle="Normal 2"/>
    <tableColumn id="51" xr3:uid="{4E0D6F20-ADC0-46D0-B81F-EC65BA43DDEB}" name="FINALIDADE_x000a_Fiscalização_x000a__x000a__x000a_Transposições Orçamentárias _x000a_Nº __ a __ _x000a_e_x000a_Reformulações_x000a_aprovadas" dataDxfId="155" totalsRowDxfId="154" dataCellStyle="Normal 2" totalsRowCellStyle="Normal 2"/>
    <tableColumn id="52" xr3:uid="{C9047740-F215-4B15-8AC7-F63F57617ED0}" name="FINALIDADE_x000a_Fiscalização_x000a__x000a__x000a__x000a__x000a__x000a__x000a_Orçamento _x000a_Atualizado" dataDxfId="153" totalsRowDxfId="152" dataCellStyle="Normal 2" totalsRowCellStyle="Normal 2"/>
    <tableColumn id="53" xr3:uid="{51ED6F19-E275-4C90-AF56-C859177E53D4}" name="FINALIDADE_x000a_Fiscalização_x000a__x000a__x000a__x000a__x000a__x000a_Despesa Liquidada até __/__/____" dataDxfId="151" totalsRowDxfId="150" dataCellStyle="Normal 2" totalsRowCellStyle="Normal 2"/>
    <tableColumn id="54" xr3:uid="{D2F18DD2-05EE-4C09-A222-48BF9766FDEB}" name="FINALIDADE_x000a_Fiscalização_x000a__x000a__x000a__x000a__x000a__x000a__x000a_%_x000a_Execução" dataDxfId="149" totalsRowDxfId="148" dataCellStyle="Porcentagem" totalsRowCellStyle="Normal 2">
      <calculatedColumnFormula>Tabela115[[#This Row],[FINALIDADE
Fiscalização
Despesa Liquidada até __/__/____]]/Tabela115[[#This Row],[FINALIDADE
Fiscalização
Orçamento 
Atualizado]]</calculatedColumnFormula>
    </tableColumn>
    <tableColumn id="55" xr3:uid="{18E8A989-C843-4CBC-8874-2F4EF652E936}" name="FINALIDADE_x000a_Fiscalização_x000a__x000a__x000a__x000a__x000a_(+)_x000a_Suplementação_x000a_ proposta para a_x000a__ª Reformulação" dataDxfId="147" totalsRowDxfId="146" dataCellStyle="Normal 2" totalsRowCellStyle="Normal 2"/>
    <tableColumn id="56" xr3:uid="{8F8CB570-572F-4E6E-A65D-57B441B6977A}" name="FINALIDADE_x000a_Fiscalização_x000a__x000a__x000a__x000a__x000a__x000a__x000a_%_x000a_Suplementação" dataDxfId="145" totalsRowDxfId="144" dataCellStyle="Porcentagem" totalsRowCellStyle="Normal 2">
      <calculatedColumnFormula>Tabela115[[#This Row],[FINALIDADE
Fiscalização
(+)
Suplementação
 proposta para a
_ª Reformulação]]/Tabela115[[#This Row],[FINALIDADE
Fiscalização
Orçamento 
Atualizado]]</calculatedColumnFormula>
    </tableColumn>
    <tableColumn id="57" xr3:uid="{A314FF90-076D-46E6-9B1F-D3EDA9F696F7}" name="FINALIDADE_x000a_Fiscalização_x000a__x000a__x000a__x000a__x000a_(-)_x000a_Redução_x000a_proposta para a_x000a__ª Reformulação" dataDxfId="143" totalsRowDxfId="142" dataCellStyle="Normal 2" totalsRowCellStyle="Normal 2"/>
    <tableColumn id="58" xr3:uid="{A233C29C-664D-465D-A2F3-45C3FDC6AF3F}" name="FINALIDADE_x000a_Fiscalização_x000a__x000a__x000a__x000a__x000a__x000a__x000a_%_x000a_Redução" dataDxfId="141" totalsRowDxfId="140" dataCellStyle="Porcentagem" totalsRowCellStyle="Normal 2">
      <calculatedColumnFormula>Tabela115[[#This Row],[FINALIDADE
Fiscalização
(-)
Redução
proposta para a
_ª Reformulação]]/Tabela115[[#This Row],[FINALIDADE
Fiscalização
Orçamento 
Atualizado]]</calculatedColumnFormula>
    </tableColumn>
    <tableColumn id="59" xr3:uid="{6BCAF2EF-6972-4B51-8F53-480C6EFF28DC}" name="FINALIDADE_x000a_Fiscalização_x000a__x000a__x000a__x000a__x000a_Proposta Orçamentária Atualizada após a _x000a__ª REFORMULAÇÃO" dataDxfId="139" totalsRowDxfId="138" dataCellStyle="Normal 2" totalsRowCellStyle="Normal 2">
      <calculatedColumnFormula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calculatedColumnFormula>
    </tableColumn>
    <tableColumn id="18" xr3:uid="{4F64BC75-24CE-4F79-BFBC-D22298CE06FD}" name="FINALIDADE_x000a_Registro_x000a__x000a__x000a__x000a__x000a__x000a_Proposta Orçamentária Inicial" dataDxfId="137" totalsRowDxfId="136" dataCellStyle="Normal 2" totalsRowCellStyle="Normal 2"/>
    <tableColumn id="60" xr3:uid="{5A4ADE0D-E8C6-4AC3-8341-53A911C3EFA9}" name="FINALIDADE_x000a_Registro_x000a__x000a__x000a_Transposições Orçamentárias _x000a_Nº __ a __ _x000a_e_x000a_Reformulações_x000a_aprovadas" dataDxfId="135" totalsRowDxfId="134" dataCellStyle="Normal 2" totalsRowCellStyle="Normal 2"/>
    <tableColumn id="61" xr3:uid="{C9E48DD0-B470-4467-9E25-8A3DF76BCD6E}" name="FINALIDADE_x000a_Registro_x000a__x000a__x000a__x000a__x000a__x000a__x000a_Orçamento _x000a_Atualizado" dataDxfId="133" totalsRowDxfId="132" dataCellStyle="Normal 2" totalsRowCellStyle="Normal 2"/>
    <tableColumn id="62" xr3:uid="{142B11FA-EFF5-4AD0-BD55-91E94E606E6F}" name="FINALIDADE_x000a_Registro_x000a__x000a__x000a__x000a__x000a__x000a_Despesa Liquidada até __/__/____" dataDxfId="131" totalsRowDxfId="130" dataCellStyle="Normal 2" totalsRowCellStyle="Normal 2"/>
    <tableColumn id="63" xr3:uid="{6E9573F9-4AC3-4E2D-8BAC-9B7D4433DABC}" name="FINALIDADE_x000a_Registro_x000a__x000a__x000a__x000a__x000a__x000a__x000a_%_x000a_Execução" dataDxfId="129" totalsRowDxfId="128" dataCellStyle="Porcentagem" totalsRowCellStyle="Normal 2"/>
    <tableColumn id="64" xr3:uid="{20E4548C-1094-437C-B7DF-ACF6FD9DFB36}" name="FINALIDADE_x000a_Registro_x000a__x000a__x000a__x000a__x000a_(+)_x000a_Suplementação_x000a_ proposta para a_x000a__ª Reformulação" dataDxfId="127" totalsRowDxfId="126" dataCellStyle="Normal 2" totalsRowCellStyle="Normal 2"/>
    <tableColumn id="65" xr3:uid="{9BF692D7-1C0D-4F47-B7BE-F367CA4A9961}" name="FINALIDADE_x000a_Registro_x000a__x000a__x000a__x000a__x000a__x000a__x000a_%_x000a_Suplementação" dataDxfId="125" totalsRowDxfId="124" dataCellStyle="Porcentagem" totalsRowCellStyle="Normal 2"/>
    <tableColumn id="66" xr3:uid="{1392F780-257A-4ED2-A49B-50FE5306AED3}" name="FINALIDADE_x000a_Registro_x000a__x000a__x000a__x000a__x000a_(-)_x000a_Redução_x000a_proposta para a_x000a__ª Reformulação" dataDxfId="123" totalsRowDxfId="122" dataCellStyle="Normal 2" totalsRowCellStyle="Normal 2"/>
    <tableColumn id="67" xr3:uid="{8B1020EB-FCFC-4E63-BD51-0BCCC850F79B}" name="FINALIDADE_x000a_Registro_x000a__x000a__x000a__x000a__x000a__x000a__x000a_%_x000a_Redução" dataDxfId="121" totalsRowDxfId="120" dataCellStyle="Porcentagem" totalsRowCellStyle="Normal 2"/>
    <tableColumn id="68" xr3:uid="{B2AF1988-679B-40D7-B775-7C641268F008}" name="FINALIDADE_x000a_Registro_x000a__x000a__x000a__x000a__x000a_Proposta Orçamentária Atualizada após a _x000a__ª REFORMULAÇÃO" dataDxfId="119" totalsRowDxfId="118" dataCellStyle="Normal 2" totalsRowCellStyle="Normal 2"/>
    <tableColumn id="19" xr3:uid="{044748E3-7389-467C-9D86-61A8FDA5A46F}" name="FINALIDADE_x000a_Julgamento e Normatização_x000a__x000a__x000a__x000a__x000a_Proposta Orçamentária Inicial" dataDxfId="117" totalsRowDxfId="116" dataCellStyle="Normal 2" totalsRowCellStyle="Normal 2"/>
    <tableColumn id="69" xr3:uid="{4DC53F0B-47D0-450F-A937-1ACE3FCA02FF}" name="FINALIDADE_x000a_Julgamento e Normatização_x000a__x000a_Transposições Orçamentárias _x000a_Nº __ a __ _x000a_e_x000a_Reformulações_x000a_aprovadas" dataDxfId="115" totalsRowDxfId="114" dataCellStyle="Normal 2" totalsRowCellStyle="Normal 2"/>
    <tableColumn id="70" xr3:uid="{478EDE0F-933C-4FF3-A277-D6C94A5E5A7B}" name="FINALIDADE_x000a_Julgamento e Normatização_x000a__x000a__x000a__x000a__x000a__x000a_Orçamento _x000a_Atualizado" dataDxfId="113" totalsRowDxfId="112" dataCellStyle="Normal 2" totalsRowCellStyle="Normal 2"/>
    <tableColumn id="71" xr3:uid="{2D861C62-FF0F-4C69-9E37-6DE2FFB72147}" name="FINALIDADE_x000a_Julgamento e Normatização_x000a__x000a__x000a__x000a__x000a_Despesa Liquidada até __/__/____" dataDxfId="111" totalsRowDxfId="110" dataCellStyle="Normal 2" totalsRowCellStyle="Normal 2"/>
    <tableColumn id="72" xr3:uid="{12807C92-4D72-4FA0-BDAD-ECB298A355A3}" name="FINALIDADE_x000a_Julgamento e Normatização_x000a__x000a__x000a__x000a__x000a__x000a_%_x000a_Execução" dataDxfId="109" totalsRowDxfId="108" dataCellStyle="Porcentagem" totalsRowCellStyle="Normal 2">
      <calculatedColumnFormula>Tabela115[[#This Row],[FINALIDADE
Julgamento e Normatização
Despesa Liquidada até __/__/____]]/Tabela115[[#This Row],[FINALIDADE
Julgamento e Normatização
Orçamento 
Atualizado]]</calculatedColumnFormula>
    </tableColumn>
    <tableColumn id="73" xr3:uid="{34FDBAFF-A1E6-497A-B0E3-BE0AAC3CFFC5}" name="FINALIDADE_x000a_Julgamento e Normatização_x000a__x000a__x000a__x000a_(+)_x000a_Suplementação_x000a_ proposta para a_x000a__ª Reformulação" dataDxfId="107" totalsRowDxfId="106" dataCellStyle="Normal 2" totalsRowCellStyle="Normal 2"/>
    <tableColumn id="74" xr3:uid="{6E0E9974-1C4C-4AA1-BDB3-8C14FDE47B75}" name="FINALIDADE_x000a_Julgamento e Normatização_x000a__x000a__x000a__x000a__x000a__x000a_%_x000a_Suplementação" dataDxfId="105" totalsRowDxfId="104" dataCellStyle="Porcentagem" totalsRowCellStyle="Normal 2">
      <calculatedColumnFormula>Tabela115[[#This Row],[FINALIDADE
Julgamento e Normatização
(+)
Suplementação
 proposta para a
_ª Reformulação]]/Tabela115[[#This Row],[FINALIDADE
Julgamento e Normatização
Orçamento 
Atualizado]]</calculatedColumnFormula>
    </tableColumn>
    <tableColumn id="75" xr3:uid="{3C7472A9-D617-4246-8EAF-F3A8AED68398}" name="FINALIDADE_x000a_Julgamento e Normatização_x000a__x000a__x000a__x000a_(-)_x000a_Redução_x000a_proposta para a_x000a__ª Reformulação" dataDxfId="103" totalsRowDxfId="102" dataCellStyle="Normal 2" totalsRowCellStyle="Normal 2"/>
    <tableColumn id="76" xr3:uid="{FA2A51C8-95BF-4614-824F-9FA0312EB9AC}" name="FINALIDADE_x000a_Julgamento e Normatização_x000a__x000a__x000a__x000a__x000a__x000a_%_x000a_Redução" dataDxfId="101" totalsRowDxfId="100" dataCellStyle="Porcentagem" totalsRowCellStyle="Normal 2">
      <calculatedColumnFormula>Tabela115[[#This Row],[FINALIDADE
Julgamento e Normatização
(-)
Redução
proposta para a
_ª Reformulação]]/Tabela115[[#This Row],[FINALIDADE
Julgamento e Normatização
Orçamento 
Atualizado]]</calculatedColumnFormula>
    </tableColumn>
    <tableColumn id="77" xr3:uid="{F94D5CD6-3CE8-45FE-9375-03F3CD53E40A}" name="FINALIDADE_x000a_Julgamento e Normatização_x000a__x000a__x000a__x000a_Proposta Orçamentária Atualizada após a _x000a__ª REFORMULAÇÃO" dataDxfId="99" totalsRowDxfId="98" dataCellStyle="Normal 2" totalsRowCellStyle="Normal 2">
      <calculatedColumnFormula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calculatedColumnFormula>
    </tableColumn>
    <tableColumn id="125" xr3:uid="{61BA0BA2-2CC5-4751-8FAE-8333DC2DB4BD}" name="_ª REFORMULAÇÃO_x000a__x000a_FINALIDADE_x000a__x000a_Fiscalização_x000a_+_x000a_Registro_x000a_+_x000a_Julgamento e Normatização" dataDxfId="97" totalsRowDxfId="96" dataCellStyle="Normal 2" totalsRowCellStyle="Normal 2">
      <calculatedColumnFormula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calculatedColumnFormula>
    </tableColumn>
    <tableColumn id="21" xr3:uid="{25723A85-23F3-4C87-BCCB-FE7135F500C4}" name="GESTÃO_x000a_Comunicação _x000a_e Eventos_x000a__x000a__x000a__x000a__x000a_Proposta Orçamentária Inicial" dataDxfId="95" totalsRowDxfId="94" dataCellStyle="Normal 2" totalsRowCellStyle="Normal 2"/>
    <tableColumn id="87" xr3:uid="{CB7B0E2D-9D37-4050-86AE-E6E607DA48CF}" name="GESTÃO_x000a_Comunicação _x000a_e Eventos_x000a__x000a_Transposições Orçamentárias _x000a_Nº __ a __ _x000a_e_x000a_Reformulações_x000a_aprovadas" dataDxfId="93" totalsRowDxfId="92" dataCellStyle="Normal 2" totalsRowCellStyle="Normal 2"/>
    <tableColumn id="88" xr3:uid="{AD2E93A6-C8F7-4AF1-9029-946B945C877E}" name="GESTÃO_x000a_Comunicação _x000a_e Eventos_x000a__x000a__x000a__x000a__x000a__x000a_Orçamento _x000a_Atualizado" dataDxfId="91" totalsRowDxfId="90" dataCellStyle="Normal 2" totalsRowCellStyle="Normal 2"/>
    <tableColumn id="89" xr3:uid="{5757A742-6B54-4A81-B9E9-5C2B1A024249}" name="GESTÃO_x000a_Comunicação _x000a_e Eventos_x000a__x000a__x000a__x000a__x000a_Despesa Liquidada até __/__/____" dataDxfId="89" totalsRowDxfId="88" dataCellStyle="Normal 2" totalsRowCellStyle="Normal 2"/>
    <tableColumn id="90" xr3:uid="{C60A7D6F-9845-4C18-A43D-1B2F4032500B}" name="GESTÃO_x000a_Comunicação _x000a_e Eventos_x000a__x000a__x000a__x000a__x000a__x000a_%_x000a_Execução" dataDxfId="87" totalsRowDxfId="86" dataCellStyle="Porcentagem" totalsRowCellStyle="Normal 2">
      <calculatedColumnFormula>Tabela115[[#This Row],[GESTÃO
Comunicação 
e Eventos
Despesa Liquidada até __/__/____]]/Tabela115[[#This Row],[GESTÃO
Comunicação 
e Eventos
Orçamento 
Atualizado]]</calculatedColumnFormula>
    </tableColumn>
    <tableColumn id="91" xr3:uid="{6CA8CE31-AD33-46B6-A450-CF688ABDAFE1}" name="GESTÃO_x000a_Comunicação _x000a_e Eventos_x000a__x000a__x000a__x000a_(+)_x000a_Suplementação_x000a_ proposta para a_x000a__ª Reformulação" dataDxfId="85" totalsRowDxfId="84" dataCellStyle="Normal 2" totalsRowCellStyle="Normal 2"/>
    <tableColumn id="92" xr3:uid="{F4F26754-6E11-44E8-AAC2-532353D45710}" name="GESTÃO_x000a_Comunicação _x000a_e Eventos_x000a__x000a__x000a__x000a__x000a__x000a_%_x000a_Suplementação" dataDxfId="83" totalsRowDxfId="82" dataCellStyle="Porcentagem" totalsRowCellStyle="Normal 2">
      <calculatedColumnFormula>Tabela115[[#This Row],[GESTÃO
Comunicação 
e Eventos
(+)
Suplementação
 proposta para a
_ª Reformulação]]/Tabela115[[#This Row],[GESTÃO
Comunicação 
e Eventos
Orçamento 
Atualizado]]</calculatedColumnFormula>
    </tableColumn>
    <tableColumn id="93" xr3:uid="{A8560B79-8C5D-461D-BB58-969AFF77A839}" name="GESTÃO_x000a_Comunicação _x000a_e Eventos_x000a__x000a__x000a__x000a_(-)_x000a_Redução_x000a_proposta para a_x000a__ª Reformulação" dataDxfId="81" totalsRowDxfId="80" dataCellStyle="Normal 2" totalsRowCellStyle="Normal 2"/>
    <tableColumn id="94" xr3:uid="{7557034F-198C-481A-AF8F-ACCF50B1B169}" name="GESTÃO_x000a_Comunicação _x000a_e Eventos_x000a__x000a__x000a__x000a__x000a__x000a_%_x000a_Redução" dataDxfId="79" totalsRowDxfId="78" dataCellStyle="Porcentagem" totalsRowCellStyle="Normal 2">
      <calculatedColumnFormula>-Tabela115[[#This Row],[GESTÃO
Comunicação 
e Eventos
(-)
Redução
proposta para a
_ª Reformulação]]/Tabela115[[#This Row],[GESTÃO
Comunicação 
e Eventos
Orçamento 
Atualizado]]</calculatedColumnFormula>
    </tableColumn>
    <tableColumn id="95" xr3:uid="{1827499F-4F60-4582-9EA4-B5D5E7833717}" name="GESTÃO_x000a_Comunicação _x000a_e Eventos_x000a__x000a__x000a__x000a_Proposta Orçamentária Atualizada após a _x000a__ª REFORMULAÇÃO" dataDxfId="77" totalsRowDxfId="76" dataCellStyle="Normal 2" totalsRowCellStyle="Normal 2"/>
    <tableColumn id="22" xr3:uid="{720238E1-1C51-439B-B22D-C097580D99BA}" name="GESTÃO_x000a_Suporte Técnico-Administrativo_x000a__x000a__x000a__x000a__x000a_Proposta Orçamentária Inicial" dataDxfId="75" totalsRowDxfId="74" dataCellStyle="Normal 2" totalsRowCellStyle="Normal 2"/>
    <tableColumn id="96" xr3:uid="{000FDD8E-7B1A-41A9-90DC-FE564C31DBBC}" name="GESTÃO_x000a_Suporte Técnico-Administrativo_x000a__x000a_Transposições Orçamentárias _x000a_Nº __ a __ _x000a_e_x000a_Reformulações_x000a_aprovadas" dataDxfId="73" totalsRowDxfId="72" dataCellStyle="Normal 2" totalsRowCellStyle="Normal 2"/>
    <tableColumn id="97" xr3:uid="{5B42F623-C50B-4A23-9FA9-EB4C3C366EB9}" name="GESTÃO_x000a_Suporte Técnico-Administrativo_x000a__x000a__x000a__x000a__x000a__x000a_Orçamento _x000a_Atualizado" dataDxfId="71" totalsRowDxfId="70" dataCellStyle="Normal 2" totalsRowCellStyle="Normal 2"/>
    <tableColumn id="98" xr3:uid="{2FEB1E48-94F5-48E2-9D09-C6198D682599}" name="GESTÃO_x000a_Suporte Técnico-Administrativo_x000a__x000a__x000a__x000a__x000a_Despesa Liquidada até __/__/____" dataDxfId="69" totalsRowDxfId="68" dataCellStyle="Normal 2" totalsRowCellStyle="Normal 2"/>
    <tableColumn id="99" xr3:uid="{FE66B0D2-5CB1-4B8E-A24A-8C35C73FF94A}" name="GESTÃO_x000a_Suporte Técnico-Administrativo_x000a__x000a__x000a__x000a__x000a__x000a_%_x000a_Execução" dataDxfId="67" totalsRowDxfId="66" dataCellStyle="Porcentagem" totalsRowCellStyle="Normal 2">
      <calculatedColumnFormula>Tabela115[[#This Row],[GESTÃO
Suporte Técnico-Administrativo
Despesa Liquidada até __/__/____]]/Tabela115[[#This Row],[GESTÃO
Suporte Técnico-Administrativo
Orçamento 
Atualizado]]</calculatedColumnFormula>
    </tableColumn>
    <tableColumn id="100" xr3:uid="{B8650BC8-AA35-4FE5-B8F2-5474F93E5CF2}" name="GESTÃO_x000a_Suporte Técnico-Administrativo_x000a__x000a__x000a__x000a_(+)_x000a_Suplementação_x000a_ proposta para a_x000a__ª Reformulação" dataDxfId="65" totalsRowDxfId="64" dataCellStyle="Normal 2" totalsRowCellStyle="Normal 2"/>
    <tableColumn id="101" xr3:uid="{9BC80FEE-F375-49C0-A5A0-206ED7841BE9}" name="GESTÃO_x000a_Suporte Técnico-Administrativo_x000a__x000a__x000a__x000a__x000a__x000a_%_x000a_Suplementação" dataDxfId="63" totalsRowDxfId="62" dataCellStyle="Porcentagem" totalsRowCellStyle="Normal 2">
      <calculatedColumnFormula>Tabela115[[#This Row],[GESTÃO
Suporte Técnico-Administrativo
(+)
Suplementação
 proposta para a
_ª Reformulação]]/Tabela115[[#This Row],[GESTÃO
Suporte Técnico-Administrativo
Orçamento 
Atualizado]]</calculatedColumnFormula>
    </tableColumn>
    <tableColumn id="102" xr3:uid="{D3A9063E-6196-4EC4-934D-320C283AA0E9}" name="GESTÃO_x000a_Suporte Técnico-Administrativo_x000a__x000a__x000a__x000a_(-)_x000a_Redução_x000a_proposta para a_x000a__ª Reformulação" dataDxfId="61" totalsRowDxfId="60" dataCellStyle="Normal 2" totalsRowCellStyle="Normal 2"/>
    <tableColumn id="103" xr3:uid="{55999F97-7B09-4D60-AE59-BA1922CE7C86}" name="GESTÃO_x000a_Suporte Técnico-Administrativo_x000a__x000a__x000a__x000a__x000a__x000a_%_x000a_Redução" dataDxfId="59" totalsRowDxfId="58" dataCellStyle="Porcentagem" totalsRowCellStyle="Normal 2">
      <calculatedColumnFormula>-Tabela115[[#This Row],[GESTÃO
Suporte Técnico-Administrativo
(-)
Redução
proposta para a
_ª Reformulação]]/Tabela115[[#This Row],[GESTÃO
Suporte Técnico-Administrativo
Orçamento 
Atualizado]]</calculatedColumnFormula>
    </tableColumn>
    <tableColumn id="104" xr3:uid="{97CC529E-C0CE-4C24-9E22-C5EF97E3F00F}" name="GESTÃO_x000a_Suporte Técnico-Administrativo_x000a__x000a__x000a__x000a_Proposta Orçamentária Atualizada após a _x000a__ª REFORMULAÇÃO" dataDxfId="57" totalsRowDxfId="56" dataCellStyle="Normal 2" totalsRowCellStyle="Normal 2"/>
    <tableColumn id="23" xr3:uid="{4A66F6BD-845A-41F8-B13A-7E69AA618609}" name="GESTÃO_x000a_Tecnologia da_x000a_Informação_x000a__x000a__x000a__x000a__x000a_Proposta Orçamentária Inicial" dataDxfId="55" totalsRowDxfId="54" dataCellStyle="Normal 2" totalsRowCellStyle="Normal 2"/>
    <tableColumn id="105" xr3:uid="{DF429E29-2769-4E29-8C17-A034F81B8510}" name="GESTÃO_x000a_Tecnologia da_x000a_Informação_x000a__x000a_Transposições Orçamentárias _x000a_Nº __ a __ _x000a_e_x000a_Reformulações_x000a_aprovadas" dataDxfId="53" totalsRowDxfId="52" dataCellStyle="Normal 2" totalsRowCellStyle="Normal 2"/>
    <tableColumn id="106" xr3:uid="{CA78534F-8496-4BD4-B50B-FDB2EA0827A0}" name="GESTÃO_x000a_Tecnologia da_x000a_Informação_x000a__x000a__x000a__x000a__x000a__x000a_Orçamento _x000a_Atualizado" dataDxfId="51" totalsRowDxfId="50" dataCellStyle="Normal 2" totalsRowCellStyle="Normal 2"/>
    <tableColumn id="107" xr3:uid="{234E44B6-1670-4021-AB63-EBB9FABA2CA6}" name="GESTÃO_x000a_Tecnologia da_x000a_Informação_x000a__x000a__x000a__x000a__x000a_Despesa Liquidada até __/__/____" dataDxfId="49" totalsRowDxfId="48" dataCellStyle="Normal 2" totalsRowCellStyle="Normal 2"/>
    <tableColumn id="108" xr3:uid="{B3A4D270-6191-48D0-A435-43D3B2B6FC11}" name="GESTÃO_x000a_Tecnologia da_x000a_Informação_x000a__x000a__x000a__x000a__x000a__x000a_%_x000a_Execução" dataDxfId="47" totalsRowDxfId="46" dataCellStyle="Porcentagem" totalsRowCellStyle="Normal 2">
      <calculatedColumnFormula>Tabela115[[#This Row],[GESTÃO
Tecnologia da
Informação
Despesa Liquidada até __/__/____]]/Tabela115[[#This Row],[GESTÃO
Tecnologia da
Informação
Orçamento 
Atualizado]]</calculatedColumnFormula>
    </tableColumn>
    <tableColumn id="109" xr3:uid="{3F163699-3BAA-4253-8100-688DAD73E258}" name="GESTÃO_x000a_Tecnologia da_x000a_Informação_x000a__x000a__x000a__x000a_(+)_x000a_Suplementação_x000a_ proposta para a_x000a__ª Reformulação" dataDxfId="45" totalsRowDxfId="44" dataCellStyle="Normal 2" totalsRowCellStyle="Normal 2"/>
    <tableColumn id="110" xr3:uid="{C1FA0B77-B225-4933-A088-0046B70E4A04}" name="GESTÃO_x000a_Tecnologia da_x000a_Informação_x000a__x000a__x000a__x000a__x000a__x000a_%_x000a_Suplementação" dataDxfId="43" totalsRowDxfId="42" dataCellStyle="Porcentagem" totalsRowCellStyle="Normal 2">
      <calculatedColumnFormula>Tabela115[[#This Row],[GESTÃO
Tecnologia da
Informação
(+)
Suplementação
 proposta para a
_ª Reformulação]]/Tabela115[[#This Row],[GESTÃO
Tecnologia da
Informação
Orçamento 
Atualizado]]</calculatedColumnFormula>
    </tableColumn>
    <tableColumn id="111" xr3:uid="{752B0842-D522-40F7-A4D6-0F992083E02B}" name="GESTÃO_x000a_Tecnologia da_x000a_Informação_x000a__x000a__x000a__x000a_(-)_x000a_Redução_x000a_proposta para a_x000a__ª Reformulação" dataDxfId="41" totalsRowDxfId="40" dataCellStyle="Normal 2" totalsRowCellStyle="Normal 2"/>
    <tableColumn id="112" xr3:uid="{FFBF8481-E47D-414A-A807-1449EECCAE60}" name="GESTÃO_x000a_Tecnologia da_x000a_Informação_x000a__x000a__x000a__x000a__x000a__x000a_%_x000a_Redução" dataDxfId="39" totalsRowDxfId="38" dataCellStyle="Porcentagem" totalsRowCellStyle="Normal 2">
      <calculatedColumnFormula>-Tabela115[[#This Row],[GESTÃO
Tecnologia da
Informação
(-)
Redução
proposta para a
_ª Reformulação]]/Tabela115[[#This Row],[GESTÃO
Tecnologia da
Informação
Orçamento 
Atualizado]]</calculatedColumnFormula>
    </tableColumn>
    <tableColumn id="113" xr3:uid="{4D1C9859-9A02-4570-AE9E-7D4203E75241}" name="GESTÃO_x000a_Tecnologia da_x000a_Informação_x000a__x000a__x000a__x000a_Proposta Orçamentária Atualizada após a _x000a__ª REFORMULAÇÃO" dataDxfId="37" totalsRowDxfId="36" dataCellStyle="Normal 2" totalsRowCellStyle="Normal 2"/>
    <tableColumn id="25" xr3:uid="{509F80CC-26BE-4457-8A72-3773EC7E34C1}" name="GESTÃO_x000a_Infraestrutura_x000a__x000a__x000a__x000a__x000a__x000a_Proposta Orçamentária Inicial" dataDxfId="35" totalsRowDxfId="34" dataCellStyle="Normal 2" totalsRowCellStyle="Normal 2"/>
    <tableColumn id="114" xr3:uid="{E553DF3C-0E9A-4B00-A896-98FFB1DB99DF}" name="GESTÃO_x000a_Infraestrutura_x000a__x000a__x000a_Transposições Orçamentárias _x000a_Nº __ a __ _x000a_e_x000a_Reformulações_x000a_aprovadas" dataDxfId="33" totalsRowDxfId="32" dataCellStyle="Normal 2" totalsRowCellStyle="Normal 2"/>
    <tableColumn id="115" xr3:uid="{67D2C009-54A0-424A-8077-9050CACF2199}" name="GESTÃO_x000a_Infraestrutura_x000a__x000a__x000a__x000a__x000a__x000a__x000a_Orçamento _x000a_Atualizado" dataDxfId="31" totalsRowDxfId="30" dataCellStyle="Normal 2" totalsRowCellStyle="Normal 2"/>
    <tableColumn id="116" xr3:uid="{A53C6AA9-DB22-4525-B2A4-582D8D3D0A6A}" name="GESTÃO_x000a_Infraestrutura_x000a__x000a__x000a__x000a__x000a__x000a_Despesa Liquidada até __/__/____" dataDxfId="29" totalsRowDxfId="28" dataCellStyle="Normal 2" totalsRowCellStyle="Normal 2"/>
    <tableColumn id="117" xr3:uid="{97B477CA-F15B-4A81-B224-712714834BA1}" name="GESTÃO_x000a_Infraestrutura_x000a__x000a__x000a__x000a__x000a__x000a__x000a_%_x000a_Realização" dataDxfId="27" totalsRowDxfId="26" dataCellStyle="Porcentagem" totalsRowCellStyle="Normal 2"/>
    <tableColumn id="118" xr3:uid="{F299810B-4B1D-4144-BEB7-323D5CC31636}" name="GESTÃO_x000a_Infraestrutura_x000a__x000a__x000a__x000a__x000a_(+)_x000a_Suplementação_x000a_ proposta para a_x000a__ª Reformulação" dataDxfId="25" totalsRowDxfId="24" dataCellStyle="Normal 2" totalsRowCellStyle="Normal 2"/>
    <tableColumn id="119" xr3:uid="{0AAE128A-E164-4C2A-91C9-1537D7DE6202}" name="GESTÃO_x000a_Infraestrutura_x000a__x000a__x000a__x000a__x000a__x000a__x000a_%_x000a_Suplementação" dataDxfId="23" totalsRowDxfId="22" dataCellStyle="Porcentagem" totalsRowCellStyle="Normal 2"/>
    <tableColumn id="120" xr3:uid="{4478A9EA-34D1-4659-BFEA-84BC48D955FE}" name="GESTÃO_x000a_Infraestrutura_x000a__x000a__x000a__x000a__x000a_(-)_x000a_Redução_x000a_proposta para a_x000a__ª Reformulação" dataDxfId="21" totalsRowDxfId="20" dataCellStyle="Normal 2" totalsRowCellStyle="Normal 2"/>
    <tableColumn id="121" xr3:uid="{3E251270-C481-443E-A0FB-39497A6BF979}" name="GESTÃO_x000a_Infraestrutura_x000a__x000a__x000a__x000a__x000a__x000a__x000a_%_x000a_Redução" dataDxfId="19" totalsRowDxfId="18" dataCellStyle="Porcentagem" totalsRowCellStyle="Normal 2"/>
    <tableColumn id="122" xr3:uid="{4AA90246-745D-4C87-83DD-DC5A00FCD864}" name="GESTÃO_x000a_Infraestrutura_x000a__x000a__x000a__x000a__x000a_Proposta Orçamentária Atualizada após a _x000a__ª REFORMULAÇÃO" dataDxfId="17" totalsRowDxfId="16" dataCellStyle="Normal 2" totalsRowCellStyle="Normal 2"/>
    <tableColumn id="126" xr3:uid="{C9D60E24-85F3-4ACD-B563-B4239A9F9816}" name="_ª REFORMULAÇÃO_x000a__x000a_GESTÃO_x000a__x000a_Comunicação e Eventos_x000a_+_x000a_Suporte Técnico-Administrativo_x000a_+_x000a_Tecnologia da Informação_x000a_+_x000a_Infraestrutura" dataDxfId="15" totalsRowDxfId="14" dataCellStyle="Normal 2" totalsRowCellStyle="Normal 2">
      <calculatedColumnFormula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33EDD65-1BAD-42DC-AEFF-7C5B97A59123}" name="Tabela136" displayName="Tabela136" ref="A5:J53" totalsRowShown="0" headerRowDxfId="13" dataDxfId="11" headerRowBorderDxfId="12" tableBorderDxfId="10" headerRowCellStyle="Normal 2">
  <tableColumns count="10">
    <tableColumn id="1" xr3:uid="{AC9361E2-8104-4108-8E72-E8E32B5EAA92}" name="CÓDIGO" dataDxfId="9"/>
    <tableColumn id="2" xr3:uid="{FADC1F82-5DA2-451C-8A04-2C2760BA2F2F}" name="RECEITA SINTÉTICA" dataDxfId="8"/>
    <tableColumn id="3" xr3:uid="{CB89CB0C-9B35-4091-993E-E5D02EAE746E}" name="PROPOSTA ORÇAMENTÁRIA_x000a_INICIALMENTE_x000a_ PREVISTA_x000a__x000a_RECEITA" dataDxfId="7" dataCellStyle="Normal 2"/>
    <tableColumn id="9" xr3:uid="{DFD7459F-EFE0-477A-B923-1BA4FEFBADD9}" name="ORÇAMENTO_x000a_ATUALIZADO_x000a_APÓS A_x000a__ª_x000a_REFORMULAÇÃO_x000a_RECEITA" dataDxfId="6"/>
    <tableColumn id="12" xr3:uid="{08640AFB-9032-46B5-86F5-6F91A7923055}" name="%_x000a__ª_x000a_REFORMULAÇÃO_x000a_RECEITA" dataDxfId="5" dataCellStyle="Porcentagem">
      <calculatedColumnFormula>Tabela136[[#This Row],[ORÇAMENTO
ATUALIZADO
APÓS A
_ª
REFORMULAÇÃO
RECEITA]]/Tabela136[[#This Row],[PROPOSTA ORÇAMENTÁRIA
INICIALMENTE
 PREVISTA
RECEITA]]</calculatedColumnFormula>
    </tableColumn>
    <tableColumn id="5" xr3:uid="{DBFC1D18-4BB7-432C-97AD-406E620AAC62}" name="Código da Despesa" dataDxfId="4" dataCellStyle="Normal 2"/>
    <tableColumn id="6" xr3:uid="{E2107CCF-CA98-4F8B-96AF-1D4AC476A8B7}" name="Despesas" dataDxfId="3" dataCellStyle="Normal 2"/>
    <tableColumn id="11" xr3:uid="{694E3669-1E92-4671-AB56-72BA902CB459}" name="PROPOSTA ORÇAMENTÁRIA_x000a_INICIALMENTE FIXADA_x000a__x000a_DESPESA" dataDxfId="2" dataCellStyle="Normal 2"/>
    <tableColumn id="7" xr3:uid="{FFF89B60-D357-45B8-9832-33358B8BBAF1}" name="ORÇAMENTO_x000a_ATUALIZADO_x000a_APÓS A_x000a__ª_x000a_REFORMULAÇÃO_x000a_DESPESA" dataDxfId="1" dataCellStyle="Normal 2">
      <calculatedColumnFormula>I7+I8</calculatedColumnFormula>
    </tableColumn>
    <tableColumn id="13" xr3:uid="{C9533370-3CAB-42C6-87F1-195E436A119E}" name="%_x000a__ª_x000a_REFORMULAÇÃO_x000a_DESPESA" dataDxfId="0" dataCellStyle="Normal 2">
      <calculatedColumnFormula>Tabela136[[#This Row],[ORÇAMENTO
ATUALIZADO
APÓS A
_ª
REFORMULAÇÃO
DESPESA]]/Tabela136[[#This Row],[PROPOSTA ORÇAMENTÁRIA
INICIALMENTE FIXADA
DESPESA]]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7532-99C0-4CB4-954F-AABDA56CC321}">
  <sheetPr codeName="Plan4"/>
  <dimension ref="A1:G63"/>
  <sheetViews>
    <sheetView tabSelected="1" zoomScaleNormal="100" workbookViewId="0">
      <selection activeCell="A2" sqref="A2:E2"/>
    </sheetView>
  </sheetViews>
  <sheetFormatPr defaultColWidth="11.5703125" defaultRowHeight="12.75" x14ac:dyDescent="0.2"/>
  <cols>
    <col min="1" max="1" width="16" style="398" customWidth="1"/>
    <col min="2" max="2" width="41.28515625" style="398" customWidth="1"/>
    <col min="3" max="3" width="30.28515625" style="398" customWidth="1"/>
    <col min="4" max="4" width="43.28515625" style="398" customWidth="1"/>
    <col min="5" max="5" width="23" style="398" customWidth="1"/>
    <col min="6" max="6" width="5" style="398" customWidth="1"/>
    <col min="7" max="7" width="11.42578125" style="398" customWidth="1"/>
    <col min="8" max="8" width="11.5703125" style="398" customWidth="1"/>
    <col min="9" max="10" width="6.85546875" style="398" customWidth="1"/>
    <col min="11" max="11" width="6.42578125" style="398" customWidth="1"/>
    <col min="12" max="12" width="7.85546875" style="398" customWidth="1"/>
    <col min="13" max="13" width="6.5703125" style="398" customWidth="1"/>
    <col min="14" max="15" width="7" style="398" customWidth="1"/>
    <col min="16" max="16" width="6.7109375" style="398" customWidth="1"/>
    <col min="17" max="18" width="6.28515625" style="398" customWidth="1"/>
    <col min="19" max="19" width="6.7109375" style="398" customWidth="1"/>
    <col min="20" max="20" width="6.140625" style="398" customWidth="1"/>
    <col min="21" max="21" width="8.7109375" style="398" customWidth="1"/>
    <col min="22" max="250" width="11.5703125" style="398"/>
    <col min="251" max="251" width="2.140625" style="398" customWidth="1"/>
    <col min="252" max="252" width="7.5703125" style="398" customWidth="1"/>
    <col min="253" max="253" width="17.5703125" style="398" customWidth="1"/>
    <col min="254" max="256" width="11.5703125" style="398"/>
    <col min="257" max="257" width="6.7109375" style="398" customWidth="1"/>
    <col min="258" max="258" width="10.140625" style="398" customWidth="1"/>
    <col min="259" max="259" width="11.5703125" style="398" bestFit="1"/>
    <col min="260" max="260" width="12.7109375" style="398" bestFit="1" customWidth="1"/>
    <col min="261" max="261" width="19.5703125" style="398" bestFit="1" customWidth="1"/>
    <col min="262" max="262" width="5" style="398" customWidth="1"/>
    <col min="263" max="263" width="11.42578125" style="398" customWidth="1"/>
    <col min="264" max="264" width="11.5703125" style="398"/>
    <col min="265" max="266" width="6.85546875" style="398" customWidth="1"/>
    <col min="267" max="267" width="6.42578125" style="398" customWidth="1"/>
    <col min="268" max="268" width="7.85546875" style="398" customWidth="1"/>
    <col min="269" max="269" width="6.5703125" style="398" customWidth="1"/>
    <col min="270" max="271" width="7" style="398" customWidth="1"/>
    <col min="272" max="272" width="6.7109375" style="398" customWidth="1"/>
    <col min="273" max="274" width="6.28515625" style="398" customWidth="1"/>
    <col min="275" max="275" width="6.7109375" style="398" customWidth="1"/>
    <col min="276" max="276" width="6.140625" style="398" customWidth="1"/>
    <col min="277" max="277" width="8.7109375" style="398" customWidth="1"/>
    <col min="278" max="506" width="11.5703125" style="398"/>
    <col min="507" max="507" width="2.140625" style="398" customWidth="1"/>
    <col min="508" max="508" width="7.5703125" style="398" customWidth="1"/>
    <col min="509" max="509" width="17.5703125" style="398" customWidth="1"/>
    <col min="510" max="512" width="11.5703125" style="398"/>
    <col min="513" max="513" width="6.7109375" style="398" customWidth="1"/>
    <col min="514" max="514" width="10.140625" style="398" customWidth="1"/>
    <col min="515" max="515" width="11.5703125" style="398" bestFit="1"/>
    <col min="516" max="516" width="12.7109375" style="398" bestFit="1" customWidth="1"/>
    <col min="517" max="517" width="19.5703125" style="398" bestFit="1" customWidth="1"/>
    <col min="518" max="518" width="5" style="398" customWidth="1"/>
    <col min="519" max="519" width="11.42578125" style="398" customWidth="1"/>
    <col min="520" max="520" width="11.5703125" style="398"/>
    <col min="521" max="522" width="6.85546875" style="398" customWidth="1"/>
    <col min="523" max="523" width="6.42578125" style="398" customWidth="1"/>
    <col min="524" max="524" width="7.85546875" style="398" customWidth="1"/>
    <col min="525" max="525" width="6.5703125" style="398" customWidth="1"/>
    <col min="526" max="527" width="7" style="398" customWidth="1"/>
    <col min="528" max="528" width="6.7109375" style="398" customWidth="1"/>
    <col min="529" max="530" width="6.28515625" style="398" customWidth="1"/>
    <col min="531" max="531" width="6.7109375" style="398" customWidth="1"/>
    <col min="532" max="532" width="6.140625" style="398" customWidth="1"/>
    <col min="533" max="533" width="8.7109375" style="398" customWidth="1"/>
    <col min="534" max="762" width="11.5703125" style="398"/>
    <col min="763" max="763" width="2.140625" style="398" customWidth="1"/>
    <col min="764" max="764" width="7.5703125" style="398" customWidth="1"/>
    <col min="765" max="765" width="17.5703125" style="398" customWidth="1"/>
    <col min="766" max="768" width="11.5703125" style="398"/>
    <col min="769" max="769" width="6.7109375" style="398" customWidth="1"/>
    <col min="770" max="770" width="10.140625" style="398" customWidth="1"/>
    <col min="771" max="771" width="11.5703125" style="398" bestFit="1"/>
    <col min="772" max="772" width="12.7109375" style="398" bestFit="1" customWidth="1"/>
    <col min="773" max="773" width="19.5703125" style="398" bestFit="1" customWidth="1"/>
    <col min="774" max="774" width="5" style="398" customWidth="1"/>
    <col min="775" max="775" width="11.42578125" style="398" customWidth="1"/>
    <col min="776" max="776" width="11.5703125" style="398"/>
    <col min="777" max="778" width="6.85546875" style="398" customWidth="1"/>
    <col min="779" max="779" width="6.42578125" style="398" customWidth="1"/>
    <col min="780" max="780" width="7.85546875" style="398" customWidth="1"/>
    <col min="781" max="781" width="6.5703125" style="398" customWidth="1"/>
    <col min="782" max="783" width="7" style="398" customWidth="1"/>
    <col min="784" max="784" width="6.7109375" style="398" customWidth="1"/>
    <col min="785" max="786" width="6.28515625" style="398" customWidth="1"/>
    <col min="787" max="787" width="6.7109375" style="398" customWidth="1"/>
    <col min="788" max="788" width="6.140625" style="398" customWidth="1"/>
    <col min="789" max="789" width="8.7109375" style="398" customWidth="1"/>
    <col min="790" max="1018" width="11.5703125" style="398"/>
    <col min="1019" max="1019" width="2.140625" style="398" customWidth="1"/>
    <col min="1020" max="1020" width="7.5703125" style="398" customWidth="1"/>
    <col min="1021" max="1021" width="17.5703125" style="398" customWidth="1"/>
    <col min="1022" max="1024" width="11.5703125" style="398"/>
    <col min="1025" max="1025" width="6.7109375" style="398" customWidth="1"/>
    <col min="1026" max="1026" width="10.140625" style="398" customWidth="1"/>
    <col min="1027" max="1027" width="11.5703125" style="398" bestFit="1"/>
    <col min="1028" max="1028" width="12.7109375" style="398" bestFit="1" customWidth="1"/>
    <col min="1029" max="1029" width="19.5703125" style="398" bestFit="1" customWidth="1"/>
    <col min="1030" max="1030" width="5" style="398" customWidth="1"/>
    <col min="1031" max="1031" width="11.42578125" style="398" customWidth="1"/>
    <col min="1032" max="1032" width="11.5703125" style="398"/>
    <col min="1033" max="1034" width="6.85546875" style="398" customWidth="1"/>
    <col min="1035" max="1035" width="6.42578125" style="398" customWidth="1"/>
    <col min="1036" max="1036" width="7.85546875" style="398" customWidth="1"/>
    <col min="1037" max="1037" width="6.5703125" style="398" customWidth="1"/>
    <col min="1038" max="1039" width="7" style="398" customWidth="1"/>
    <col min="1040" max="1040" width="6.7109375" style="398" customWidth="1"/>
    <col min="1041" max="1042" width="6.28515625" style="398" customWidth="1"/>
    <col min="1043" max="1043" width="6.7109375" style="398" customWidth="1"/>
    <col min="1044" max="1044" width="6.140625" style="398" customWidth="1"/>
    <col min="1045" max="1045" width="8.7109375" style="398" customWidth="1"/>
    <col min="1046" max="1274" width="11.5703125" style="398"/>
    <col min="1275" max="1275" width="2.140625" style="398" customWidth="1"/>
    <col min="1276" max="1276" width="7.5703125" style="398" customWidth="1"/>
    <col min="1277" max="1277" width="17.5703125" style="398" customWidth="1"/>
    <col min="1278" max="1280" width="11.5703125" style="398"/>
    <col min="1281" max="1281" width="6.7109375" style="398" customWidth="1"/>
    <col min="1282" max="1282" width="10.140625" style="398" customWidth="1"/>
    <col min="1283" max="1283" width="11.5703125" style="398" bestFit="1"/>
    <col min="1284" max="1284" width="12.7109375" style="398" bestFit="1" customWidth="1"/>
    <col min="1285" max="1285" width="19.5703125" style="398" bestFit="1" customWidth="1"/>
    <col min="1286" max="1286" width="5" style="398" customWidth="1"/>
    <col min="1287" max="1287" width="11.42578125" style="398" customWidth="1"/>
    <col min="1288" max="1288" width="11.5703125" style="398"/>
    <col min="1289" max="1290" width="6.85546875" style="398" customWidth="1"/>
    <col min="1291" max="1291" width="6.42578125" style="398" customWidth="1"/>
    <col min="1292" max="1292" width="7.85546875" style="398" customWidth="1"/>
    <col min="1293" max="1293" width="6.5703125" style="398" customWidth="1"/>
    <col min="1294" max="1295" width="7" style="398" customWidth="1"/>
    <col min="1296" max="1296" width="6.7109375" style="398" customWidth="1"/>
    <col min="1297" max="1298" width="6.28515625" style="398" customWidth="1"/>
    <col min="1299" max="1299" width="6.7109375" style="398" customWidth="1"/>
    <col min="1300" max="1300" width="6.140625" style="398" customWidth="1"/>
    <col min="1301" max="1301" width="8.7109375" style="398" customWidth="1"/>
    <col min="1302" max="1530" width="11.5703125" style="398"/>
    <col min="1531" max="1531" width="2.140625" style="398" customWidth="1"/>
    <col min="1532" max="1532" width="7.5703125" style="398" customWidth="1"/>
    <col min="1533" max="1533" width="17.5703125" style="398" customWidth="1"/>
    <col min="1534" max="1536" width="11.5703125" style="398"/>
    <col min="1537" max="1537" width="6.7109375" style="398" customWidth="1"/>
    <col min="1538" max="1538" width="10.140625" style="398" customWidth="1"/>
    <col min="1539" max="1539" width="11.5703125" style="398" bestFit="1"/>
    <col min="1540" max="1540" width="12.7109375" style="398" bestFit="1" customWidth="1"/>
    <col min="1541" max="1541" width="19.5703125" style="398" bestFit="1" customWidth="1"/>
    <col min="1542" max="1542" width="5" style="398" customWidth="1"/>
    <col min="1543" max="1543" width="11.42578125" style="398" customWidth="1"/>
    <col min="1544" max="1544" width="11.5703125" style="398"/>
    <col min="1545" max="1546" width="6.85546875" style="398" customWidth="1"/>
    <col min="1547" max="1547" width="6.42578125" style="398" customWidth="1"/>
    <col min="1548" max="1548" width="7.85546875" style="398" customWidth="1"/>
    <col min="1549" max="1549" width="6.5703125" style="398" customWidth="1"/>
    <col min="1550" max="1551" width="7" style="398" customWidth="1"/>
    <col min="1552" max="1552" width="6.7109375" style="398" customWidth="1"/>
    <col min="1553" max="1554" width="6.28515625" style="398" customWidth="1"/>
    <col min="1555" max="1555" width="6.7109375" style="398" customWidth="1"/>
    <col min="1556" max="1556" width="6.140625" style="398" customWidth="1"/>
    <col min="1557" max="1557" width="8.7109375" style="398" customWidth="1"/>
    <col min="1558" max="1786" width="11.5703125" style="398"/>
    <col min="1787" max="1787" width="2.140625" style="398" customWidth="1"/>
    <col min="1788" max="1788" width="7.5703125" style="398" customWidth="1"/>
    <col min="1789" max="1789" width="17.5703125" style="398" customWidth="1"/>
    <col min="1790" max="1792" width="11.5703125" style="398"/>
    <col min="1793" max="1793" width="6.7109375" style="398" customWidth="1"/>
    <col min="1794" max="1794" width="10.140625" style="398" customWidth="1"/>
    <col min="1795" max="1795" width="11.5703125" style="398" bestFit="1"/>
    <col min="1796" max="1796" width="12.7109375" style="398" bestFit="1" customWidth="1"/>
    <col min="1797" max="1797" width="19.5703125" style="398" bestFit="1" customWidth="1"/>
    <col min="1798" max="1798" width="5" style="398" customWidth="1"/>
    <col min="1799" max="1799" width="11.42578125" style="398" customWidth="1"/>
    <col min="1800" max="1800" width="11.5703125" style="398"/>
    <col min="1801" max="1802" width="6.85546875" style="398" customWidth="1"/>
    <col min="1803" max="1803" width="6.42578125" style="398" customWidth="1"/>
    <col min="1804" max="1804" width="7.85546875" style="398" customWidth="1"/>
    <col min="1805" max="1805" width="6.5703125" style="398" customWidth="1"/>
    <col min="1806" max="1807" width="7" style="398" customWidth="1"/>
    <col min="1808" max="1808" width="6.7109375" style="398" customWidth="1"/>
    <col min="1809" max="1810" width="6.28515625" style="398" customWidth="1"/>
    <col min="1811" max="1811" width="6.7109375" style="398" customWidth="1"/>
    <col min="1812" max="1812" width="6.140625" style="398" customWidth="1"/>
    <col min="1813" max="1813" width="8.7109375" style="398" customWidth="1"/>
    <col min="1814" max="2042" width="11.5703125" style="398"/>
    <col min="2043" max="2043" width="2.140625" style="398" customWidth="1"/>
    <col min="2044" max="2044" width="7.5703125" style="398" customWidth="1"/>
    <col min="2045" max="2045" width="17.5703125" style="398" customWidth="1"/>
    <col min="2046" max="2048" width="11.5703125" style="398"/>
    <col min="2049" max="2049" width="6.7109375" style="398" customWidth="1"/>
    <col min="2050" max="2050" width="10.140625" style="398" customWidth="1"/>
    <col min="2051" max="2051" width="11.5703125" style="398" bestFit="1"/>
    <col min="2052" max="2052" width="12.7109375" style="398" bestFit="1" customWidth="1"/>
    <col min="2053" max="2053" width="19.5703125" style="398" bestFit="1" customWidth="1"/>
    <col min="2054" max="2054" width="5" style="398" customWidth="1"/>
    <col min="2055" max="2055" width="11.42578125" style="398" customWidth="1"/>
    <col min="2056" max="2056" width="11.5703125" style="398"/>
    <col min="2057" max="2058" width="6.85546875" style="398" customWidth="1"/>
    <col min="2059" max="2059" width="6.42578125" style="398" customWidth="1"/>
    <col min="2060" max="2060" width="7.85546875" style="398" customWidth="1"/>
    <col min="2061" max="2061" width="6.5703125" style="398" customWidth="1"/>
    <col min="2062" max="2063" width="7" style="398" customWidth="1"/>
    <col min="2064" max="2064" width="6.7109375" style="398" customWidth="1"/>
    <col min="2065" max="2066" width="6.28515625" style="398" customWidth="1"/>
    <col min="2067" max="2067" width="6.7109375" style="398" customWidth="1"/>
    <col min="2068" max="2068" width="6.140625" style="398" customWidth="1"/>
    <col min="2069" max="2069" width="8.7109375" style="398" customWidth="1"/>
    <col min="2070" max="2298" width="11.5703125" style="398"/>
    <col min="2299" max="2299" width="2.140625" style="398" customWidth="1"/>
    <col min="2300" max="2300" width="7.5703125" style="398" customWidth="1"/>
    <col min="2301" max="2301" width="17.5703125" style="398" customWidth="1"/>
    <col min="2302" max="2304" width="11.5703125" style="398"/>
    <col min="2305" max="2305" width="6.7109375" style="398" customWidth="1"/>
    <col min="2306" max="2306" width="10.140625" style="398" customWidth="1"/>
    <col min="2307" max="2307" width="11.5703125" style="398" bestFit="1"/>
    <col min="2308" max="2308" width="12.7109375" style="398" bestFit="1" customWidth="1"/>
    <col min="2309" max="2309" width="19.5703125" style="398" bestFit="1" customWidth="1"/>
    <col min="2310" max="2310" width="5" style="398" customWidth="1"/>
    <col min="2311" max="2311" width="11.42578125" style="398" customWidth="1"/>
    <col min="2312" max="2312" width="11.5703125" style="398"/>
    <col min="2313" max="2314" width="6.85546875" style="398" customWidth="1"/>
    <col min="2315" max="2315" width="6.42578125" style="398" customWidth="1"/>
    <col min="2316" max="2316" width="7.85546875" style="398" customWidth="1"/>
    <col min="2317" max="2317" width="6.5703125" style="398" customWidth="1"/>
    <col min="2318" max="2319" width="7" style="398" customWidth="1"/>
    <col min="2320" max="2320" width="6.7109375" style="398" customWidth="1"/>
    <col min="2321" max="2322" width="6.28515625" style="398" customWidth="1"/>
    <col min="2323" max="2323" width="6.7109375" style="398" customWidth="1"/>
    <col min="2324" max="2324" width="6.140625" style="398" customWidth="1"/>
    <col min="2325" max="2325" width="8.7109375" style="398" customWidth="1"/>
    <col min="2326" max="2554" width="11.5703125" style="398"/>
    <col min="2555" max="2555" width="2.140625" style="398" customWidth="1"/>
    <col min="2556" max="2556" width="7.5703125" style="398" customWidth="1"/>
    <col min="2557" max="2557" width="17.5703125" style="398" customWidth="1"/>
    <col min="2558" max="2560" width="11.5703125" style="398"/>
    <col min="2561" max="2561" width="6.7109375" style="398" customWidth="1"/>
    <col min="2562" max="2562" width="10.140625" style="398" customWidth="1"/>
    <col min="2563" max="2563" width="11.5703125" style="398" bestFit="1"/>
    <col min="2564" max="2564" width="12.7109375" style="398" bestFit="1" customWidth="1"/>
    <col min="2565" max="2565" width="19.5703125" style="398" bestFit="1" customWidth="1"/>
    <col min="2566" max="2566" width="5" style="398" customWidth="1"/>
    <col min="2567" max="2567" width="11.42578125" style="398" customWidth="1"/>
    <col min="2568" max="2568" width="11.5703125" style="398"/>
    <col min="2569" max="2570" width="6.85546875" style="398" customWidth="1"/>
    <col min="2571" max="2571" width="6.42578125" style="398" customWidth="1"/>
    <col min="2572" max="2572" width="7.85546875" style="398" customWidth="1"/>
    <col min="2573" max="2573" width="6.5703125" style="398" customWidth="1"/>
    <col min="2574" max="2575" width="7" style="398" customWidth="1"/>
    <col min="2576" max="2576" width="6.7109375" style="398" customWidth="1"/>
    <col min="2577" max="2578" width="6.28515625" style="398" customWidth="1"/>
    <col min="2579" max="2579" width="6.7109375" style="398" customWidth="1"/>
    <col min="2580" max="2580" width="6.140625" style="398" customWidth="1"/>
    <col min="2581" max="2581" width="8.7109375" style="398" customWidth="1"/>
    <col min="2582" max="2810" width="11.5703125" style="398"/>
    <col min="2811" max="2811" width="2.140625" style="398" customWidth="1"/>
    <col min="2812" max="2812" width="7.5703125" style="398" customWidth="1"/>
    <col min="2813" max="2813" width="17.5703125" style="398" customWidth="1"/>
    <col min="2814" max="2816" width="11.5703125" style="398"/>
    <col min="2817" max="2817" width="6.7109375" style="398" customWidth="1"/>
    <col min="2818" max="2818" width="10.140625" style="398" customWidth="1"/>
    <col min="2819" max="2819" width="11.5703125" style="398" bestFit="1"/>
    <col min="2820" max="2820" width="12.7109375" style="398" bestFit="1" customWidth="1"/>
    <col min="2821" max="2821" width="19.5703125" style="398" bestFit="1" customWidth="1"/>
    <col min="2822" max="2822" width="5" style="398" customWidth="1"/>
    <col min="2823" max="2823" width="11.42578125" style="398" customWidth="1"/>
    <col min="2824" max="2824" width="11.5703125" style="398"/>
    <col min="2825" max="2826" width="6.85546875" style="398" customWidth="1"/>
    <col min="2827" max="2827" width="6.42578125" style="398" customWidth="1"/>
    <col min="2828" max="2828" width="7.85546875" style="398" customWidth="1"/>
    <col min="2829" max="2829" width="6.5703125" style="398" customWidth="1"/>
    <col min="2830" max="2831" width="7" style="398" customWidth="1"/>
    <col min="2832" max="2832" width="6.7109375" style="398" customWidth="1"/>
    <col min="2833" max="2834" width="6.28515625" style="398" customWidth="1"/>
    <col min="2835" max="2835" width="6.7109375" style="398" customWidth="1"/>
    <col min="2836" max="2836" width="6.140625" style="398" customWidth="1"/>
    <col min="2837" max="2837" width="8.7109375" style="398" customWidth="1"/>
    <col min="2838" max="3066" width="11.5703125" style="398"/>
    <col min="3067" max="3067" width="2.140625" style="398" customWidth="1"/>
    <col min="3068" max="3068" width="7.5703125" style="398" customWidth="1"/>
    <col min="3069" max="3069" width="17.5703125" style="398" customWidth="1"/>
    <col min="3070" max="3072" width="11.5703125" style="398"/>
    <col min="3073" max="3073" width="6.7109375" style="398" customWidth="1"/>
    <col min="3074" max="3074" width="10.140625" style="398" customWidth="1"/>
    <col min="3075" max="3075" width="11.5703125" style="398" bestFit="1"/>
    <col min="3076" max="3076" width="12.7109375" style="398" bestFit="1" customWidth="1"/>
    <col min="3077" max="3077" width="19.5703125" style="398" bestFit="1" customWidth="1"/>
    <col min="3078" max="3078" width="5" style="398" customWidth="1"/>
    <col min="3079" max="3079" width="11.42578125" style="398" customWidth="1"/>
    <col min="3080" max="3080" width="11.5703125" style="398"/>
    <col min="3081" max="3082" width="6.85546875" style="398" customWidth="1"/>
    <col min="3083" max="3083" width="6.42578125" style="398" customWidth="1"/>
    <col min="3084" max="3084" width="7.85546875" style="398" customWidth="1"/>
    <col min="3085" max="3085" width="6.5703125" style="398" customWidth="1"/>
    <col min="3086" max="3087" width="7" style="398" customWidth="1"/>
    <col min="3088" max="3088" width="6.7109375" style="398" customWidth="1"/>
    <col min="3089" max="3090" width="6.28515625" style="398" customWidth="1"/>
    <col min="3091" max="3091" width="6.7109375" style="398" customWidth="1"/>
    <col min="3092" max="3092" width="6.140625" style="398" customWidth="1"/>
    <col min="3093" max="3093" width="8.7109375" style="398" customWidth="1"/>
    <col min="3094" max="3322" width="11.5703125" style="398"/>
    <col min="3323" max="3323" width="2.140625" style="398" customWidth="1"/>
    <col min="3324" max="3324" width="7.5703125" style="398" customWidth="1"/>
    <col min="3325" max="3325" width="17.5703125" style="398" customWidth="1"/>
    <col min="3326" max="3328" width="11.5703125" style="398"/>
    <col min="3329" max="3329" width="6.7109375" style="398" customWidth="1"/>
    <col min="3330" max="3330" width="10.140625" style="398" customWidth="1"/>
    <col min="3331" max="3331" width="11.5703125" style="398" bestFit="1"/>
    <col min="3332" max="3332" width="12.7109375" style="398" bestFit="1" customWidth="1"/>
    <col min="3333" max="3333" width="19.5703125" style="398" bestFit="1" customWidth="1"/>
    <col min="3334" max="3334" width="5" style="398" customWidth="1"/>
    <col min="3335" max="3335" width="11.42578125" style="398" customWidth="1"/>
    <col min="3336" max="3336" width="11.5703125" style="398"/>
    <col min="3337" max="3338" width="6.85546875" style="398" customWidth="1"/>
    <col min="3339" max="3339" width="6.42578125" style="398" customWidth="1"/>
    <col min="3340" max="3340" width="7.85546875" style="398" customWidth="1"/>
    <col min="3341" max="3341" width="6.5703125" style="398" customWidth="1"/>
    <col min="3342" max="3343" width="7" style="398" customWidth="1"/>
    <col min="3344" max="3344" width="6.7109375" style="398" customWidth="1"/>
    <col min="3345" max="3346" width="6.28515625" style="398" customWidth="1"/>
    <col min="3347" max="3347" width="6.7109375" style="398" customWidth="1"/>
    <col min="3348" max="3348" width="6.140625" style="398" customWidth="1"/>
    <col min="3349" max="3349" width="8.7109375" style="398" customWidth="1"/>
    <col min="3350" max="3578" width="11.5703125" style="398"/>
    <col min="3579" max="3579" width="2.140625" style="398" customWidth="1"/>
    <col min="3580" max="3580" width="7.5703125" style="398" customWidth="1"/>
    <col min="3581" max="3581" width="17.5703125" style="398" customWidth="1"/>
    <col min="3582" max="3584" width="11.5703125" style="398"/>
    <col min="3585" max="3585" width="6.7109375" style="398" customWidth="1"/>
    <col min="3586" max="3586" width="10.140625" style="398" customWidth="1"/>
    <col min="3587" max="3587" width="11.5703125" style="398" bestFit="1"/>
    <col min="3588" max="3588" width="12.7109375" style="398" bestFit="1" customWidth="1"/>
    <col min="3589" max="3589" width="19.5703125" style="398" bestFit="1" customWidth="1"/>
    <col min="3590" max="3590" width="5" style="398" customWidth="1"/>
    <col min="3591" max="3591" width="11.42578125" style="398" customWidth="1"/>
    <col min="3592" max="3592" width="11.5703125" style="398"/>
    <col min="3593" max="3594" width="6.85546875" style="398" customWidth="1"/>
    <col min="3595" max="3595" width="6.42578125" style="398" customWidth="1"/>
    <col min="3596" max="3596" width="7.85546875" style="398" customWidth="1"/>
    <col min="3597" max="3597" width="6.5703125" style="398" customWidth="1"/>
    <col min="3598" max="3599" width="7" style="398" customWidth="1"/>
    <col min="3600" max="3600" width="6.7109375" style="398" customWidth="1"/>
    <col min="3601" max="3602" width="6.28515625" style="398" customWidth="1"/>
    <col min="3603" max="3603" width="6.7109375" style="398" customWidth="1"/>
    <col min="3604" max="3604" width="6.140625" style="398" customWidth="1"/>
    <col min="3605" max="3605" width="8.7109375" style="398" customWidth="1"/>
    <col min="3606" max="3834" width="11.5703125" style="398"/>
    <col min="3835" max="3835" width="2.140625" style="398" customWidth="1"/>
    <col min="3836" max="3836" width="7.5703125" style="398" customWidth="1"/>
    <col min="3837" max="3837" width="17.5703125" style="398" customWidth="1"/>
    <col min="3838" max="3840" width="11.5703125" style="398"/>
    <col min="3841" max="3841" width="6.7109375" style="398" customWidth="1"/>
    <col min="3842" max="3842" width="10.140625" style="398" customWidth="1"/>
    <col min="3843" max="3843" width="11.5703125" style="398" bestFit="1"/>
    <col min="3844" max="3844" width="12.7109375" style="398" bestFit="1" customWidth="1"/>
    <col min="3845" max="3845" width="19.5703125" style="398" bestFit="1" customWidth="1"/>
    <col min="3846" max="3846" width="5" style="398" customWidth="1"/>
    <col min="3847" max="3847" width="11.42578125" style="398" customWidth="1"/>
    <col min="3848" max="3848" width="11.5703125" style="398"/>
    <col min="3849" max="3850" width="6.85546875" style="398" customWidth="1"/>
    <col min="3851" max="3851" width="6.42578125" style="398" customWidth="1"/>
    <col min="3852" max="3852" width="7.85546875" style="398" customWidth="1"/>
    <col min="3853" max="3853" width="6.5703125" style="398" customWidth="1"/>
    <col min="3854" max="3855" width="7" style="398" customWidth="1"/>
    <col min="3856" max="3856" width="6.7109375" style="398" customWidth="1"/>
    <col min="3857" max="3858" width="6.28515625" style="398" customWidth="1"/>
    <col min="3859" max="3859" width="6.7109375" style="398" customWidth="1"/>
    <col min="3860" max="3860" width="6.140625" style="398" customWidth="1"/>
    <col min="3861" max="3861" width="8.7109375" style="398" customWidth="1"/>
    <col min="3862" max="4090" width="11.5703125" style="398"/>
    <col min="4091" max="4091" width="2.140625" style="398" customWidth="1"/>
    <col min="4092" max="4092" width="7.5703125" style="398" customWidth="1"/>
    <col min="4093" max="4093" width="17.5703125" style="398" customWidth="1"/>
    <col min="4094" max="4096" width="11.5703125" style="398"/>
    <col min="4097" max="4097" width="6.7109375" style="398" customWidth="1"/>
    <col min="4098" max="4098" width="10.140625" style="398" customWidth="1"/>
    <col min="4099" max="4099" width="11.5703125" style="398" bestFit="1"/>
    <col min="4100" max="4100" width="12.7109375" style="398" bestFit="1" customWidth="1"/>
    <col min="4101" max="4101" width="19.5703125" style="398" bestFit="1" customWidth="1"/>
    <col min="4102" max="4102" width="5" style="398" customWidth="1"/>
    <col min="4103" max="4103" width="11.42578125" style="398" customWidth="1"/>
    <col min="4104" max="4104" width="11.5703125" style="398"/>
    <col min="4105" max="4106" width="6.85546875" style="398" customWidth="1"/>
    <col min="4107" max="4107" width="6.42578125" style="398" customWidth="1"/>
    <col min="4108" max="4108" width="7.85546875" style="398" customWidth="1"/>
    <col min="4109" max="4109" width="6.5703125" style="398" customWidth="1"/>
    <col min="4110" max="4111" width="7" style="398" customWidth="1"/>
    <col min="4112" max="4112" width="6.7109375" style="398" customWidth="1"/>
    <col min="4113" max="4114" width="6.28515625" style="398" customWidth="1"/>
    <col min="4115" max="4115" width="6.7109375" style="398" customWidth="1"/>
    <col min="4116" max="4116" width="6.140625" style="398" customWidth="1"/>
    <col min="4117" max="4117" width="8.7109375" style="398" customWidth="1"/>
    <col min="4118" max="4346" width="11.5703125" style="398"/>
    <col min="4347" max="4347" width="2.140625" style="398" customWidth="1"/>
    <col min="4348" max="4348" width="7.5703125" style="398" customWidth="1"/>
    <col min="4349" max="4349" width="17.5703125" style="398" customWidth="1"/>
    <col min="4350" max="4352" width="11.5703125" style="398"/>
    <col min="4353" max="4353" width="6.7109375" style="398" customWidth="1"/>
    <col min="4354" max="4354" width="10.140625" style="398" customWidth="1"/>
    <col min="4355" max="4355" width="11.5703125" style="398" bestFit="1"/>
    <col min="4356" max="4356" width="12.7109375" style="398" bestFit="1" customWidth="1"/>
    <col min="4357" max="4357" width="19.5703125" style="398" bestFit="1" customWidth="1"/>
    <col min="4358" max="4358" width="5" style="398" customWidth="1"/>
    <col min="4359" max="4359" width="11.42578125" style="398" customWidth="1"/>
    <col min="4360" max="4360" width="11.5703125" style="398"/>
    <col min="4361" max="4362" width="6.85546875" style="398" customWidth="1"/>
    <col min="4363" max="4363" width="6.42578125" style="398" customWidth="1"/>
    <col min="4364" max="4364" width="7.85546875" style="398" customWidth="1"/>
    <col min="4365" max="4365" width="6.5703125" style="398" customWidth="1"/>
    <col min="4366" max="4367" width="7" style="398" customWidth="1"/>
    <col min="4368" max="4368" width="6.7109375" style="398" customWidth="1"/>
    <col min="4369" max="4370" width="6.28515625" style="398" customWidth="1"/>
    <col min="4371" max="4371" width="6.7109375" style="398" customWidth="1"/>
    <col min="4372" max="4372" width="6.140625" style="398" customWidth="1"/>
    <col min="4373" max="4373" width="8.7109375" style="398" customWidth="1"/>
    <col min="4374" max="4602" width="11.5703125" style="398"/>
    <col min="4603" max="4603" width="2.140625" style="398" customWidth="1"/>
    <col min="4604" max="4604" width="7.5703125" style="398" customWidth="1"/>
    <col min="4605" max="4605" width="17.5703125" style="398" customWidth="1"/>
    <col min="4606" max="4608" width="11.5703125" style="398"/>
    <col min="4609" max="4609" width="6.7109375" style="398" customWidth="1"/>
    <col min="4610" max="4610" width="10.140625" style="398" customWidth="1"/>
    <col min="4611" max="4611" width="11.5703125" style="398" bestFit="1"/>
    <col min="4612" max="4612" width="12.7109375" style="398" bestFit="1" customWidth="1"/>
    <col min="4613" max="4613" width="19.5703125" style="398" bestFit="1" customWidth="1"/>
    <col min="4614" max="4614" width="5" style="398" customWidth="1"/>
    <col min="4615" max="4615" width="11.42578125" style="398" customWidth="1"/>
    <col min="4616" max="4616" width="11.5703125" style="398"/>
    <col min="4617" max="4618" width="6.85546875" style="398" customWidth="1"/>
    <col min="4619" max="4619" width="6.42578125" style="398" customWidth="1"/>
    <col min="4620" max="4620" width="7.85546875" style="398" customWidth="1"/>
    <col min="4621" max="4621" width="6.5703125" style="398" customWidth="1"/>
    <col min="4622" max="4623" width="7" style="398" customWidth="1"/>
    <col min="4624" max="4624" width="6.7109375" style="398" customWidth="1"/>
    <col min="4625" max="4626" width="6.28515625" style="398" customWidth="1"/>
    <col min="4627" max="4627" width="6.7109375" style="398" customWidth="1"/>
    <col min="4628" max="4628" width="6.140625" style="398" customWidth="1"/>
    <col min="4629" max="4629" width="8.7109375" style="398" customWidth="1"/>
    <col min="4630" max="4858" width="11.5703125" style="398"/>
    <col min="4859" max="4859" width="2.140625" style="398" customWidth="1"/>
    <col min="4860" max="4860" width="7.5703125" style="398" customWidth="1"/>
    <col min="4861" max="4861" width="17.5703125" style="398" customWidth="1"/>
    <col min="4862" max="4864" width="11.5703125" style="398"/>
    <col min="4865" max="4865" width="6.7109375" style="398" customWidth="1"/>
    <col min="4866" max="4866" width="10.140625" style="398" customWidth="1"/>
    <col min="4867" max="4867" width="11.5703125" style="398" bestFit="1"/>
    <col min="4868" max="4868" width="12.7109375" style="398" bestFit="1" customWidth="1"/>
    <col min="4869" max="4869" width="19.5703125" style="398" bestFit="1" customWidth="1"/>
    <col min="4870" max="4870" width="5" style="398" customWidth="1"/>
    <col min="4871" max="4871" width="11.42578125" style="398" customWidth="1"/>
    <col min="4872" max="4872" width="11.5703125" style="398"/>
    <col min="4873" max="4874" width="6.85546875" style="398" customWidth="1"/>
    <col min="4875" max="4875" width="6.42578125" style="398" customWidth="1"/>
    <col min="4876" max="4876" width="7.85546875" style="398" customWidth="1"/>
    <col min="4877" max="4877" width="6.5703125" style="398" customWidth="1"/>
    <col min="4878" max="4879" width="7" style="398" customWidth="1"/>
    <col min="4880" max="4880" width="6.7109375" style="398" customWidth="1"/>
    <col min="4881" max="4882" width="6.28515625" style="398" customWidth="1"/>
    <col min="4883" max="4883" width="6.7109375" style="398" customWidth="1"/>
    <col min="4884" max="4884" width="6.140625" style="398" customWidth="1"/>
    <col min="4885" max="4885" width="8.7109375" style="398" customWidth="1"/>
    <col min="4886" max="5114" width="11.5703125" style="398"/>
    <col min="5115" max="5115" width="2.140625" style="398" customWidth="1"/>
    <col min="5116" max="5116" width="7.5703125" style="398" customWidth="1"/>
    <col min="5117" max="5117" width="17.5703125" style="398" customWidth="1"/>
    <col min="5118" max="5120" width="11.5703125" style="398"/>
    <col min="5121" max="5121" width="6.7109375" style="398" customWidth="1"/>
    <col min="5122" max="5122" width="10.140625" style="398" customWidth="1"/>
    <col min="5123" max="5123" width="11.5703125" style="398" bestFit="1"/>
    <col min="5124" max="5124" width="12.7109375" style="398" bestFit="1" customWidth="1"/>
    <col min="5125" max="5125" width="19.5703125" style="398" bestFit="1" customWidth="1"/>
    <col min="5126" max="5126" width="5" style="398" customWidth="1"/>
    <col min="5127" max="5127" width="11.42578125" style="398" customWidth="1"/>
    <col min="5128" max="5128" width="11.5703125" style="398"/>
    <col min="5129" max="5130" width="6.85546875" style="398" customWidth="1"/>
    <col min="5131" max="5131" width="6.42578125" style="398" customWidth="1"/>
    <col min="5132" max="5132" width="7.85546875" style="398" customWidth="1"/>
    <col min="5133" max="5133" width="6.5703125" style="398" customWidth="1"/>
    <col min="5134" max="5135" width="7" style="398" customWidth="1"/>
    <col min="5136" max="5136" width="6.7109375" style="398" customWidth="1"/>
    <col min="5137" max="5138" width="6.28515625" style="398" customWidth="1"/>
    <col min="5139" max="5139" width="6.7109375" style="398" customWidth="1"/>
    <col min="5140" max="5140" width="6.140625" style="398" customWidth="1"/>
    <col min="5141" max="5141" width="8.7109375" style="398" customWidth="1"/>
    <col min="5142" max="5370" width="11.5703125" style="398"/>
    <col min="5371" max="5371" width="2.140625" style="398" customWidth="1"/>
    <col min="5372" max="5372" width="7.5703125" style="398" customWidth="1"/>
    <col min="5373" max="5373" width="17.5703125" style="398" customWidth="1"/>
    <col min="5374" max="5376" width="11.5703125" style="398"/>
    <col min="5377" max="5377" width="6.7109375" style="398" customWidth="1"/>
    <col min="5378" max="5378" width="10.140625" style="398" customWidth="1"/>
    <col min="5379" max="5379" width="11.5703125" style="398" bestFit="1"/>
    <col min="5380" max="5380" width="12.7109375" style="398" bestFit="1" customWidth="1"/>
    <col min="5381" max="5381" width="19.5703125" style="398" bestFit="1" customWidth="1"/>
    <col min="5382" max="5382" width="5" style="398" customWidth="1"/>
    <col min="5383" max="5383" width="11.42578125" style="398" customWidth="1"/>
    <col min="5384" max="5384" width="11.5703125" style="398"/>
    <col min="5385" max="5386" width="6.85546875" style="398" customWidth="1"/>
    <col min="5387" max="5387" width="6.42578125" style="398" customWidth="1"/>
    <col min="5388" max="5388" width="7.85546875" style="398" customWidth="1"/>
    <col min="5389" max="5389" width="6.5703125" style="398" customWidth="1"/>
    <col min="5390" max="5391" width="7" style="398" customWidth="1"/>
    <col min="5392" max="5392" width="6.7109375" style="398" customWidth="1"/>
    <col min="5393" max="5394" width="6.28515625" style="398" customWidth="1"/>
    <col min="5395" max="5395" width="6.7109375" style="398" customWidth="1"/>
    <col min="5396" max="5396" width="6.140625" style="398" customWidth="1"/>
    <col min="5397" max="5397" width="8.7109375" style="398" customWidth="1"/>
    <col min="5398" max="5626" width="11.5703125" style="398"/>
    <col min="5627" max="5627" width="2.140625" style="398" customWidth="1"/>
    <col min="5628" max="5628" width="7.5703125" style="398" customWidth="1"/>
    <col min="5629" max="5629" width="17.5703125" style="398" customWidth="1"/>
    <col min="5630" max="5632" width="11.5703125" style="398"/>
    <col min="5633" max="5633" width="6.7109375" style="398" customWidth="1"/>
    <col min="5634" max="5634" width="10.140625" style="398" customWidth="1"/>
    <col min="5635" max="5635" width="11.5703125" style="398" bestFit="1"/>
    <col min="5636" max="5636" width="12.7109375" style="398" bestFit="1" customWidth="1"/>
    <col min="5637" max="5637" width="19.5703125" style="398" bestFit="1" customWidth="1"/>
    <col min="5638" max="5638" width="5" style="398" customWidth="1"/>
    <col min="5639" max="5639" width="11.42578125" style="398" customWidth="1"/>
    <col min="5640" max="5640" width="11.5703125" style="398"/>
    <col min="5641" max="5642" width="6.85546875" style="398" customWidth="1"/>
    <col min="5643" max="5643" width="6.42578125" style="398" customWidth="1"/>
    <col min="5644" max="5644" width="7.85546875" style="398" customWidth="1"/>
    <col min="5645" max="5645" width="6.5703125" style="398" customWidth="1"/>
    <col min="5646" max="5647" width="7" style="398" customWidth="1"/>
    <col min="5648" max="5648" width="6.7109375" style="398" customWidth="1"/>
    <col min="5649" max="5650" width="6.28515625" style="398" customWidth="1"/>
    <col min="5651" max="5651" width="6.7109375" style="398" customWidth="1"/>
    <col min="5652" max="5652" width="6.140625" style="398" customWidth="1"/>
    <col min="5653" max="5653" width="8.7109375" style="398" customWidth="1"/>
    <col min="5654" max="5882" width="11.5703125" style="398"/>
    <col min="5883" max="5883" width="2.140625" style="398" customWidth="1"/>
    <col min="5884" max="5884" width="7.5703125" style="398" customWidth="1"/>
    <col min="5885" max="5885" width="17.5703125" style="398" customWidth="1"/>
    <col min="5886" max="5888" width="11.5703125" style="398"/>
    <col min="5889" max="5889" width="6.7109375" style="398" customWidth="1"/>
    <col min="5890" max="5890" width="10.140625" style="398" customWidth="1"/>
    <col min="5891" max="5891" width="11.5703125" style="398" bestFit="1"/>
    <col min="5892" max="5892" width="12.7109375" style="398" bestFit="1" customWidth="1"/>
    <col min="5893" max="5893" width="19.5703125" style="398" bestFit="1" customWidth="1"/>
    <col min="5894" max="5894" width="5" style="398" customWidth="1"/>
    <col min="5895" max="5895" width="11.42578125" style="398" customWidth="1"/>
    <col min="5896" max="5896" width="11.5703125" style="398"/>
    <col min="5897" max="5898" width="6.85546875" style="398" customWidth="1"/>
    <col min="5899" max="5899" width="6.42578125" style="398" customWidth="1"/>
    <col min="5900" max="5900" width="7.85546875" style="398" customWidth="1"/>
    <col min="5901" max="5901" width="6.5703125" style="398" customWidth="1"/>
    <col min="5902" max="5903" width="7" style="398" customWidth="1"/>
    <col min="5904" max="5904" width="6.7109375" style="398" customWidth="1"/>
    <col min="5905" max="5906" width="6.28515625" style="398" customWidth="1"/>
    <col min="5907" max="5907" width="6.7109375" style="398" customWidth="1"/>
    <col min="5908" max="5908" width="6.140625" style="398" customWidth="1"/>
    <col min="5909" max="5909" width="8.7109375" style="398" customWidth="1"/>
    <col min="5910" max="6138" width="11.5703125" style="398"/>
    <col min="6139" max="6139" width="2.140625" style="398" customWidth="1"/>
    <col min="6140" max="6140" width="7.5703125" style="398" customWidth="1"/>
    <col min="6141" max="6141" width="17.5703125" style="398" customWidth="1"/>
    <col min="6142" max="6144" width="11.5703125" style="398"/>
    <col min="6145" max="6145" width="6.7109375" style="398" customWidth="1"/>
    <col min="6146" max="6146" width="10.140625" style="398" customWidth="1"/>
    <col min="6147" max="6147" width="11.5703125" style="398" bestFit="1"/>
    <col min="6148" max="6148" width="12.7109375" style="398" bestFit="1" customWidth="1"/>
    <col min="6149" max="6149" width="19.5703125" style="398" bestFit="1" customWidth="1"/>
    <col min="6150" max="6150" width="5" style="398" customWidth="1"/>
    <col min="6151" max="6151" width="11.42578125" style="398" customWidth="1"/>
    <col min="6152" max="6152" width="11.5703125" style="398"/>
    <col min="6153" max="6154" width="6.85546875" style="398" customWidth="1"/>
    <col min="6155" max="6155" width="6.42578125" style="398" customWidth="1"/>
    <col min="6156" max="6156" width="7.85546875" style="398" customWidth="1"/>
    <col min="6157" max="6157" width="6.5703125" style="398" customWidth="1"/>
    <col min="6158" max="6159" width="7" style="398" customWidth="1"/>
    <col min="6160" max="6160" width="6.7109375" style="398" customWidth="1"/>
    <col min="6161" max="6162" width="6.28515625" style="398" customWidth="1"/>
    <col min="6163" max="6163" width="6.7109375" style="398" customWidth="1"/>
    <col min="6164" max="6164" width="6.140625" style="398" customWidth="1"/>
    <col min="6165" max="6165" width="8.7109375" style="398" customWidth="1"/>
    <col min="6166" max="6394" width="11.5703125" style="398"/>
    <col min="6395" max="6395" width="2.140625" style="398" customWidth="1"/>
    <col min="6396" max="6396" width="7.5703125" style="398" customWidth="1"/>
    <col min="6397" max="6397" width="17.5703125" style="398" customWidth="1"/>
    <col min="6398" max="6400" width="11.5703125" style="398"/>
    <col min="6401" max="6401" width="6.7109375" style="398" customWidth="1"/>
    <col min="6402" max="6402" width="10.140625" style="398" customWidth="1"/>
    <col min="6403" max="6403" width="11.5703125" style="398" bestFit="1"/>
    <col min="6404" max="6404" width="12.7109375" style="398" bestFit="1" customWidth="1"/>
    <col min="6405" max="6405" width="19.5703125" style="398" bestFit="1" customWidth="1"/>
    <col min="6406" max="6406" width="5" style="398" customWidth="1"/>
    <col min="6407" max="6407" width="11.42578125" style="398" customWidth="1"/>
    <col min="6408" max="6408" width="11.5703125" style="398"/>
    <col min="6409" max="6410" width="6.85546875" style="398" customWidth="1"/>
    <col min="6411" max="6411" width="6.42578125" style="398" customWidth="1"/>
    <col min="6412" max="6412" width="7.85546875" style="398" customWidth="1"/>
    <col min="6413" max="6413" width="6.5703125" style="398" customWidth="1"/>
    <col min="6414" max="6415" width="7" style="398" customWidth="1"/>
    <col min="6416" max="6416" width="6.7109375" style="398" customWidth="1"/>
    <col min="6417" max="6418" width="6.28515625" style="398" customWidth="1"/>
    <col min="6419" max="6419" width="6.7109375" style="398" customWidth="1"/>
    <col min="6420" max="6420" width="6.140625" style="398" customWidth="1"/>
    <col min="6421" max="6421" width="8.7109375" style="398" customWidth="1"/>
    <col min="6422" max="6650" width="11.5703125" style="398"/>
    <col min="6651" max="6651" width="2.140625" style="398" customWidth="1"/>
    <col min="6652" max="6652" width="7.5703125" style="398" customWidth="1"/>
    <col min="6653" max="6653" width="17.5703125" style="398" customWidth="1"/>
    <col min="6654" max="6656" width="11.5703125" style="398"/>
    <col min="6657" max="6657" width="6.7109375" style="398" customWidth="1"/>
    <col min="6658" max="6658" width="10.140625" style="398" customWidth="1"/>
    <col min="6659" max="6659" width="11.5703125" style="398" bestFit="1"/>
    <col min="6660" max="6660" width="12.7109375" style="398" bestFit="1" customWidth="1"/>
    <col min="6661" max="6661" width="19.5703125" style="398" bestFit="1" customWidth="1"/>
    <col min="6662" max="6662" width="5" style="398" customWidth="1"/>
    <col min="6663" max="6663" width="11.42578125" style="398" customWidth="1"/>
    <col min="6664" max="6664" width="11.5703125" style="398"/>
    <col min="6665" max="6666" width="6.85546875" style="398" customWidth="1"/>
    <col min="6667" max="6667" width="6.42578125" style="398" customWidth="1"/>
    <col min="6668" max="6668" width="7.85546875" style="398" customWidth="1"/>
    <col min="6669" max="6669" width="6.5703125" style="398" customWidth="1"/>
    <col min="6670" max="6671" width="7" style="398" customWidth="1"/>
    <col min="6672" max="6672" width="6.7109375" style="398" customWidth="1"/>
    <col min="6673" max="6674" width="6.28515625" style="398" customWidth="1"/>
    <col min="6675" max="6675" width="6.7109375" style="398" customWidth="1"/>
    <col min="6676" max="6676" width="6.140625" style="398" customWidth="1"/>
    <col min="6677" max="6677" width="8.7109375" style="398" customWidth="1"/>
    <col min="6678" max="6906" width="11.5703125" style="398"/>
    <col min="6907" max="6907" width="2.140625" style="398" customWidth="1"/>
    <col min="6908" max="6908" width="7.5703125" style="398" customWidth="1"/>
    <col min="6909" max="6909" width="17.5703125" style="398" customWidth="1"/>
    <col min="6910" max="6912" width="11.5703125" style="398"/>
    <col min="6913" max="6913" width="6.7109375" style="398" customWidth="1"/>
    <col min="6914" max="6914" width="10.140625" style="398" customWidth="1"/>
    <col min="6915" max="6915" width="11.5703125" style="398" bestFit="1"/>
    <col min="6916" max="6916" width="12.7109375" style="398" bestFit="1" customWidth="1"/>
    <col min="6917" max="6917" width="19.5703125" style="398" bestFit="1" customWidth="1"/>
    <col min="6918" max="6918" width="5" style="398" customWidth="1"/>
    <col min="6919" max="6919" width="11.42578125" style="398" customWidth="1"/>
    <col min="6920" max="6920" width="11.5703125" style="398"/>
    <col min="6921" max="6922" width="6.85546875" style="398" customWidth="1"/>
    <col min="6923" max="6923" width="6.42578125" style="398" customWidth="1"/>
    <col min="6924" max="6924" width="7.85546875" style="398" customWidth="1"/>
    <col min="6925" max="6925" width="6.5703125" style="398" customWidth="1"/>
    <col min="6926" max="6927" width="7" style="398" customWidth="1"/>
    <col min="6928" max="6928" width="6.7109375" style="398" customWidth="1"/>
    <col min="6929" max="6930" width="6.28515625" style="398" customWidth="1"/>
    <col min="6931" max="6931" width="6.7109375" style="398" customWidth="1"/>
    <col min="6932" max="6932" width="6.140625" style="398" customWidth="1"/>
    <col min="6933" max="6933" width="8.7109375" style="398" customWidth="1"/>
    <col min="6934" max="7162" width="11.5703125" style="398"/>
    <col min="7163" max="7163" width="2.140625" style="398" customWidth="1"/>
    <col min="7164" max="7164" width="7.5703125" style="398" customWidth="1"/>
    <col min="7165" max="7165" width="17.5703125" style="398" customWidth="1"/>
    <col min="7166" max="7168" width="11.5703125" style="398"/>
    <col min="7169" max="7169" width="6.7109375" style="398" customWidth="1"/>
    <col min="7170" max="7170" width="10.140625" style="398" customWidth="1"/>
    <col min="7171" max="7171" width="11.5703125" style="398" bestFit="1"/>
    <col min="7172" max="7172" width="12.7109375" style="398" bestFit="1" customWidth="1"/>
    <col min="7173" max="7173" width="19.5703125" style="398" bestFit="1" customWidth="1"/>
    <col min="7174" max="7174" width="5" style="398" customWidth="1"/>
    <col min="7175" max="7175" width="11.42578125" style="398" customWidth="1"/>
    <col min="7176" max="7176" width="11.5703125" style="398"/>
    <col min="7177" max="7178" width="6.85546875" style="398" customWidth="1"/>
    <col min="7179" max="7179" width="6.42578125" style="398" customWidth="1"/>
    <col min="7180" max="7180" width="7.85546875" style="398" customWidth="1"/>
    <col min="7181" max="7181" width="6.5703125" style="398" customWidth="1"/>
    <col min="7182" max="7183" width="7" style="398" customWidth="1"/>
    <col min="7184" max="7184" width="6.7109375" style="398" customWidth="1"/>
    <col min="7185" max="7186" width="6.28515625" style="398" customWidth="1"/>
    <col min="7187" max="7187" width="6.7109375" style="398" customWidth="1"/>
    <col min="7188" max="7188" width="6.140625" style="398" customWidth="1"/>
    <col min="7189" max="7189" width="8.7109375" style="398" customWidth="1"/>
    <col min="7190" max="7418" width="11.5703125" style="398"/>
    <col min="7419" max="7419" width="2.140625" style="398" customWidth="1"/>
    <col min="7420" max="7420" width="7.5703125" style="398" customWidth="1"/>
    <col min="7421" max="7421" width="17.5703125" style="398" customWidth="1"/>
    <col min="7422" max="7424" width="11.5703125" style="398"/>
    <col min="7425" max="7425" width="6.7109375" style="398" customWidth="1"/>
    <col min="7426" max="7426" width="10.140625" style="398" customWidth="1"/>
    <col min="7427" max="7427" width="11.5703125" style="398" bestFit="1"/>
    <col min="7428" max="7428" width="12.7109375" style="398" bestFit="1" customWidth="1"/>
    <col min="7429" max="7429" width="19.5703125" style="398" bestFit="1" customWidth="1"/>
    <col min="7430" max="7430" width="5" style="398" customWidth="1"/>
    <col min="7431" max="7431" width="11.42578125" style="398" customWidth="1"/>
    <col min="7432" max="7432" width="11.5703125" style="398"/>
    <col min="7433" max="7434" width="6.85546875" style="398" customWidth="1"/>
    <col min="7435" max="7435" width="6.42578125" style="398" customWidth="1"/>
    <col min="7436" max="7436" width="7.85546875" style="398" customWidth="1"/>
    <col min="7437" max="7437" width="6.5703125" style="398" customWidth="1"/>
    <col min="7438" max="7439" width="7" style="398" customWidth="1"/>
    <col min="7440" max="7440" width="6.7109375" style="398" customWidth="1"/>
    <col min="7441" max="7442" width="6.28515625" style="398" customWidth="1"/>
    <col min="7443" max="7443" width="6.7109375" style="398" customWidth="1"/>
    <col min="7444" max="7444" width="6.140625" style="398" customWidth="1"/>
    <col min="7445" max="7445" width="8.7109375" style="398" customWidth="1"/>
    <col min="7446" max="7674" width="11.5703125" style="398"/>
    <col min="7675" max="7675" width="2.140625" style="398" customWidth="1"/>
    <col min="7676" max="7676" width="7.5703125" style="398" customWidth="1"/>
    <col min="7677" max="7677" width="17.5703125" style="398" customWidth="1"/>
    <col min="7678" max="7680" width="11.5703125" style="398"/>
    <col min="7681" max="7681" width="6.7109375" style="398" customWidth="1"/>
    <col min="7682" max="7682" width="10.140625" style="398" customWidth="1"/>
    <col min="7683" max="7683" width="11.5703125" style="398" bestFit="1"/>
    <col min="7684" max="7684" width="12.7109375" style="398" bestFit="1" customWidth="1"/>
    <col min="7685" max="7685" width="19.5703125" style="398" bestFit="1" customWidth="1"/>
    <col min="7686" max="7686" width="5" style="398" customWidth="1"/>
    <col min="7687" max="7687" width="11.42578125" style="398" customWidth="1"/>
    <col min="7688" max="7688" width="11.5703125" style="398"/>
    <col min="7689" max="7690" width="6.85546875" style="398" customWidth="1"/>
    <col min="7691" max="7691" width="6.42578125" style="398" customWidth="1"/>
    <col min="7692" max="7692" width="7.85546875" style="398" customWidth="1"/>
    <col min="7693" max="7693" width="6.5703125" style="398" customWidth="1"/>
    <col min="7694" max="7695" width="7" style="398" customWidth="1"/>
    <col min="7696" max="7696" width="6.7109375" style="398" customWidth="1"/>
    <col min="7697" max="7698" width="6.28515625" style="398" customWidth="1"/>
    <col min="7699" max="7699" width="6.7109375" style="398" customWidth="1"/>
    <col min="7700" max="7700" width="6.140625" style="398" customWidth="1"/>
    <col min="7701" max="7701" width="8.7109375" style="398" customWidth="1"/>
    <col min="7702" max="7930" width="11.5703125" style="398"/>
    <col min="7931" max="7931" width="2.140625" style="398" customWidth="1"/>
    <col min="7932" max="7932" width="7.5703125" style="398" customWidth="1"/>
    <col min="7933" max="7933" width="17.5703125" style="398" customWidth="1"/>
    <col min="7934" max="7936" width="11.5703125" style="398"/>
    <col min="7937" max="7937" width="6.7109375" style="398" customWidth="1"/>
    <col min="7938" max="7938" width="10.140625" style="398" customWidth="1"/>
    <col min="7939" max="7939" width="11.5703125" style="398" bestFit="1"/>
    <col min="7940" max="7940" width="12.7109375" style="398" bestFit="1" customWidth="1"/>
    <col min="7941" max="7941" width="19.5703125" style="398" bestFit="1" customWidth="1"/>
    <col min="7942" max="7942" width="5" style="398" customWidth="1"/>
    <col min="7943" max="7943" width="11.42578125" style="398" customWidth="1"/>
    <col min="7944" max="7944" width="11.5703125" style="398"/>
    <col min="7945" max="7946" width="6.85546875" style="398" customWidth="1"/>
    <col min="7947" max="7947" width="6.42578125" style="398" customWidth="1"/>
    <col min="7948" max="7948" width="7.85546875" style="398" customWidth="1"/>
    <col min="7949" max="7949" width="6.5703125" style="398" customWidth="1"/>
    <col min="7950" max="7951" width="7" style="398" customWidth="1"/>
    <col min="7952" max="7952" width="6.7109375" style="398" customWidth="1"/>
    <col min="7953" max="7954" width="6.28515625" style="398" customWidth="1"/>
    <col min="7955" max="7955" width="6.7109375" style="398" customWidth="1"/>
    <col min="7956" max="7956" width="6.140625" style="398" customWidth="1"/>
    <col min="7957" max="7957" width="8.7109375" style="398" customWidth="1"/>
    <col min="7958" max="8186" width="11.5703125" style="398"/>
    <col min="8187" max="8187" width="2.140625" style="398" customWidth="1"/>
    <col min="8188" max="8188" width="7.5703125" style="398" customWidth="1"/>
    <col min="8189" max="8189" width="17.5703125" style="398" customWidth="1"/>
    <col min="8190" max="8192" width="11.5703125" style="398"/>
    <col min="8193" max="8193" width="6.7109375" style="398" customWidth="1"/>
    <col min="8194" max="8194" width="10.140625" style="398" customWidth="1"/>
    <col min="8195" max="8195" width="11.5703125" style="398" bestFit="1"/>
    <col min="8196" max="8196" width="12.7109375" style="398" bestFit="1" customWidth="1"/>
    <col min="8197" max="8197" width="19.5703125" style="398" bestFit="1" customWidth="1"/>
    <col min="8198" max="8198" width="5" style="398" customWidth="1"/>
    <col min="8199" max="8199" width="11.42578125" style="398" customWidth="1"/>
    <col min="8200" max="8200" width="11.5703125" style="398"/>
    <col min="8201" max="8202" width="6.85546875" style="398" customWidth="1"/>
    <col min="8203" max="8203" width="6.42578125" style="398" customWidth="1"/>
    <col min="8204" max="8204" width="7.85546875" style="398" customWidth="1"/>
    <col min="8205" max="8205" width="6.5703125" style="398" customWidth="1"/>
    <col min="8206" max="8207" width="7" style="398" customWidth="1"/>
    <col min="8208" max="8208" width="6.7109375" style="398" customWidth="1"/>
    <col min="8209" max="8210" width="6.28515625" style="398" customWidth="1"/>
    <col min="8211" max="8211" width="6.7109375" style="398" customWidth="1"/>
    <col min="8212" max="8212" width="6.140625" style="398" customWidth="1"/>
    <col min="8213" max="8213" width="8.7109375" style="398" customWidth="1"/>
    <col min="8214" max="8442" width="11.5703125" style="398"/>
    <col min="8443" max="8443" width="2.140625" style="398" customWidth="1"/>
    <col min="8444" max="8444" width="7.5703125" style="398" customWidth="1"/>
    <col min="8445" max="8445" width="17.5703125" style="398" customWidth="1"/>
    <col min="8446" max="8448" width="11.5703125" style="398"/>
    <col min="8449" max="8449" width="6.7109375" style="398" customWidth="1"/>
    <col min="8450" max="8450" width="10.140625" style="398" customWidth="1"/>
    <col min="8451" max="8451" width="11.5703125" style="398" bestFit="1"/>
    <col min="8452" max="8452" width="12.7109375" style="398" bestFit="1" customWidth="1"/>
    <col min="8453" max="8453" width="19.5703125" style="398" bestFit="1" customWidth="1"/>
    <col min="8454" max="8454" width="5" style="398" customWidth="1"/>
    <col min="8455" max="8455" width="11.42578125" style="398" customWidth="1"/>
    <col min="8456" max="8456" width="11.5703125" style="398"/>
    <col min="8457" max="8458" width="6.85546875" style="398" customWidth="1"/>
    <col min="8459" max="8459" width="6.42578125" style="398" customWidth="1"/>
    <col min="8460" max="8460" width="7.85546875" style="398" customWidth="1"/>
    <col min="8461" max="8461" width="6.5703125" style="398" customWidth="1"/>
    <col min="8462" max="8463" width="7" style="398" customWidth="1"/>
    <col min="8464" max="8464" width="6.7109375" style="398" customWidth="1"/>
    <col min="8465" max="8466" width="6.28515625" style="398" customWidth="1"/>
    <col min="8467" max="8467" width="6.7109375" style="398" customWidth="1"/>
    <col min="8468" max="8468" width="6.140625" style="398" customWidth="1"/>
    <col min="8469" max="8469" width="8.7109375" style="398" customWidth="1"/>
    <col min="8470" max="8698" width="11.5703125" style="398"/>
    <col min="8699" max="8699" width="2.140625" style="398" customWidth="1"/>
    <col min="8700" max="8700" width="7.5703125" style="398" customWidth="1"/>
    <col min="8701" max="8701" width="17.5703125" style="398" customWidth="1"/>
    <col min="8702" max="8704" width="11.5703125" style="398"/>
    <col min="8705" max="8705" width="6.7109375" style="398" customWidth="1"/>
    <col min="8706" max="8706" width="10.140625" style="398" customWidth="1"/>
    <col min="8707" max="8707" width="11.5703125" style="398" bestFit="1"/>
    <col min="8708" max="8708" width="12.7109375" style="398" bestFit="1" customWidth="1"/>
    <col min="8709" max="8709" width="19.5703125" style="398" bestFit="1" customWidth="1"/>
    <col min="8710" max="8710" width="5" style="398" customWidth="1"/>
    <col min="8711" max="8711" width="11.42578125" style="398" customWidth="1"/>
    <col min="8712" max="8712" width="11.5703125" style="398"/>
    <col min="8713" max="8714" width="6.85546875" style="398" customWidth="1"/>
    <col min="8715" max="8715" width="6.42578125" style="398" customWidth="1"/>
    <col min="8716" max="8716" width="7.85546875" style="398" customWidth="1"/>
    <col min="8717" max="8717" width="6.5703125" style="398" customWidth="1"/>
    <col min="8718" max="8719" width="7" style="398" customWidth="1"/>
    <col min="8720" max="8720" width="6.7109375" style="398" customWidth="1"/>
    <col min="8721" max="8722" width="6.28515625" style="398" customWidth="1"/>
    <col min="8723" max="8723" width="6.7109375" style="398" customWidth="1"/>
    <col min="8724" max="8724" width="6.140625" style="398" customWidth="1"/>
    <col min="8725" max="8725" width="8.7109375" style="398" customWidth="1"/>
    <col min="8726" max="8954" width="11.5703125" style="398"/>
    <col min="8955" max="8955" width="2.140625" style="398" customWidth="1"/>
    <col min="8956" max="8956" width="7.5703125" style="398" customWidth="1"/>
    <col min="8957" max="8957" width="17.5703125" style="398" customWidth="1"/>
    <col min="8958" max="8960" width="11.5703125" style="398"/>
    <col min="8961" max="8961" width="6.7109375" style="398" customWidth="1"/>
    <col min="8962" max="8962" width="10.140625" style="398" customWidth="1"/>
    <col min="8963" max="8963" width="11.5703125" style="398" bestFit="1"/>
    <col min="8964" max="8964" width="12.7109375" style="398" bestFit="1" customWidth="1"/>
    <col min="8965" max="8965" width="19.5703125" style="398" bestFit="1" customWidth="1"/>
    <col min="8966" max="8966" width="5" style="398" customWidth="1"/>
    <col min="8967" max="8967" width="11.42578125" style="398" customWidth="1"/>
    <col min="8968" max="8968" width="11.5703125" style="398"/>
    <col min="8969" max="8970" width="6.85546875" style="398" customWidth="1"/>
    <col min="8971" max="8971" width="6.42578125" style="398" customWidth="1"/>
    <col min="8972" max="8972" width="7.85546875" style="398" customWidth="1"/>
    <col min="8973" max="8973" width="6.5703125" style="398" customWidth="1"/>
    <col min="8974" max="8975" width="7" style="398" customWidth="1"/>
    <col min="8976" max="8976" width="6.7109375" style="398" customWidth="1"/>
    <col min="8977" max="8978" width="6.28515625" style="398" customWidth="1"/>
    <col min="8979" max="8979" width="6.7109375" style="398" customWidth="1"/>
    <col min="8980" max="8980" width="6.140625" style="398" customWidth="1"/>
    <col min="8981" max="8981" width="8.7109375" style="398" customWidth="1"/>
    <col min="8982" max="9210" width="11.5703125" style="398"/>
    <col min="9211" max="9211" width="2.140625" style="398" customWidth="1"/>
    <col min="9212" max="9212" width="7.5703125" style="398" customWidth="1"/>
    <col min="9213" max="9213" width="17.5703125" style="398" customWidth="1"/>
    <col min="9214" max="9216" width="11.5703125" style="398"/>
    <col min="9217" max="9217" width="6.7109375" style="398" customWidth="1"/>
    <col min="9218" max="9218" width="10.140625" style="398" customWidth="1"/>
    <col min="9219" max="9219" width="11.5703125" style="398" bestFit="1"/>
    <col min="9220" max="9220" width="12.7109375" style="398" bestFit="1" customWidth="1"/>
    <col min="9221" max="9221" width="19.5703125" style="398" bestFit="1" customWidth="1"/>
    <col min="9222" max="9222" width="5" style="398" customWidth="1"/>
    <col min="9223" max="9223" width="11.42578125" style="398" customWidth="1"/>
    <col min="9224" max="9224" width="11.5703125" style="398"/>
    <col min="9225" max="9226" width="6.85546875" style="398" customWidth="1"/>
    <col min="9227" max="9227" width="6.42578125" style="398" customWidth="1"/>
    <col min="9228" max="9228" width="7.85546875" style="398" customWidth="1"/>
    <col min="9229" max="9229" width="6.5703125" style="398" customWidth="1"/>
    <col min="9230" max="9231" width="7" style="398" customWidth="1"/>
    <col min="9232" max="9232" width="6.7109375" style="398" customWidth="1"/>
    <col min="9233" max="9234" width="6.28515625" style="398" customWidth="1"/>
    <col min="9235" max="9235" width="6.7109375" style="398" customWidth="1"/>
    <col min="9236" max="9236" width="6.140625" style="398" customWidth="1"/>
    <col min="9237" max="9237" width="8.7109375" style="398" customWidth="1"/>
    <col min="9238" max="9466" width="11.5703125" style="398"/>
    <col min="9467" max="9467" width="2.140625" style="398" customWidth="1"/>
    <col min="9468" max="9468" width="7.5703125" style="398" customWidth="1"/>
    <col min="9469" max="9469" width="17.5703125" style="398" customWidth="1"/>
    <col min="9470" max="9472" width="11.5703125" style="398"/>
    <col min="9473" max="9473" width="6.7109375" style="398" customWidth="1"/>
    <col min="9474" max="9474" width="10.140625" style="398" customWidth="1"/>
    <col min="9475" max="9475" width="11.5703125" style="398" bestFit="1"/>
    <col min="9476" max="9476" width="12.7109375" style="398" bestFit="1" customWidth="1"/>
    <col min="9477" max="9477" width="19.5703125" style="398" bestFit="1" customWidth="1"/>
    <col min="9478" max="9478" width="5" style="398" customWidth="1"/>
    <col min="9479" max="9479" width="11.42578125" style="398" customWidth="1"/>
    <col min="9480" max="9480" width="11.5703125" style="398"/>
    <col min="9481" max="9482" width="6.85546875" style="398" customWidth="1"/>
    <col min="9483" max="9483" width="6.42578125" style="398" customWidth="1"/>
    <col min="9484" max="9484" width="7.85546875" style="398" customWidth="1"/>
    <col min="9485" max="9485" width="6.5703125" style="398" customWidth="1"/>
    <col min="9486" max="9487" width="7" style="398" customWidth="1"/>
    <col min="9488" max="9488" width="6.7109375" style="398" customWidth="1"/>
    <col min="9489" max="9490" width="6.28515625" style="398" customWidth="1"/>
    <col min="9491" max="9491" width="6.7109375" style="398" customWidth="1"/>
    <col min="9492" max="9492" width="6.140625" style="398" customWidth="1"/>
    <col min="9493" max="9493" width="8.7109375" style="398" customWidth="1"/>
    <col min="9494" max="9722" width="11.5703125" style="398"/>
    <col min="9723" max="9723" width="2.140625" style="398" customWidth="1"/>
    <col min="9724" max="9724" width="7.5703125" style="398" customWidth="1"/>
    <col min="9725" max="9725" width="17.5703125" style="398" customWidth="1"/>
    <col min="9726" max="9728" width="11.5703125" style="398"/>
    <col min="9729" max="9729" width="6.7109375" style="398" customWidth="1"/>
    <col min="9730" max="9730" width="10.140625" style="398" customWidth="1"/>
    <col min="9731" max="9731" width="11.5703125" style="398" bestFit="1"/>
    <col min="9732" max="9732" width="12.7109375" style="398" bestFit="1" customWidth="1"/>
    <col min="9733" max="9733" width="19.5703125" style="398" bestFit="1" customWidth="1"/>
    <col min="9734" max="9734" width="5" style="398" customWidth="1"/>
    <col min="9735" max="9735" width="11.42578125" style="398" customWidth="1"/>
    <col min="9736" max="9736" width="11.5703125" style="398"/>
    <col min="9737" max="9738" width="6.85546875" style="398" customWidth="1"/>
    <col min="9739" max="9739" width="6.42578125" style="398" customWidth="1"/>
    <col min="9740" max="9740" width="7.85546875" style="398" customWidth="1"/>
    <col min="9741" max="9741" width="6.5703125" style="398" customWidth="1"/>
    <col min="9742" max="9743" width="7" style="398" customWidth="1"/>
    <col min="9744" max="9744" width="6.7109375" style="398" customWidth="1"/>
    <col min="9745" max="9746" width="6.28515625" style="398" customWidth="1"/>
    <col min="9747" max="9747" width="6.7109375" style="398" customWidth="1"/>
    <col min="9748" max="9748" width="6.140625" style="398" customWidth="1"/>
    <col min="9749" max="9749" width="8.7109375" style="398" customWidth="1"/>
    <col min="9750" max="9978" width="11.5703125" style="398"/>
    <col min="9979" max="9979" width="2.140625" style="398" customWidth="1"/>
    <col min="9980" max="9980" width="7.5703125" style="398" customWidth="1"/>
    <col min="9981" max="9981" width="17.5703125" style="398" customWidth="1"/>
    <col min="9982" max="9984" width="11.5703125" style="398"/>
    <col min="9985" max="9985" width="6.7109375" style="398" customWidth="1"/>
    <col min="9986" max="9986" width="10.140625" style="398" customWidth="1"/>
    <col min="9987" max="9987" width="11.5703125" style="398" bestFit="1"/>
    <col min="9988" max="9988" width="12.7109375" style="398" bestFit="1" customWidth="1"/>
    <col min="9989" max="9989" width="19.5703125" style="398" bestFit="1" customWidth="1"/>
    <col min="9990" max="9990" width="5" style="398" customWidth="1"/>
    <col min="9991" max="9991" width="11.42578125" style="398" customWidth="1"/>
    <col min="9992" max="9992" width="11.5703125" style="398"/>
    <col min="9993" max="9994" width="6.85546875" style="398" customWidth="1"/>
    <col min="9995" max="9995" width="6.42578125" style="398" customWidth="1"/>
    <col min="9996" max="9996" width="7.85546875" style="398" customWidth="1"/>
    <col min="9997" max="9997" width="6.5703125" style="398" customWidth="1"/>
    <col min="9998" max="9999" width="7" style="398" customWidth="1"/>
    <col min="10000" max="10000" width="6.7109375" style="398" customWidth="1"/>
    <col min="10001" max="10002" width="6.28515625" style="398" customWidth="1"/>
    <col min="10003" max="10003" width="6.7109375" style="398" customWidth="1"/>
    <col min="10004" max="10004" width="6.140625" style="398" customWidth="1"/>
    <col min="10005" max="10005" width="8.7109375" style="398" customWidth="1"/>
    <col min="10006" max="10234" width="11.5703125" style="398"/>
    <col min="10235" max="10235" width="2.140625" style="398" customWidth="1"/>
    <col min="10236" max="10236" width="7.5703125" style="398" customWidth="1"/>
    <col min="10237" max="10237" width="17.5703125" style="398" customWidth="1"/>
    <col min="10238" max="10240" width="11.5703125" style="398"/>
    <col min="10241" max="10241" width="6.7109375" style="398" customWidth="1"/>
    <col min="10242" max="10242" width="10.140625" style="398" customWidth="1"/>
    <col min="10243" max="10243" width="11.5703125" style="398" bestFit="1"/>
    <col min="10244" max="10244" width="12.7109375" style="398" bestFit="1" customWidth="1"/>
    <col min="10245" max="10245" width="19.5703125" style="398" bestFit="1" customWidth="1"/>
    <col min="10246" max="10246" width="5" style="398" customWidth="1"/>
    <col min="10247" max="10247" width="11.42578125" style="398" customWidth="1"/>
    <col min="10248" max="10248" width="11.5703125" style="398"/>
    <col min="10249" max="10250" width="6.85546875" style="398" customWidth="1"/>
    <col min="10251" max="10251" width="6.42578125" style="398" customWidth="1"/>
    <col min="10252" max="10252" width="7.85546875" style="398" customWidth="1"/>
    <col min="10253" max="10253" width="6.5703125" style="398" customWidth="1"/>
    <col min="10254" max="10255" width="7" style="398" customWidth="1"/>
    <col min="10256" max="10256" width="6.7109375" style="398" customWidth="1"/>
    <col min="10257" max="10258" width="6.28515625" style="398" customWidth="1"/>
    <col min="10259" max="10259" width="6.7109375" style="398" customWidth="1"/>
    <col min="10260" max="10260" width="6.140625" style="398" customWidth="1"/>
    <col min="10261" max="10261" width="8.7109375" style="398" customWidth="1"/>
    <col min="10262" max="10490" width="11.5703125" style="398"/>
    <col min="10491" max="10491" width="2.140625" style="398" customWidth="1"/>
    <col min="10492" max="10492" width="7.5703125" style="398" customWidth="1"/>
    <col min="10493" max="10493" width="17.5703125" style="398" customWidth="1"/>
    <col min="10494" max="10496" width="11.5703125" style="398"/>
    <col min="10497" max="10497" width="6.7109375" style="398" customWidth="1"/>
    <col min="10498" max="10498" width="10.140625" style="398" customWidth="1"/>
    <col min="10499" max="10499" width="11.5703125" style="398" bestFit="1"/>
    <col min="10500" max="10500" width="12.7109375" style="398" bestFit="1" customWidth="1"/>
    <col min="10501" max="10501" width="19.5703125" style="398" bestFit="1" customWidth="1"/>
    <col min="10502" max="10502" width="5" style="398" customWidth="1"/>
    <col min="10503" max="10503" width="11.42578125" style="398" customWidth="1"/>
    <col min="10504" max="10504" width="11.5703125" style="398"/>
    <col min="10505" max="10506" width="6.85546875" style="398" customWidth="1"/>
    <col min="10507" max="10507" width="6.42578125" style="398" customWidth="1"/>
    <col min="10508" max="10508" width="7.85546875" style="398" customWidth="1"/>
    <col min="10509" max="10509" width="6.5703125" style="398" customWidth="1"/>
    <col min="10510" max="10511" width="7" style="398" customWidth="1"/>
    <col min="10512" max="10512" width="6.7109375" style="398" customWidth="1"/>
    <col min="10513" max="10514" width="6.28515625" style="398" customWidth="1"/>
    <col min="10515" max="10515" width="6.7109375" style="398" customWidth="1"/>
    <col min="10516" max="10516" width="6.140625" style="398" customWidth="1"/>
    <col min="10517" max="10517" width="8.7109375" style="398" customWidth="1"/>
    <col min="10518" max="10746" width="11.5703125" style="398"/>
    <col min="10747" max="10747" width="2.140625" style="398" customWidth="1"/>
    <col min="10748" max="10748" width="7.5703125" style="398" customWidth="1"/>
    <col min="10749" max="10749" width="17.5703125" style="398" customWidth="1"/>
    <col min="10750" max="10752" width="11.5703125" style="398"/>
    <col min="10753" max="10753" width="6.7109375" style="398" customWidth="1"/>
    <col min="10754" max="10754" width="10.140625" style="398" customWidth="1"/>
    <col min="10755" max="10755" width="11.5703125" style="398" bestFit="1"/>
    <col min="10756" max="10756" width="12.7109375" style="398" bestFit="1" customWidth="1"/>
    <col min="10757" max="10757" width="19.5703125" style="398" bestFit="1" customWidth="1"/>
    <col min="10758" max="10758" width="5" style="398" customWidth="1"/>
    <col min="10759" max="10759" width="11.42578125" style="398" customWidth="1"/>
    <col min="10760" max="10760" width="11.5703125" style="398"/>
    <col min="10761" max="10762" width="6.85546875" style="398" customWidth="1"/>
    <col min="10763" max="10763" width="6.42578125" style="398" customWidth="1"/>
    <col min="10764" max="10764" width="7.85546875" style="398" customWidth="1"/>
    <col min="10765" max="10765" width="6.5703125" style="398" customWidth="1"/>
    <col min="10766" max="10767" width="7" style="398" customWidth="1"/>
    <col min="10768" max="10768" width="6.7109375" style="398" customWidth="1"/>
    <col min="10769" max="10770" width="6.28515625" style="398" customWidth="1"/>
    <col min="10771" max="10771" width="6.7109375" style="398" customWidth="1"/>
    <col min="10772" max="10772" width="6.140625" style="398" customWidth="1"/>
    <col min="10773" max="10773" width="8.7109375" style="398" customWidth="1"/>
    <col min="10774" max="11002" width="11.5703125" style="398"/>
    <col min="11003" max="11003" width="2.140625" style="398" customWidth="1"/>
    <col min="11004" max="11004" width="7.5703125" style="398" customWidth="1"/>
    <col min="11005" max="11005" width="17.5703125" style="398" customWidth="1"/>
    <col min="11006" max="11008" width="11.5703125" style="398"/>
    <col min="11009" max="11009" width="6.7109375" style="398" customWidth="1"/>
    <col min="11010" max="11010" width="10.140625" style="398" customWidth="1"/>
    <col min="11011" max="11011" width="11.5703125" style="398" bestFit="1"/>
    <col min="11012" max="11012" width="12.7109375" style="398" bestFit="1" customWidth="1"/>
    <col min="11013" max="11013" width="19.5703125" style="398" bestFit="1" customWidth="1"/>
    <col min="11014" max="11014" width="5" style="398" customWidth="1"/>
    <col min="11015" max="11015" width="11.42578125" style="398" customWidth="1"/>
    <col min="11016" max="11016" width="11.5703125" style="398"/>
    <col min="11017" max="11018" width="6.85546875" style="398" customWidth="1"/>
    <col min="11019" max="11019" width="6.42578125" style="398" customWidth="1"/>
    <col min="11020" max="11020" width="7.85546875" style="398" customWidth="1"/>
    <col min="11021" max="11021" width="6.5703125" style="398" customWidth="1"/>
    <col min="11022" max="11023" width="7" style="398" customWidth="1"/>
    <col min="11024" max="11024" width="6.7109375" style="398" customWidth="1"/>
    <col min="11025" max="11026" width="6.28515625" style="398" customWidth="1"/>
    <col min="11027" max="11027" width="6.7109375" style="398" customWidth="1"/>
    <col min="11028" max="11028" width="6.140625" style="398" customWidth="1"/>
    <col min="11029" max="11029" width="8.7109375" style="398" customWidth="1"/>
    <col min="11030" max="11258" width="11.5703125" style="398"/>
    <col min="11259" max="11259" width="2.140625" style="398" customWidth="1"/>
    <col min="11260" max="11260" width="7.5703125" style="398" customWidth="1"/>
    <col min="11261" max="11261" width="17.5703125" style="398" customWidth="1"/>
    <col min="11262" max="11264" width="11.5703125" style="398"/>
    <col min="11265" max="11265" width="6.7109375" style="398" customWidth="1"/>
    <col min="11266" max="11266" width="10.140625" style="398" customWidth="1"/>
    <col min="11267" max="11267" width="11.5703125" style="398" bestFit="1"/>
    <col min="11268" max="11268" width="12.7109375" style="398" bestFit="1" customWidth="1"/>
    <col min="11269" max="11269" width="19.5703125" style="398" bestFit="1" customWidth="1"/>
    <col min="11270" max="11270" width="5" style="398" customWidth="1"/>
    <col min="11271" max="11271" width="11.42578125" style="398" customWidth="1"/>
    <col min="11272" max="11272" width="11.5703125" style="398"/>
    <col min="11273" max="11274" width="6.85546875" style="398" customWidth="1"/>
    <col min="11275" max="11275" width="6.42578125" style="398" customWidth="1"/>
    <col min="11276" max="11276" width="7.85546875" style="398" customWidth="1"/>
    <col min="11277" max="11277" width="6.5703125" style="398" customWidth="1"/>
    <col min="11278" max="11279" width="7" style="398" customWidth="1"/>
    <col min="11280" max="11280" width="6.7109375" style="398" customWidth="1"/>
    <col min="11281" max="11282" width="6.28515625" style="398" customWidth="1"/>
    <col min="11283" max="11283" width="6.7109375" style="398" customWidth="1"/>
    <col min="11284" max="11284" width="6.140625" style="398" customWidth="1"/>
    <col min="11285" max="11285" width="8.7109375" style="398" customWidth="1"/>
    <col min="11286" max="11514" width="11.5703125" style="398"/>
    <col min="11515" max="11515" width="2.140625" style="398" customWidth="1"/>
    <col min="11516" max="11516" width="7.5703125" style="398" customWidth="1"/>
    <col min="11517" max="11517" width="17.5703125" style="398" customWidth="1"/>
    <col min="11518" max="11520" width="11.5703125" style="398"/>
    <col min="11521" max="11521" width="6.7109375" style="398" customWidth="1"/>
    <col min="11522" max="11522" width="10.140625" style="398" customWidth="1"/>
    <col min="11523" max="11523" width="11.5703125" style="398" bestFit="1"/>
    <col min="11524" max="11524" width="12.7109375" style="398" bestFit="1" customWidth="1"/>
    <col min="11525" max="11525" width="19.5703125" style="398" bestFit="1" customWidth="1"/>
    <col min="11526" max="11526" width="5" style="398" customWidth="1"/>
    <col min="11527" max="11527" width="11.42578125" style="398" customWidth="1"/>
    <col min="11528" max="11528" width="11.5703125" style="398"/>
    <col min="11529" max="11530" width="6.85546875" style="398" customWidth="1"/>
    <col min="11531" max="11531" width="6.42578125" style="398" customWidth="1"/>
    <col min="11532" max="11532" width="7.85546875" style="398" customWidth="1"/>
    <col min="11533" max="11533" width="6.5703125" style="398" customWidth="1"/>
    <col min="11534" max="11535" width="7" style="398" customWidth="1"/>
    <col min="11536" max="11536" width="6.7109375" style="398" customWidth="1"/>
    <col min="11537" max="11538" width="6.28515625" style="398" customWidth="1"/>
    <col min="11539" max="11539" width="6.7109375" style="398" customWidth="1"/>
    <col min="11540" max="11540" width="6.140625" style="398" customWidth="1"/>
    <col min="11541" max="11541" width="8.7109375" style="398" customWidth="1"/>
    <col min="11542" max="11770" width="11.5703125" style="398"/>
    <col min="11771" max="11771" width="2.140625" style="398" customWidth="1"/>
    <col min="11772" max="11772" width="7.5703125" style="398" customWidth="1"/>
    <col min="11773" max="11773" width="17.5703125" style="398" customWidth="1"/>
    <col min="11774" max="11776" width="11.5703125" style="398"/>
    <col min="11777" max="11777" width="6.7109375" style="398" customWidth="1"/>
    <col min="11778" max="11778" width="10.140625" style="398" customWidth="1"/>
    <col min="11779" max="11779" width="11.5703125" style="398" bestFit="1"/>
    <col min="11780" max="11780" width="12.7109375" style="398" bestFit="1" customWidth="1"/>
    <col min="11781" max="11781" width="19.5703125" style="398" bestFit="1" customWidth="1"/>
    <col min="11782" max="11782" width="5" style="398" customWidth="1"/>
    <col min="11783" max="11783" width="11.42578125" style="398" customWidth="1"/>
    <col min="11784" max="11784" width="11.5703125" style="398"/>
    <col min="11785" max="11786" width="6.85546875" style="398" customWidth="1"/>
    <col min="11787" max="11787" width="6.42578125" style="398" customWidth="1"/>
    <col min="11788" max="11788" width="7.85546875" style="398" customWidth="1"/>
    <col min="11789" max="11789" width="6.5703125" style="398" customWidth="1"/>
    <col min="11790" max="11791" width="7" style="398" customWidth="1"/>
    <col min="11792" max="11792" width="6.7109375" style="398" customWidth="1"/>
    <col min="11793" max="11794" width="6.28515625" style="398" customWidth="1"/>
    <col min="11795" max="11795" width="6.7109375" style="398" customWidth="1"/>
    <col min="11796" max="11796" width="6.140625" style="398" customWidth="1"/>
    <col min="11797" max="11797" width="8.7109375" style="398" customWidth="1"/>
    <col min="11798" max="12026" width="11.5703125" style="398"/>
    <col min="12027" max="12027" width="2.140625" style="398" customWidth="1"/>
    <col min="12028" max="12028" width="7.5703125" style="398" customWidth="1"/>
    <col min="12029" max="12029" width="17.5703125" style="398" customWidth="1"/>
    <col min="12030" max="12032" width="11.5703125" style="398"/>
    <col min="12033" max="12033" width="6.7109375" style="398" customWidth="1"/>
    <col min="12034" max="12034" width="10.140625" style="398" customWidth="1"/>
    <col min="12035" max="12035" width="11.5703125" style="398" bestFit="1"/>
    <col min="12036" max="12036" width="12.7109375" style="398" bestFit="1" customWidth="1"/>
    <col min="12037" max="12037" width="19.5703125" style="398" bestFit="1" customWidth="1"/>
    <col min="12038" max="12038" width="5" style="398" customWidth="1"/>
    <col min="12039" max="12039" width="11.42578125" style="398" customWidth="1"/>
    <col min="12040" max="12040" width="11.5703125" style="398"/>
    <col min="12041" max="12042" width="6.85546875" style="398" customWidth="1"/>
    <col min="12043" max="12043" width="6.42578125" style="398" customWidth="1"/>
    <col min="12044" max="12044" width="7.85546875" style="398" customWidth="1"/>
    <col min="12045" max="12045" width="6.5703125" style="398" customWidth="1"/>
    <col min="12046" max="12047" width="7" style="398" customWidth="1"/>
    <col min="12048" max="12048" width="6.7109375" style="398" customWidth="1"/>
    <col min="12049" max="12050" width="6.28515625" style="398" customWidth="1"/>
    <col min="12051" max="12051" width="6.7109375" style="398" customWidth="1"/>
    <col min="12052" max="12052" width="6.140625" style="398" customWidth="1"/>
    <col min="12053" max="12053" width="8.7109375" style="398" customWidth="1"/>
    <col min="12054" max="12282" width="11.5703125" style="398"/>
    <col min="12283" max="12283" width="2.140625" style="398" customWidth="1"/>
    <col min="12284" max="12284" width="7.5703125" style="398" customWidth="1"/>
    <col min="12285" max="12285" width="17.5703125" style="398" customWidth="1"/>
    <col min="12286" max="12288" width="11.5703125" style="398"/>
    <col min="12289" max="12289" width="6.7109375" style="398" customWidth="1"/>
    <col min="12290" max="12290" width="10.140625" style="398" customWidth="1"/>
    <col min="12291" max="12291" width="11.5703125" style="398" bestFit="1"/>
    <col min="12292" max="12292" width="12.7109375" style="398" bestFit="1" customWidth="1"/>
    <col min="12293" max="12293" width="19.5703125" style="398" bestFit="1" customWidth="1"/>
    <col min="12294" max="12294" width="5" style="398" customWidth="1"/>
    <col min="12295" max="12295" width="11.42578125" style="398" customWidth="1"/>
    <col min="12296" max="12296" width="11.5703125" style="398"/>
    <col min="12297" max="12298" width="6.85546875" style="398" customWidth="1"/>
    <col min="12299" max="12299" width="6.42578125" style="398" customWidth="1"/>
    <col min="12300" max="12300" width="7.85546875" style="398" customWidth="1"/>
    <col min="12301" max="12301" width="6.5703125" style="398" customWidth="1"/>
    <col min="12302" max="12303" width="7" style="398" customWidth="1"/>
    <col min="12304" max="12304" width="6.7109375" style="398" customWidth="1"/>
    <col min="12305" max="12306" width="6.28515625" style="398" customWidth="1"/>
    <col min="12307" max="12307" width="6.7109375" style="398" customWidth="1"/>
    <col min="12308" max="12308" width="6.140625" style="398" customWidth="1"/>
    <col min="12309" max="12309" width="8.7109375" style="398" customWidth="1"/>
    <col min="12310" max="12538" width="11.5703125" style="398"/>
    <col min="12539" max="12539" width="2.140625" style="398" customWidth="1"/>
    <col min="12540" max="12540" width="7.5703125" style="398" customWidth="1"/>
    <col min="12541" max="12541" width="17.5703125" style="398" customWidth="1"/>
    <col min="12542" max="12544" width="11.5703125" style="398"/>
    <col min="12545" max="12545" width="6.7109375" style="398" customWidth="1"/>
    <col min="12546" max="12546" width="10.140625" style="398" customWidth="1"/>
    <col min="12547" max="12547" width="11.5703125" style="398" bestFit="1"/>
    <col min="12548" max="12548" width="12.7109375" style="398" bestFit="1" customWidth="1"/>
    <col min="12549" max="12549" width="19.5703125" style="398" bestFit="1" customWidth="1"/>
    <col min="12550" max="12550" width="5" style="398" customWidth="1"/>
    <col min="12551" max="12551" width="11.42578125" style="398" customWidth="1"/>
    <col min="12552" max="12552" width="11.5703125" style="398"/>
    <col min="12553" max="12554" width="6.85546875" style="398" customWidth="1"/>
    <col min="12555" max="12555" width="6.42578125" style="398" customWidth="1"/>
    <col min="12556" max="12556" width="7.85546875" style="398" customWidth="1"/>
    <col min="12557" max="12557" width="6.5703125" style="398" customWidth="1"/>
    <col min="12558" max="12559" width="7" style="398" customWidth="1"/>
    <col min="12560" max="12560" width="6.7109375" style="398" customWidth="1"/>
    <col min="12561" max="12562" width="6.28515625" style="398" customWidth="1"/>
    <col min="12563" max="12563" width="6.7109375" style="398" customWidth="1"/>
    <col min="12564" max="12564" width="6.140625" style="398" customWidth="1"/>
    <col min="12565" max="12565" width="8.7109375" style="398" customWidth="1"/>
    <col min="12566" max="12794" width="11.5703125" style="398"/>
    <col min="12795" max="12795" width="2.140625" style="398" customWidth="1"/>
    <col min="12796" max="12796" width="7.5703125" style="398" customWidth="1"/>
    <col min="12797" max="12797" width="17.5703125" style="398" customWidth="1"/>
    <col min="12798" max="12800" width="11.5703125" style="398"/>
    <col min="12801" max="12801" width="6.7109375" style="398" customWidth="1"/>
    <col min="12802" max="12802" width="10.140625" style="398" customWidth="1"/>
    <col min="12803" max="12803" width="11.5703125" style="398" bestFit="1"/>
    <col min="12804" max="12804" width="12.7109375" style="398" bestFit="1" customWidth="1"/>
    <col min="12805" max="12805" width="19.5703125" style="398" bestFit="1" customWidth="1"/>
    <col min="12806" max="12806" width="5" style="398" customWidth="1"/>
    <col min="12807" max="12807" width="11.42578125" style="398" customWidth="1"/>
    <col min="12808" max="12808" width="11.5703125" style="398"/>
    <col min="12809" max="12810" width="6.85546875" style="398" customWidth="1"/>
    <col min="12811" max="12811" width="6.42578125" style="398" customWidth="1"/>
    <col min="12812" max="12812" width="7.85546875" style="398" customWidth="1"/>
    <col min="12813" max="12813" width="6.5703125" style="398" customWidth="1"/>
    <col min="12814" max="12815" width="7" style="398" customWidth="1"/>
    <col min="12816" max="12816" width="6.7109375" style="398" customWidth="1"/>
    <col min="12817" max="12818" width="6.28515625" style="398" customWidth="1"/>
    <col min="12819" max="12819" width="6.7109375" style="398" customWidth="1"/>
    <col min="12820" max="12820" width="6.140625" style="398" customWidth="1"/>
    <col min="12821" max="12821" width="8.7109375" style="398" customWidth="1"/>
    <col min="12822" max="13050" width="11.5703125" style="398"/>
    <col min="13051" max="13051" width="2.140625" style="398" customWidth="1"/>
    <col min="13052" max="13052" width="7.5703125" style="398" customWidth="1"/>
    <col min="13053" max="13053" width="17.5703125" style="398" customWidth="1"/>
    <col min="13054" max="13056" width="11.5703125" style="398"/>
    <col min="13057" max="13057" width="6.7109375" style="398" customWidth="1"/>
    <col min="13058" max="13058" width="10.140625" style="398" customWidth="1"/>
    <col min="13059" max="13059" width="11.5703125" style="398" bestFit="1"/>
    <col min="13060" max="13060" width="12.7109375" style="398" bestFit="1" customWidth="1"/>
    <col min="13061" max="13061" width="19.5703125" style="398" bestFit="1" customWidth="1"/>
    <col min="13062" max="13062" width="5" style="398" customWidth="1"/>
    <col min="13063" max="13063" width="11.42578125" style="398" customWidth="1"/>
    <col min="13064" max="13064" width="11.5703125" style="398"/>
    <col min="13065" max="13066" width="6.85546875" style="398" customWidth="1"/>
    <col min="13067" max="13067" width="6.42578125" style="398" customWidth="1"/>
    <col min="13068" max="13068" width="7.85546875" style="398" customWidth="1"/>
    <col min="13069" max="13069" width="6.5703125" style="398" customWidth="1"/>
    <col min="13070" max="13071" width="7" style="398" customWidth="1"/>
    <col min="13072" max="13072" width="6.7109375" style="398" customWidth="1"/>
    <col min="13073" max="13074" width="6.28515625" style="398" customWidth="1"/>
    <col min="13075" max="13075" width="6.7109375" style="398" customWidth="1"/>
    <col min="13076" max="13076" width="6.140625" style="398" customWidth="1"/>
    <col min="13077" max="13077" width="8.7109375" style="398" customWidth="1"/>
    <col min="13078" max="13306" width="11.5703125" style="398"/>
    <col min="13307" max="13307" width="2.140625" style="398" customWidth="1"/>
    <col min="13308" max="13308" width="7.5703125" style="398" customWidth="1"/>
    <col min="13309" max="13309" width="17.5703125" style="398" customWidth="1"/>
    <col min="13310" max="13312" width="11.5703125" style="398"/>
    <col min="13313" max="13313" width="6.7109375" style="398" customWidth="1"/>
    <col min="13314" max="13314" width="10.140625" style="398" customWidth="1"/>
    <col min="13315" max="13315" width="11.5703125" style="398" bestFit="1"/>
    <col min="13316" max="13316" width="12.7109375" style="398" bestFit="1" customWidth="1"/>
    <col min="13317" max="13317" width="19.5703125" style="398" bestFit="1" customWidth="1"/>
    <col min="13318" max="13318" width="5" style="398" customWidth="1"/>
    <col min="13319" max="13319" width="11.42578125" style="398" customWidth="1"/>
    <col min="13320" max="13320" width="11.5703125" style="398"/>
    <col min="13321" max="13322" width="6.85546875" style="398" customWidth="1"/>
    <col min="13323" max="13323" width="6.42578125" style="398" customWidth="1"/>
    <col min="13324" max="13324" width="7.85546875" style="398" customWidth="1"/>
    <col min="13325" max="13325" width="6.5703125" style="398" customWidth="1"/>
    <col min="13326" max="13327" width="7" style="398" customWidth="1"/>
    <col min="13328" max="13328" width="6.7109375" style="398" customWidth="1"/>
    <col min="13329" max="13330" width="6.28515625" style="398" customWidth="1"/>
    <col min="13331" max="13331" width="6.7109375" style="398" customWidth="1"/>
    <col min="13332" max="13332" width="6.140625" style="398" customWidth="1"/>
    <col min="13333" max="13333" width="8.7109375" style="398" customWidth="1"/>
    <col min="13334" max="13562" width="11.5703125" style="398"/>
    <col min="13563" max="13563" width="2.140625" style="398" customWidth="1"/>
    <col min="13564" max="13564" width="7.5703125" style="398" customWidth="1"/>
    <col min="13565" max="13565" width="17.5703125" style="398" customWidth="1"/>
    <col min="13566" max="13568" width="11.5703125" style="398"/>
    <col min="13569" max="13569" width="6.7109375" style="398" customWidth="1"/>
    <col min="13570" max="13570" width="10.140625" style="398" customWidth="1"/>
    <col min="13571" max="13571" width="11.5703125" style="398" bestFit="1"/>
    <col min="13572" max="13572" width="12.7109375" style="398" bestFit="1" customWidth="1"/>
    <col min="13573" max="13573" width="19.5703125" style="398" bestFit="1" customWidth="1"/>
    <col min="13574" max="13574" width="5" style="398" customWidth="1"/>
    <col min="13575" max="13575" width="11.42578125" style="398" customWidth="1"/>
    <col min="13576" max="13576" width="11.5703125" style="398"/>
    <col min="13577" max="13578" width="6.85546875" style="398" customWidth="1"/>
    <col min="13579" max="13579" width="6.42578125" style="398" customWidth="1"/>
    <col min="13580" max="13580" width="7.85546875" style="398" customWidth="1"/>
    <col min="13581" max="13581" width="6.5703125" style="398" customWidth="1"/>
    <col min="13582" max="13583" width="7" style="398" customWidth="1"/>
    <col min="13584" max="13584" width="6.7109375" style="398" customWidth="1"/>
    <col min="13585" max="13586" width="6.28515625" style="398" customWidth="1"/>
    <col min="13587" max="13587" width="6.7109375" style="398" customWidth="1"/>
    <col min="13588" max="13588" width="6.140625" style="398" customWidth="1"/>
    <col min="13589" max="13589" width="8.7109375" style="398" customWidth="1"/>
    <col min="13590" max="13818" width="11.5703125" style="398"/>
    <col min="13819" max="13819" width="2.140625" style="398" customWidth="1"/>
    <col min="13820" max="13820" width="7.5703125" style="398" customWidth="1"/>
    <col min="13821" max="13821" width="17.5703125" style="398" customWidth="1"/>
    <col min="13822" max="13824" width="11.5703125" style="398"/>
    <col min="13825" max="13825" width="6.7109375" style="398" customWidth="1"/>
    <col min="13826" max="13826" width="10.140625" style="398" customWidth="1"/>
    <col min="13827" max="13827" width="11.5703125" style="398" bestFit="1"/>
    <col min="13828" max="13828" width="12.7109375" style="398" bestFit="1" customWidth="1"/>
    <col min="13829" max="13829" width="19.5703125" style="398" bestFit="1" customWidth="1"/>
    <col min="13830" max="13830" width="5" style="398" customWidth="1"/>
    <col min="13831" max="13831" width="11.42578125" style="398" customWidth="1"/>
    <col min="13832" max="13832" width="11.5703125" style="398"/>
    <col min="13833" max="13834" width="6.85546875" style="398" customWidth="1"/>
    <col min="13835" max="13835" width="6.42578125" style="398" customWidth="1"/>
    <col min="13836" max="13836" width="7.85546875" style="398" customWidth="1"/>
    <col min="13837" max="13837" width="6.5703125" style="398" customWidth="1"/>
    <col min="13838" max="13839" width="7" style="398" customWidth="1"/>
    <col min="13840" max="13840" width="6.7109375" style="398" customWidth="1"/>
    <col min="13841" max="13842" width="6.28515625" style="398" customWidth="1"/>
    <col min="13843" max="13843" width="6.7109375" style="398" customWidth="1"/>
    <col min="13844" max="13844" width="6.140625" style="398" customWidth="1"/>
    <col min="13845" max="13845" width="8.7109375" style="398" customWidth="1"/>
    <col min="13846" max="14074" width="11.5703125" style="398"/>
    <col min="14075" max="14075" width="2.140625" style="398" customWidth="1"/>
    <col min="14076" max="14076" width="7.5703125" style="398" customWidth="1"/>
    <col min="14077" max="14077" width="17.5703125" style="398" customWidth="1"/>
    <col min="14078" max="14080" width="11.5703125" style="398"/>
    <col min="14081" max="14081" width="6.7109375" style="398" customWidth="1"/>
    <col min="14082" max="14082" width="10.140625" style="398" customWidth="1"/>
    <col min="14083" max="14083" width="11.5703125" style="398" bestFit="1"/>
    <col min="14084" max="14084" width="12.7109375" style="398" bestFit="1" customWidth="1"/>
    <col min="14085" max="14085" width="19.5703125" style="398" bestFit="1" customWidth="1"/>
    <col min="14086" max="14086" width="5" style="398" customWidth="1"/>
    <col min="14087" max="14087" width="11.42578125" style="398" customWidth="1"/>
    <col min="14088" max="14088" width="11.5703125" style="398"/>
    <col min="14089" max="14090" width="6.85546875" style="398" customWidth="1"/>
    <col min="14091" max="14091" width="6.42578125" style="398" customWidth="1"/>
    <col min="14092" max="14092" width="7.85546875" style="398" customWidth="1"/>
    <col min="14093" max="14093" width="6.5703125" style="398" customWidth="1"/>
    <col min="14094" max="14095" width="7" style="398" customWidth="1"/>
    <col min="14096" max="14096" width="6.7109375" style="398" customWidth="1"/>
    <col min="14097" max="14098" width="6.28515625" style="398" customWidth="1"/>
    <col min="14099" max="14099" width="6.7109375" style="398" customWidth="1"/>
    <col min="14100" max="14100" width="6.140625" style="398" customWidth="1"/>
    <col min="14101" max="14101" width="8.7109375" style="398" customWidth="1"/>
    <col min="14102" max="14330" width="11.5703125" style="398"/>
    <col min="14331" max="14331" width="2.140625" style="398" customWidth="1"/>
    <col min="14332" max="14332" width="7.5703125" style="398" customWidth="1"/>
    <col min="14333" max="14333" width="17.5703125" style="398" customWidth="1"/>
    <col min="14334" max="14336" width="11.5703125" style="398"/>
    <col min="14337" max="14337" width="6.7109375" style="398" customWidth="1"/>
    <col min="14338" max="14338" width="10.140625" style="398" customWidth="1"/>
    <col min="14339" max="14339" width="11.5703125" style="398" bestFit="1"/>
    <col min="14340" max="14340" width="12.7109375" style="398" bestFit="1" customWidth="1"/>
    <col min="14341" max="14341" width="19.5703125" style="398" bestFit="1" customWidth="1"/>
    <col min="14342" max="14342" width="5" style="398" customWidth="1"/>
    <col min="14343" max="14343" width="11.42578125" style="398" customWidth="1"/>
    <col min="14344" max="14344" width="11.5703125" style="398"/>
    <col min="14345" max="14346" width="6.85546875" style="398" customWidth="1"/>
    <col min="14347" max="14347" width="6.42578125" style="398" customWidth="1"/>
    <col min="14348" max="14348" width="7.85546875" style="398" customWidth="1"/>
    <col min="14349" max="14349" width="6.5703125" style="398" customWidth="1"/>
    <col min="14350" max="14351" width="7" style="398" customWidth="1"/>
    <col min="14352" max="14352" width="6.7109375" style="398" customWidth="1"/>
    <col min="14353" max="14354" width="6.28515625" style="398" customWidth="1"/>
    <col min="14355" max="14355" width="6.7109375" style="398" customWidth="1"/>
    <col min="14356" max="14356" width="6.140625" style="398" customWidth="1"/>
    <col min="14357" max="14357" width="8.7109375" style="398" customWidth="1"/>
    <col min="14358" max="14586" width="11.5703125" style="398"/>
    <col min="14587" max="14587" width="2.140625" style="398" customWidth="1"/>
    <col min="14588" max="14588" width="7.5703125" style="398" customWidth="1"/>
    <col min="14589" max="14589" width="17.5703125" style="398" customWidth="1"/>
    <col min="14590" max="14592" width="11.5703125" style="398"/>
    <col min="14593" max="14593" width="6.7109375" style="398" customWidth="1"/>
    <col min="14594" max="14594" width="10.140625" style="398" customWidth="1"/>
    <col min="14595" max="14595" width="11.5703125" style="398" bestFit="1"/>
    <col min="14596" max="14596" width="12.7109375" style="398" bestFit="1" customWidth="1"/>
    <col min="14597" max="14597" width="19.5703125" style="398" bestFit="1" customWidth="1"/>
    <col min="14598" max="14598" width="5" style="398" customWidth="1"/>
    <col min="14599" max="14599" width="11.42578125" style="398" customWidth="1"/>
    <col min="14600" max="14600" width="11.5703125" style="398"/>
    <col min="14601" max="14602" width="6.85546875" style="398" customWidth="1"/>
    <col min="14603" max="14603" width="6.42578125" style="398" customWidth="1"/>
    <col min="14604" max="14604" width="7.85546875" style="398" customWidth="1"/>
    <col min="14605" max="14605" width="6.5703125" style="398" customWidth="1"/>
    <col min="14606" max="14607" width="7" style="398" customWidth="1"/>
    <col min="14608" max="14608" width="6.7109375" style="398" customWidth="1"/>
    <col min="14609" max="14610" width="6.28515625" style="398" customWidth="1"/>
    <col min="14611" max="14611" width="6.7109375" style="398" customWidth="1"/>
    <col min="14612" max="14612" width="6.140625" style="398" customWidth="1"/>
    <col min="14613" max="14613" width="8.7109375" style="398" customWidth="1"/>
    <col min="14614" max="14842" width="11.5703125" style="398"/>
    <col min="14843" max="14843" width="2.140625" style="398" customWidth="1"/>
    <col min="14844" max="14844" width="7.5703125" style="398" customWidth="1"/>
    <col min="14845" max="14845" width="17.5703125" style="398" customWidth="1"/>
    <col min="14846" max="14848" width="11.5703125" style="398"/>
    <col min="14849" max="14849" width="6.7109375" style="398" customWidth="1"/>
    <col min="14850" max="14850" width="10.140625" style="398" customWidth="1"/>
    <col min="14851" max="14851" width="11.5703125" style="398" bestFit="1"/>
    <col min="14852" max="14852" width="12.7109375" style="398" bestFit="1" customWidth="1"/>
    <col min="14853" max="14853" width="19.5703125" style="398" bestFit="1" customWidth="1"/>
    <col min="14854" max="14854" width="5" style="398" customWidth="1"/>
    <col min="14855" max="14855" width="11.42578125" style="398" customWidth="1"/>
    <col min="14856" max="14856" width="11.5703125" style="398"/>
    <col min="14857" max="14858" width="6.85546875" style="398" customWidth="1"/>
    <col min="14859" max="14859" width="6.42578125" style="398" customWidth="1"/>
    <col min="14860" max="14860" width="7.85546875" style="398" customWidth="1"/>
    <col min="14861" max="14861" width="6.5703125" style="398" customWidth="1"/>
    <col min="14862" max="14863" width="7" style="398" customWidth="1"/>
    <col min="14864" max="14864" width="6.7109375" style="398" customWidth="1"/>
    <col min="14865" max="14866" width="6.28515625" style="398" customWidth="1"/>
    <col min="14867" max="14867" width="6.7109375" style="398" customWidth="1"/>
    <col min="14868" max="14868" width="6.140625" style="398" customWidth="1"/>
    <col min="14869" max="14869" width="8.7109375" style="398" customWidth="1"/>
    <col min="14870" max="15098" width="11.5703125" style="398"/>
    <col min="15099" max="15099" width="2.140625" style="398" customWidth="1"/>
    <col min="15100" max="15100" width="7.5703125" style="398" customWidth="1"/>
    <col min="15101" max="15101" width="17.5703125" style="398" customWidth="1"/>
    <col min="15102" max="15104" width="11.5703125" style="398"/>
    <col min="15105" max="15105" width="6.7109375" style="398" customWidth="1"/>
    <col min="15106" max="15106" width="10.140625" style="398" customWidth="1"/>
    <col min="15107" max="15107" width="11.5703125" style="398" bestFit="1"/>
    <col min="15108" max="15108" width="12.7109375" style="398" bestFit="1" customWidth="1"/>
    <col min="15109" max="15109" width="19.5703125" style="398" bestFit="1" customWidth="1"/>
    <col min="15110" max="15110" width="5" style="398" customWidth="1"/>
    <col min="15111" max="15111" width="11.42578125" style="398" customWidth="1"/>
    <col min="15112" max="15112" width="11.5703125" style="398"/>
    <col min="15113" max="15114" width="6.85546875" style="398" customWidth="1"/>
    <col min="15115" max="15115" width="6.42578125" style="398" customWidth="1"/>
    <col min="15116" max="15116" width="7.85546875" style="398" customWidth="1"/>
    <col min="15117" max="15117" width="6.5703125" style="398" customWidth="1"/>
    <col min="15118" max="15119" width="7" style="398" customWidth="1"/>
    <col min="15120" max="15120" width="6.7109375" style="398" customWidth="1"/>
    <col min="15121" max="15122" width="6.28515625" style="398" customWidth="1"/>
    <col min="15123" max="15123" width="6.7109375" style="398" customWidth="1"/>
    <col min="15124" max="15124" width="6.140625" style="398" customWidth="1"/>
    <col min="15125" max="15125" width="8.7109375" style="398" customWidth="1"/>
    <col min="15126" max="15354" width="11.5703125" style="398"/>
    <col min="15355" max="15355" width="2.140625" style="398" customWidth="1"/>
    <col min="15356" max="15356" width="7.5703125" style="398" customWidth="1"/>
    <col min="15357" max="15357" width="17.5703125" style="398" customWidth="1"/>
    <col min="15358" max="15360" width="11.5703125" style="398"/>
    <col min="15361" max="15361" width="6.7109375" style="398" customWidth="1"/>
    <col min="15362" max="15362" width="10.140625" style="398" customWidth="1"/>
    <col min="15363" max="15363" width="11.5703125" style="398" bestFit="1"/>
    <col min="15364" max="15364" width="12.7109375" style="398" bestFit="1" customWidth="1"/>
    <col min="15365" max="15365" width="19.5703125" style="398" bestFit="1" customWidth="1"/>
    <col min="15366" max="15366" width="5" style="398" customWidth="1"/>
    <col min="15367" max="15367" width="11.42578125" style="398" customWidth="1"/>
    <col min="15368" max="15368" width="11.5703125" style="398"/>
    <col min="15369" max="15370" width="6.85546875" style="398" customWidth="1"/>
    <col min="15371" max="15371" width="6.42578125" style="398" customWidth="1"/>
    <col min="15372" max="15372" width="7.85546875" style="398" customWidth="1"/>
    <col min="15373" max="15373" width="6.5703125" style="398" customWidth="1"/>
    <col min="15374" max="15375" width="7" style="398" customWidth="1"/>
    <col min="15376" max="15376" width="6.7109375" style="398" customWidth="1"/>
    <col min="15377" max="15378" width="6.28515625" style="398" customWidth="1"/>
    <col min="15379" max="15379" width="6.7109375" style="398" customWidth="1"/>
    <col min="15380" max="15380" width="6.140625" style="398" customWidth="1"/>
    <col min="15381" max="15381" width="8.7109375" style="398" customWidth="1"/>
    <col min="15382" max="15610" width="11.5703125" style="398"/>
    <col min="15611" max="15611" width="2.140625" style="398" customWidth="1"/>
    <col min="15612" max="15612" width="7.5703125" style="398" customWidth="1"/>
    <col min="15613" max="15613" width="17.5703125" style="398" customWidth="1"/>
    <col min="15614" max="15616" width="11.5703125" style="398"/>
    <col min="15617" max="15617" width="6.7109375" style="398" customWidth="1"/>
    <col min="15618" max="15618" width="10.140625" style="398" customWidth="1"/>
    <col min="15619" max="15619" width="11.5703125" style="398" bestFit="1"/>
    <col min="15620" max="15620" width="12.7109375" style="398" bestFit="1" customWidth="1"/>
    <col min="15621" max="15621" width="19.5703125" style="398" bestFit="1" customWidth="1"/>
    <col min="15622" max="15622" width="5" style="398" customWidth="1"/>
    <col min="15623" max="15623" width="11.42578125" style="398" customWidth="1"/>
    <col min="15624" max="15624" width="11.5703125" style="398"/>
    <col min="15625" max="15626" width="6.85546875" style="398" customWidth="1"/>
    <col min="15627" max="15627" width="6.42578125" style="398" customWidth="1"/>
    <col min="15628" max="15628" width="7.85546875" style="398" customWidth="1"/>
    <col min="15629" max="15629" width="6.5703125" style="398" customWidth="1"/>
    <col min="15630" max="15631" width="7" style="398" customWidth="1"/>
    <col min="15632" max="15632" width="6.7109375" style="398" customWidth="1"/>
    <col min="15633" max="15634" width="6.28515625" style="398" customWidth="1"/>
    <col min="15635" max="15635" width="6.7109375" style="398" customWidth="1"/>
    <col min="15636" max="15636" width="6.140625" style="398" customWidth="1"/>
    <col min="15637" max="15637" width="8.7109375" style="398" customWidth="1"/>
    <col min="15638" max="15866" width="11.5703125" style="398"/>
    <col min="15867" max="15867" width="2.140625" style="398" customWidth="1"/>
    <col min="15868" max="15868" width="7.5703125" style="398" customWidth="1"/>
    <col min="15869" max="15869" width="17.5703125" style="398" customWidth="1"/>
    <col min="15870" max="15872" width="11.5703125" style="398"/>
    <col min="15873" max="15873" width="6.7109375" style="398" customWidth="1"/>
    <col min="15874" max="15874" width="10.140625" style="398" customWidth="1"/>
    <col min="15875" max="15875" width="11.5703125" style="398" bestFit="1"/>
    <col min="15876" max="15876" width="12.7109375" style="398" bestFit="1" customWidth="1"/>
    <col min="15877" max="15877" width="19.5703125" style="398" bestFit="1" customWidth="1"/>
    <col min="15878" max="15878" width="5" style="398" customWidth="1"/>
    <col min="15879" max="15879" width="11.42578125" style="398" customWidth="1"/>
    <col min="15880" max="15880" width="11.5703125" style="398"/>
    <col min="15881" max="15882" width="6.85546875" style="398" customWidth="1"/>
    <col min="15883" max="15883" width="6.42578125" style="398" customWidth="1"/>
    <col min="15884" max="15884" width="7.85546875" style="398" customWidth="1"/>
    <col min="15885" max="15885" width="6.5703125" style="398" customWidth="1"/>
    <col min="15886" max="15887" width="7" style="398" customWidth="1"/>
    <col min="15888" max="15888" width="6.7109375" style="398" customWidth="1"/>
    <col min="15889" max="15890" width="6.28515625" style="398" customWidth="1"/>
    <col min="15891" max="15891" width="6.7109375" style="398" customWidth="1"/>
    <col min="15892" max="15892" width="6.140625" style="398" customWidth="1"/>
    <col min="15893" max="15893" width="8.7109375" style="398" customWidth="1"/>
    <col min="15894" max="16122" width="11.5703125" style="398"/>
    <col min="16123" max="16123" width="2.140625" style="398" customWidth="1"/>
    <col min="16124" max="16124" width="7.5703125" style="398" customWidth="1"/>
    <col min="16125" max="16125" width="17.5703125" style="398" customWidth="1"/>
    <col min="16126" max="16128" width="11.5703125" style="398"/>
    <col min="16129" max="16129" width="6.7109375" style="398" customWidth="1"/>
    <col min="16130" max="16130" width="10.140625" style="398" customWidth="1"/>
    <col min="16131" max="16131" width="11.5703125" style="398" bestFit="1"/>
    <col min="16132" max="16132" width="12.7109375" style="398" bestFit="1" customWidth="1"/>
    <col min="16133" max="16133" width="19.5703125" style="398" bestFit="1" customWidth="1"/>
    <col min="16134" max="16134" width="5" style="398" customWidth="1"/>
    <col min="16135" max="16135" width="11.42578125" style="398" customWidth="1"/>
    <col min="16136" max="16136" width="11.5703125" style="398"/>
    <col min="16137" max="16138" width="6.85546875" style="398" customWidth="1"/>
    <col min="16139" max="16139" width="6.42578125" style="398" customWidth="1"/>
    <col min="16140" max="16140" width="7.85546875" style="398" customWidth="1"/>
    <col min="16141" max="16141" width="6.5703125" style="398" customWidth="1"/>
    <col min="16142" max="16143" width="7" style="398" customWidth="1"/>
    <col min="16144" max="16144" width="6.7109375" style="398" customWidth="1"/>
    <col min="16145" max="16146" width="6.28515625" style="398" customWidth="1"/>
    <col min="16147" max="16147" width="6.7109375" style="398" customWidth="1"/>
    <col min="16148" max="16148" width="6.140625" style="398" customWidth="1"/>
    <col min="16149" max="16149" width="8.7109375" style="398" customWidth="1"/>
    <col min="16150" max="16384" width="11.5703125" style="398"/>
  </cols>
  <sheetData>
    <row r="1" spans="1:5" s="1" customFormat="1" ht="16.5" customHeight="1" x14ac:dyDescent="0.25">
      <c r="A1" s="458" t="s">
        <v>1079</v>
      </c>
      <c r="B1" s="458"/>
      <c r="C1" s="458"/>
      <c r="D1" s="458"/>
      <c r="E1" s="458"/>
    </row>
    <row r="2" spans="1:5" s="1" customFormat="1" ht="16.5" customHeight="1" x14ac:dyDescent="0.25">
      <c r="A2" s="459" t="s">
        <v>1078</v>
      </c>
      <c r="B2" s="459"/>
      <c r="C2" s="459"/>
      <c r="D2" s="459"/>
      <c r="E2" s="459"/>
    </row>
    <row r="3" spans="1:5" s="1" customFormat="1" ht="16.5" customHeight="1" x14ac:dyDescent="0.25">
      <c r="A3" s="460" t="s">
        <v>1085</v>
      </c>
      <c r="B3" s="460"/>
      <c r="C3" s="460"/>
      <c r="D3" s="460"/>
      <c r="E3" s="460"/>
    </row>
    <row r="4" spans="1:5" s="1" customFormat="1" ht="19.5" customHeight="1" thickBot="1" x14ac:dyDescent="0.3">
      <c r="A4" s="460" t="s">
        <v>423</v>
      </c>
      <c r="B4" s="460"/>
      <c r="C4" s="460"/>
      <c r="D4" s="460"/>
      <c r="E4" s="460"/>
    </row>
    <row r="5" spans="1:5" ht="26.25" customHeight="1" thickTop="1" x14ac:dyDescent="0.2">
      <c r="A5" s="462" t="s">
        <v>815</v>
      </c>
      <c r="B5" s="463"/>
      <c r="C5" s="463"/>
      <c r="D5" s="463"/>
      <c r="E5" s="464"/>
    </row>
    <row r="6" spans="1:5" s="1" customFormat="1" ht="18" customHeight="1" x14ac:dyDescent="0.25">
      <c r="A6" s="419" t="s">
        <v>284</v>
      </c>
      <c r="B6" s="420" t="s">
        <v>1090</v>
      </c>
      <c r="C6" s="421" t="s">
        <v>1089</v>
      </c>
      <c r="D6" s="454" t="s">
        <v>1086</v>
      </c>
      <c r="E6" s="455"/>
    </row>
    <row r="7" spans="1:5" ht="13.5" customHeight="1" x14ac:dyDescent="0.2">
      <c r="A7" s="403"/>
      <c r="B7" s="401"/>
      <c r="C7" s="422"/>
      <c r="D7" s="446"/>
      <c r="E7" s="447"/>
    </row>
    <row r="8" spans="1:5" ht="13.5" customHeight="1" x14ac:dyDescent="0.2">
      <c r="A8" s="403"/>
      <c r="B8" s="401"/>
      <c r="C8" s="422"/>
      <c r="D8" s="446"/>
      <c r="E8" s="447"/>
    </row>
    <row r="9" spans="1:5" ht="13.5" customHeight="1" x14ac:dyDescent="0.2">
      <c r="A9" s="403"/>
      <c r="B9" s="402"/>
      <c r="C9" s="422"/>
      <c r="D9" s="446"/>
      <c r="E9" s="447"/>
    </row>
    <row r="10" spans="1:5" ht="13.5" customHeight="1" thickBot="1" x14ac:dyDescent="0.25">
      <c r="A10" s="418"/>
      <c r="B10" s="399"/>
      <c r="C10" s="423"/>
      <c r="D10" s="446"/>
      <c r="E10" s="447"/>
    </row>
    <row r="11" spans="1:5" ht="24" customHeight="1" x14ac:dyDescent="0.2">
      <c r="A11" s="448" t="s">
        <v>1088</v>
      </c>
      <c r="B11" s="449"/>
      <c r="C11" s="449"/>
      <c r="D11" s="449"/>
      <c r="E11" s="450"/>
    </row>
    <row r="12" spans="1:5" ht="93" customHeight="1" thickBot="1" x14ac:dyDescent="0.25">
      <c r="A12" s="451"/>
      <c r="B12" s="452"/>
      <c r="C12" s="452"/>
      <c r="D12" s="452"/>
      <c r="E12" s="453"/>
    </row>
    <row r="13" spans="1:5" ht="24" customHeight="1" x14ac:dyDescent="0.2">
      <c r="A13" s="448" t="s">
        <v>1087</v>
      </c>
      <c r="B13" s="449"/>
      <c r="C13" s="449"/>
      <c r="D13" s="449"/>
      <c r="E13" s="450"/>
    </row>
    <row r="14" spans="1:5" ht="12.75" customHeight="1" x14ac:dyDescent="0.2">
      <c r="A14" s="404"/>
      <c r="B14" s="400"/>
      <c r="D14" s="405"/>
      <c r="E14" s="406"/>
    </row>
    <row r="15" spans="1:5" ht="12.75" customHeight="1" x14ac:dyDescent="0.2">
      <c r="A15" s="407"/>
      <c r="B15" s="400"/>
      <c r="E15" s="408"/>
    </row>
    <row r="16" spans="1:5" ht="12.75" customHeight="1" x14ac:dyDescent="0.2">
      <c r="A16" s="407"/>
      <c r="B16" s="400"/>
      <c r="E16" s="408"/>
    </row>
    <row r="17" spans="1:5" ht="12.75" customHeight="1" x14ac:dyDescent="0.2">
      <c r="A17" s="407"/>
      <c r="B17" s="400"/>
      <c r="E17" s="408"/>
    </row>
    <row r="18" spans="1:5" ht="12.75" customHeight="1" x14ac:dyDescent="0.2">
      <c r="A18" s="407"/>
      <c r="B18" s="400"/>
      <c r="E18" s="408"/>
    </row>
    <row r="19" spans="1:5" ht="12.75" customHeight="1" x14ac:dyDescent="0.2">
      <c r="A19" s="407"/>
      <c r="B19" s="400"/>
      <c r="E19" s="408"/>
    </row>
    <row r="20" spans="1:5" ht="12.75" customHeight="1" x14ac:dyDescent="0.2">
      <c r="A20" s="407"/>
      <c r="B20" s="400"/>
      <c r="E20" s="408"/>
    </row>
    <row r="21" spans="1:5" ht="12.75" customHeight="1" x14ac:dyDescent="0.2">
      <c r="A21" s="407"/>
      <c r="B21" s="400"/>
      <c r="E21" s="408"/>
    </row>
    <row r="22" spans="1:5" ht="12.75" customHeight="1" x14ac:dyDescent="0.2">
      <c r="A22" s="407"/>
      <c r="B22" s="400"/>
      <c r="E22" s="408"/>
    </row>
    <row r="23" spans="1:5" ht="12.75" customHeight="1" x14ac:dyDescent="0.2">
      <c r="A23" s="407"/>
      <c r="B23" s="400"/>
      <c r="E23" s="408"/>
    </row>
    <row r="24" spans="1:5" ht="12.75" customHeight="1" x14ac:dyDescent="0.2">
      <c r="A24" s="407"/>
      <c r="B24" s="400"/>
      <c r="E24" s="408"/>
    </row>
    <row r="25" spans="1:5" ht="12.75" customHeight="1" x14ac:dyDescent="0.2">
      <c r="A25" s="407"/>
      <c r="B25" s="400"/>
      <c r="E25" s="408"/>
    </row>
    <row r="26" spans="1:5" ht="12.75" customHeight="1" x14ac:dyDescent="0.2">
      <c r="A26" s="407"/>
      <c r="B26" s="400"/>
      <c r="E26" s="408"/>
    </row>
    <row r="27" spans="1:5" ht="12.75" customHeight="1" x14ac:dyDescent="0.2">
      <c r="A27" s="407"/>
      <c r="B27" s="400"/>
      <c r="E27" s="408"/>
    </row>
    <row r="28" spans="1:5" ht="12.75" customHeight="1" x14ac:dyDescent="0.2">
      <c r="A28" s="407"/>
      <c r="B28" s="400"/>
      <c r="E28" s="408"/>
    </row>
    <row r="29" spans="1:5" ht="12.75" customHeight="1" x14ac:dyDescent="0.2">
      <c r="A29" s="407"/>
      <c r="B29" s="400"/>
      <c r="E29" s="408"/>
    </row>
    <row r="30" spans="1:5" ht="12.75" customHeight="1" x14ac:dyDescent="0.2">
      <c r="A30" s="407"/>
      <c r="B30" s="400"/>
      <c r="E30" s="408"/>
    </row>
    <row r="31" spans="1:5" ht="12.75" customHeight="1" x14ac:dyDescent="0.2">
      <c r="A31" s="407"/>
      <c r="B31" s="400"/>
      <c r="E31" s="408"/>
    </row>
    <row r="32" spans="1:5" ht="12.75" customHeight="1" x14ac:dyDescent="0.2">
      <c r="A32" s="407"/>
      <c r="B32" s="400"/>
      <c r="E32" s="408"/>
    </row>
    <row r="33" spans="1:5" ht="12.75" customHeight="1" x14ac:dyDescent="0.2">
      <c r="A33" s="407"/>
      <c r="B33" s="400"/>
      <c r="E33" s="408"/>
    </row>
    <row r="34" spans="1:5" ht="12.75" customHeight="1" x14ac:dyDescent="0.2">
      <c r="A34" s="407"/>
      <c r="B34" s="400"/>
      <c r="E34" s="408"/>
    </row>
    <row r="35" spans="1:5" ht="12.75" customHeight="1" x14ac:dyDescent="0.2">
      <c r="A35" s="407"/>
      <c r="B35" s="400"/>
      <c r="E35" s="408"/>
    </row>
    <row r="36" spans="1:5" ht="12.75" customHeight="1" x14ac:dyDescent="0.2">
      <c r="A36" s="407"/>
      <c r="B36" s="400"/>
      <c r="E36" s="408"/>
    </row>
    <row r="37" spans="1:5" ht="12.75" customHeight="1" x14ac:dyDescent="0.2">
      <c r="A37" s="407"/>
      <c r="B37" s="400"/>
      <c r="E37" s="408"/>
    </row>
    <row r="38" spans="1:5" ht="12.75" customHeight="1" x14ac:dyDescent="0.2">
      <c r="A38" s="407"/>
      <c r="B38" s="400"/>
      <c r="E38" s="408"/>
    </row>
    <row r="39" spans="1:5" ht="12.75" customHeight="1" x14ac:dyDescent="0.2">
      <c r="A39" s="407"/>
      <c r="B39" s="400"/>
      <c r="E39" s="408"/>
    </row>
    <row r="40" spans="1:5" ht="12.75" customHeight="1" x14ac:dyDescent="0.2">
      <c r="A40" s="407"/>
      <c r="B40" s="400"/>
      <c r="E40" s="408"/>
    </row>
    <row r="41" spans="1:5" ht="12.75" customHeight="1" x14ac:dyDescent="0.2">
      <c r="A41" s="407"/>
      <c r="B41" s="400"/>
      <c r="E41" s="408"/>
    </row>
    <row r="42" spans="1:5" ht="12.75" customHeight="1" x14ac:dyDescent="0.2">
      <c r="A42" s="407"/>
      <c r="B42" s="400"/>
      <c r="E42" s="408"/>
    </row>
    <row r="43" spans="1:5" ht="12.75" customHeight="1" x14ac:dyDescent="0.2">
      <c r="A43" s="407"/>
      <c r="B43" s="400"/>
      <c r="E43" s="408"/>
    </row>
    <row r="44" spans="1:5" ht="12.75" customHeight="1" x14ac:dyDescent="0.2">
      <c r="A44" s="407"/>
      <c r="B44" s="400"/>
      <c r="E44" s="408"/>
    </row>
    <row r="45" spans="1:5" ht="12.75" customHeight="1" x14ac:dyDescent="0.2">
      <c r="A45" s="407"/>
      <c r="B45" s="400"/>
      <c r="E45" s="408"/>
    </row>
    <row r="46" spans="1:5" ht="12.75" customHeight="1" x14ac:dyDescent="0.2">
      <c r="A46" s="407"/>
      <c r="B46" s="400"/>
      <c r="E46" s="408"/>
    </row>
    <row r="47" spans="1:5" ht="12.75" customHeight="1" x14ac:dyDescent="0.2">
      <c r="A47" s="407"/>
      <c r="B47" s="400"/>
      <c r="E47" s="408"/>
    </row>
    <row r="48" spans="1:5" ht="12.75" customHeight="1" x14ac:dyDescent="0.2">
      <c r="A48" s="407"/>
      <c r="B48" s="400"/>
      <c r="E48" s="408"/>
    </row>
    <row r="49" spans="1:7" ht="12.75" customHeight="1" x14ac:dyDescent="0.2">
      <c r="A49" s="409"/>
      <c r="B49" s="410"/>
      <c r="D49" s="411"/>
      <c r="E49" s="412"/>
    </row>
    <row r="50" spans="1:7" ht="12.75" customHeight="1" x14ac:dyDescent="0.2">
      <c r="A50" s="409"/>
      <c r="B50" s="410"/>
      <c r="D50" s="411"/>
      <c r="E50" s="412"/>
    </row>
    <row r="51" spans="1:7" ht="12.75" customHeight="1" x14ac:dyDescent="0.2">
      <c r="A51" s="409"/>
      <c r="B51" s="410"/>
      <c r="D51" s="411"/>
      <c r="E51" s="412"/>
    </row>
    <row r="52" spans="1:7" ht="12.75" customHeight="1" x14ac:dyDescent="0.2">
      <c r="A52" s="409"/>
      <c r="B52" s="410"/>
      <c r="D52" s="411"/>
      <c r="E52" s="412"/>
    </row>
    <row r="53" spans="1:7" ht="12.75" customHeight="1" x14ac:dyDescent="0.2">
      <c r="A53" s="409"/>
      <c r="B53" s="410"/>
      <c r="D53" s="411"/>
      <c r="E53" s="412"/>
    </row>
    <row r="54" spans="1:7" ht="12.75" customHeight="1" thickBot="1" x14ac:dyDescent="0.25">
      <c r="A54" s="413"/>
      <c r="B54" s="414"/>
      <c r="C54" s="415"/>
      <c r="D54" s="416"/>
      <c r="E54" s="417"/>
    </row>
    <row r="55" spans="1:7" ht="13.5" thickTop="1" x14ac:dyDescent="0.2"/>
    <row r="56" spans="1:7" s="1" customFormat="1" x14ac:dyDescent="0.25">
      <c r="A56" s="461" t="s">
        <v>417</v>
      </c>
      <c r="B56" s="461"/>
      <c r="C56" s="461"/>
      <c r="D56" s="461"/>
      <c r="E56" s="461"/>
    </row>
    <row r="57" spans="1:7" s="1" customFormat="1" ht="15.75" customHeight="1" x14ac:dyDescent="0.25">
      <c r="A57" s="18"/>
      <c r="B57" s="3"/>
      <c r="E57" s="19"/>
      <c r="F57" s="10"/>
      <c r="G57" s="16"/>
    </row>
    <row r="58" spans="1:7" s="1" customFormat="1" x14ac:dyDescent="0.25">
      <c r="A58" s="456" t="s">
        <v>419</v>
      </c>
      <c r="B58" s="456"/>
      <c r="C58" s="456" t="s">
        <v>897</v>
      </c>
      <c r="D58" s="456"/>
      <c r="E58" s="456"/>
      <c r="F58" s="4"/>
      <c r="G58" s="4"/>
    </row>
    <row r="59" spans="1:7" s="1" customFormat="1" x14ac:dyDescent="0.25">
      <c r="A59" s="461" t="s">
        <v>418</v>
      </c>
      <c r="B59" s="461"/>
      <c r="C59" s="457" t="s">
        <v>829</v>
      </c>
      <c r="D59" s="457"/>
      <c r="E59" s="457"/>
      <c r="F59" s="34"/>
      <c r="G59" s="34"/>
    </row>
    <row r="60" spans="1:7" s="1" customFormat="1" ht="13.5" customHeight="1" x14ac:dyDescent="0.25">
      <c r="A60" s="18"/>
      <c r="B60" s="3"/>
      <c r="E60" s="19"/>
      <c r="F60" s="10"/>
      <c r="G60" s="16"/>
    </row>
    <row r="61" spans="1:7" s="1" customFormat="1" x14ac:dyDescent="0.25">
      <c r="A61" s="456" t="s">
        <v>420</v>
      </c>
      <c r="B61" s="456"/>
      <c r="C61" s="456"/>
      <c r="D61" s="456"/>
      <c r="E61" s="456"/>
      <c r="F61" s="4"/>
      <c r="G61" s="4"/>
    </row>
    <row r="62" spans="1:7" s="1" customFormat="1" x14ac:dyDescent="0.25">
      <c r="A62" s="457" t="s">
        <v>421</v>
      </c>
      <c r="B62" s="457"/>
      <c r="C62" s="457"/>
      <c r="D62" s="457"/>
      <c r="E62" s="457"/>
      <c r="F62" s="34"/>
      <c r="G62" s="34"/>
    </row>
    <row r="63" spans="1:7" s="1" customFormat="1" x14ac:dyDescent="0.25">
      <c r="A63" s="18"/>
      <c r="E63" s="19"/>
      <c r="F63" s="10"/>
      <c r="G63" s="16"/>
    </row>
  </sheetData>
  <mergeCells count="17">
    <mergeCell ref="A61:E61"/>
    <mergeCell ref="A62:E62"/>
    <mergeCell ref="C58:E58"/>
    <mergeCell ref="C59:E59"/>
    <mergeCell ref="A1:E1"/>
    <mergeCell ref="A2:E2"/>
    <mergeCell ref="A4:E4"/>
    <mergeCell ref="A58:B58"/>
    <mergeCell ref="A56:E56"/>
    <mergeCell ref="A5:E5"/>
    <mergeCell ref="A3:E3"/>
    <mergeCell ref="A59:B59"/>
    <mergeCell ref="D7:E10"/>
    <mergeCell ref="A11:E11"/>
    <mergeCell ref="A13:E13"/>
    <mergeCell ref="A12:E12"/>
    <mergeCell ref="D6:E6"/>
  </mergeCells>
  <printOptions horizontalCentered="1"/>
  <pageMargins left="0.59055118110236227" right="0.19685039370078741" top="0.78740157480314965" bottom="0" header="0.43307086614173229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9F7A-3910-4DD8-AD17-F9D041D0812F}">
  <sheetPr>
    <pageSetUpPr fitToPage="1"/>
  </sheetPr>
  <dimension ref="A1:J118"/>
  <sheetViews>
    <sheetView showGridLines="0" topLeftCell="A46" zoomScaleNormal="100" workbookViewId="0">
      <selection activeCell="B81" sqref="B81:B82"/>
    </sheetView>
  </sheetViews>
  <sheetFormatPr defaultColWidth="9.140625" defaultRowHeight="12.75" x14ac:dyDescent="0.25"/>
  <cols>
    <col min="1" max="1" width="19.5703125" style="18" customWidth="1"/>
    <col min="2" max="2" width="59.28515625" style="1" customWidth="1"/>
    <col min="3" max="5" width="14.7109375" style="1" customWidth="1"/>
    <col min="6" max="6" width="14.7109375" style="10" customWidth="1"/>
    <col min="7" max="7" width="14" style="1" customWidth="1"/>
    <col min="8" max="8" width="14" style="1" bestFit="1" customWidth="1"/>
    <col min="9" max="9" width="9.140625" style="1"/>
    <col min="10" max="10" width="9.7109375" style="1" bestFit="1" customWidth="1"/>
    <col min="11" max="16384" width="9.140625" style="1"/>
  </cols>
  <sheetData>
    <row r="1" spans="1:10" ht="18" customHeight="1" x14ac:dyDescent="0.25">
      <c r="A1" s="458" t="s">
        <v>1079</v>
      </c>
      <c r="B1" s="458"/>
      <c r="C1" s="458"/>
      <c r="D1" s="458"/>
      <c r="E1" s="458"/>
      <c r="F1" s="458"/>
    </row>
    <row r="2" spans="1:10" ht="16.5" customHeight="1" x14ac:dyDescent="0.25">
      <c r="A2" s="459" t="s">
        <v>1058</v>
      </c>
      <c r="B2" s="459"/>
      <c r="C2" s="459"/>
      <c r="D2" s="459"/>
      <c r="E2" s="459"/>
      <c r="F2" s="459"/>
    </row>
    <row r="3" spans="1:10" ht="16.5" customHeight="1" x14ac:dyDescent="0.25">
      <c r="A3" s="460" t="s">
        <v>1080</v>
      </c>
      <c r="B3" s="460"/>
      <c r="C3" s="460"/>
      <c r="D3" s="460"/>
      <c r="E3" s="460"/>
      <c r="F3" s="460"/>
    </row>
    <row r="4" spans="1:10" ht="15.75" customHeight="1" x14ac:dyDescent="0.25">
      <c r="A4" s="460" t="s">
        <v>423</v>
      </c>
      <c r="B4" s="460"/>
      <c r="C4" s="460"/>
      <c r="D4" s="460"/>
      <c r="E4" s="460"/>
      <c r="F4" s="460"/>
      <c r="G4" s="7"/>
    </row>
    <row r="5" spans="1:10" ht="15.75" customHeight="1" x14ac:dyDescent="0.25">
      <c r="A5" s="109"/>
      <c r="B5" s="109"/>
      <c r="C5" s="109"/>
      <c r="D5" s="109"/>
      <c r="E5" s="109"/>
      <c r="F5" s="109"/>
      <c r="G5" s="7"/>
    </row>
    <row r="6" spans="1:10" s="18" customFormat="1" ht="43.5" customHeight="1" x14ac:dyDescent="0.25">
      <c r="A6" s="394" t="s">
        <v>1033</v>
      </c>
      <c r="B6" s="395" t="s">
        <v>1046</v>
      </c>
      <c r="C6" s="396" t="s">
        <v>1084</v>
      </c>
      <c r="D6" s="397" t="s">
        <v>1081</v>
      </c>
      <c r="E6" s="397" t="s">
        <v>1082</v>
      </c>
      <c r="F6" s="397" t="s">
        <v>1083</v>
      </c>
    </row>
    <row r="7" spans="1:10" s="12" customFormat="1" ht="21.75" customHeight="1" x14ac:dyDescent="0.25">
      <c r="A7" s="74" t="s">
        <v>2</v>
      </c>
      <c r="B7" s="17" t="s">
        <v>574</v>
      </c>
      <c r="C7" s="388">
        <f>C8+C13+C40+C43+C69+C94+C99</f>
        <v>0</v>
      </c>
      <c r="D7" s="382">
        <f t="shared" ref="D7:F7" si="0">D8+D13+D40+D43+D69+D94+D99</f>
        <v>0</v>
      </c>
      <c r="E7" s="382">
        <f t="shared" si="0"/>
        <v>0</v>
      </c>
      <c r="F7" s="382">
        <f t="shared" si="0"/>
        <v>0</v>
      </c>
      <c r="G7" s="11"/>
      <c r="J7" s="11"/>
    </row>
    <row r="8" spans="1:10" s="12" customFormat="1" ht="12" customHeight="1" x14ac:dyDescent="0.25">
      <c r="A8" s="74" t="s">
        <v>424</v>
      </c>
      <c r="B8" s="17" t="s">
        <v>425</v>
      </c>
      <c r="C8" s="388">
        <f t="shared" ref="C8:F9" si="1">C9</f>
        <v>0</v>
      </c>
      <c r="D8" s="383">
        <f t="shared" si="1"/>
        <v>0</v>
      </c>
      <c r="E8" s="383">
        <f t="shared" si="1"/>
        <v>0</v>
      </c>
      <c r="F8" s="383">
        <f t="shared" si="1"/>
        <v>0</v>
      </c>
      <c r="G8" s="11"/>
      <c r="J8" s="11"/>
    </row>
    <row r="9" spans="1:10" s="12" customFormat="1" ht="12" customHeight="1" x14ac:dyDescent="0.25">
      <c r="A9" s="74" t="s">
        <v>427</v>
      </c>
      <c r="B9" s="43" t="s">
        <v>862</v>
      </c>
      <c r="C9" s="389">
        <f t="shared" si="1"/>
        <v>0</v>
      </c>
      <c r="D9" s="384">
        <f t="shared" si="1"/>
        <v>0</v>
      </c>
      <c r="E9" s="384">
        <f t="shared" si="1"/>
        <v>0</v>
      </c>
      <c r="F9" s="384">
        <f t="shared" si="1"/>
        <v>0</v>
      </c>
      <c r="G9" s="11"/>
      <c r="J9" s="11"/>
    </row>
    <row r="10" spans="1:10" s="12" customFormat="1" ht="12" customHeight="1" x14ac:dyDescent="0.25">
      <c r="A10" s="74" t="s">
        <v>437</v>
      </c>
      <c r="B10" s="43" t="s">
        <v>428</v>
      </c>
      <c r="C10" s="389">
        <f>C11+C12</f>
        <v>0</v>
      </c>
      <c r="D10" s="384">
        <f>D11+D12</f>
        <v>0</v>
      </c>
      <c r="E10" s="384">
        <f>E11+E12</f>
        <v>0</v>
      </c>
      <c r="F10" s="384">
        <f>F11+F12</f>
        <v>0</v>
      </c>
      <c r="G10" s="11"/>
      <c r="J10" s="11"/>
    </row>
    <row r="11" spans="1:10" s="284" customFormat="1" ht="12" customHeight="1" x14ac:dyDescent="0.25">
      <c r="A11" s="75" t="s">
        <v>431</v>
      </c>
      <c r="B11" s="42" t="s">
        <v>1097</v>
      </c>
      <c r="C11" s="390"/>
      <c r="D11" s="385"/>
      <c r="E11" s="385"/>
      <c r="F11" s="385"/>
      <c r="G11" s="283"/>
      <c r="J11" s="283"/>
    </row>
    <row r="12" spans="1:10" s="284" customFormat="1" ht="12" customHeight="1" x14ac:dyDescent="0.25">
      <c r="A12" s="75" t="s">
        <v>432</v>
      </c>
      <c r="B12" s="42" t="s">
        <v>429</v>
      </c>
      <c r="C12" s="390"/>
      <c r="D12" s="385"/>
      <c r="E12" s="385"/>
      <c r="F12" s="385"/>
      <c r="G12" s="283"/>
      <c r="J12" s="283"/>
    </row>
    <row r="13" spans="1:10" s="12" customFormat="1" ht="12" customHeight="1" x14ac:dyDescent="0.25">
      <c r="A13" s="76" t="s">
        <v>426</v>
      </c>
      <c r="B13" s="51" t="s">
        <v>576</v>
      </c>
      <c r="C13" s="388">
        <f>C14+C21</f>
        <v>0</v>
      </c>
      <c r="D13" s="383">
        <f>D14+D21</f>
        <v>0</v>
      </c>
      <c r="E13" s="383">
        <f>E14+E21</f>
        <v>0</v>
      </c>
      <c r="F13" s="383">
        <f>F14+F21</f>
        <v>0</v>
      </c>
      <c r="G13" s="11"/>
      <c r="J13" s="11"/>
    </row>
    <row r="14" spans="1:10" s="12" customFormat="1" ht="12" customHeight="1" x14ac:dyDescent="0.25">
      <c r="A14" s="76" t="s">
        <v>433</v>
      </c>
      <c r="B14" s="43" t="s">
        <v>866</v>
      </c>
      <c r="C14" s="389">
        <f>C15+C18</f>
        <v>0</v>
      </c>
      <c r="D14" s="384">
        <f>D15+D18</f>
        <v>0</v>
      </c>
      <c r="E14" s="384">
        <f>E15+E18</f>
        <v>0</v>
      </c>
      <c r="F14" s="384">
        <f>F15+F18</f>
        <v>0</v>
      </c>
      <c r="G14" s="11"/>
      <c r="J14" s="11"/>
    </row>
    <row r="15" spans="1:10" s="12" customFormat="1" ht="12" customHeight="1" x14ac:dyDescent="0.25">
      <c r="A15" s="76" t="s">
        <v>434</v>
      </c>
      <c r="B15" s="43" t="s">
        <v>430</v>
      </c>
      <c r="C15" s="389">
        <f>C16+C17</f>
        <v>0</v>
      </c>
      <c r="D15" s="384">
        <f>D16+D17</f>
        <v>0</v>
      </c>
      <c r="E15" s="384">
        <f>E16+E17</f>
        <v>0</v>
      </c>
      <c r="F15" s="384">
        <f>F16+F17</f>
        <v>0</v>
      </c>
      <c r="G15" s="11"/>
      <c r="J15" s="11"/>
    </row>
    <row r="16" spans="1:10" s="284" customFormat="1" ht="12" customHeight="1" x14ac:dyDescent="0.25">
      <c r="A16" s="75" t="s">
        <v>435</v>
      </c>
      <c r="B16" s="42" t="s">
        <v>462</v>
      </c>
      <c r="C16" s="390"/>
      <c r="D16" s="385"/>
      <c r="E16" s="385"/>
      <c r="F16" s="385"/>
      <c r="G16" s="283"/>
      <c r="J16" s="283"/>
    </row>
    <row r="17" spans="1:10" s="284" customFormat="1" ht="12" customHeight="1" x14ac:dyDescent="0.25">
      <c r="A17" s="75" t="s">
        <v>436</v>
      </c>
      <c r="B17" s="42" t="s">
        <v>463</v>
      </c>
      <c r="C17" s="390"/>
      <c r="D17" s="385"/>
      <c r="E17" s="385"/>
      <c r="F17" s="385"/>
      <c r="G17" s="283"/>
      <c r="J17" s="283"/>
    </row>
    <row r="18" spans="1:10" s="12" customFormat="1" ht="12" customHeight="1" x14ac:dyDescent="0.25">
      <c r="A18" s="76" t="s">
        <v>438</v>
      </c>
      <c r="B18" s="43" t="s">
        <v>439</v>
      </c>
      <c r="C18" s="389">
        <f>C19+C20</f>
        <v>0</v>
      </c>
      <c r="D18" s="384">
        <f>D19+D20</f>
        <v>0</v>
      </c>
      <c r="E18" s="384">
        <f>E19+E20</f>
        <v>0</v>
      </c>
      <c r="F18" s="384">
        <f>F19+F20</f>
        <v>0</v>
      </c>
      <c r="G18" s="11"/>
      <c r="J18" s="11"/>
    </row>
    <row r="19" spans="1:10" s="284" customFormat="1" ht="12" customHeight="1" x14ac:dyDescent="0.25">
      <c r="A19" s="75" t="s">
        <v>440</v>
      </c>
      <c r="B19" s="42" t="s">
        <v>462</v>
      </c>
      <c r="C19" s="390"/>
      <c r="D19" s="385"/>
      <c r="E19" s="385"/>
      <c r="F19" s="385"/>
      <c r="G19" s="283"/>
      <c r="J19" s="283"/>
    </row>
    <row r="20" spans="1:10" s="284" customFormat="1" ht="12" customHeight="1" x14ac:dyDescent="0.25">
      <c r="A20" s="75" t="s">
        <v>441</v>
      </c>
      <c r="B20" s="42" t="s">
        <v>463</v>
      </c>
      <c r="C20" s="390"/>
      <c r="D20" s="385"/>
      <c r="E20" s="385"/>
      <c r="F20" s="385"/>
      <c r="G20" s="283"/>
      <c r="J20" s="283"/>
    </row>
    <row r="21" spans="1:10" s="12" customFormat="1" ht="12" customHeight="1" x14ac:dyDescent="0.25">
      <c r="A21" s="76" t="s">
        <v>442</v>
      </c>
      <c r="B21" s="43" t="s">
        <v>443</v>
      </c>
      <c r="C21" s="389">
        <f>C22+C31</f>
        <v>0</v>
      </c>
      <c r="D21" s="384">
        <f>D22+D31</f>
        <v>0</v>
      </c>
      <c r="E21" s="384">
        <f>E22+E31</f>
        <v>0</v>
      </c>
      <c r="F21" s="384">
        <f>F22+F31</f>
        <v>0</v>
      </c>
      <c r="G21" s="11"/>
      <c r="J21" s="11"/>
    </row>
    <row r="22" spans="1:10" s="12" customFormat="1" ht="12" customHeight="1" x14ac:dyDescent="0.25">
      <c r="A22" s="76" t="s">
        <v>444</v>
      </c>
      <c r="B22" s="43" t="s">
        <v>445</v>
      </c>
      <c r="C22" s="389">
        <f>SUM(C23:C30)</f>
        <v>0</v>
      </c>
      <c r="D22" s="384">
        <f>SUM(D23:D30)</f>
        <v>0</v>
      </c>
      <c r="E22" s="384">
        <f>SUM(E23:E30)</f>
        <v>0</v>
      </c>
      <c r="F22" s="384">
        <f>SUM(F23:F30)</f>
        <v>0</v>
      </c>
      <c r="G22" s="11"/>
      <c r="J22" s="11"/>
    </row>
    <row r="23" spans="1:10" s="284" customFormat="1" ht="12" customHeight="1" x14ac:dyDescent="0.25">
      <c r="A23" s="75" t="s">
        <v>446</v>
      </c>
      <c r="B23" s="42" t="s">
        <v>447</v>
      </c>
      <c r="C23" s="390"/>
      <c r="D23" s="385"/>
      <c r="E23" s="385"/>
      <c r="F23" s="385"/>
      <c r="G23" s="283"/>
      <c r="J23" s="283"/>
    </row>
    <row r="24" spans="1:10" s="284" customFormat="1" ht="12" customHeight="1" x14ac:dyDescent="0.25">
      <c r="A24" s="75" t="s">
        <v>448</v>
      </c>
      <c r="B24" s="42" t="s">
        <v>449</v>
      </c>
      <c r="C24" s="390"/>
      <c r="D24" s="385"/>
      <c r="E24" s="385"/>
      <c r="F24" s="385"/>
      <c r="G24" s="283"/>
      <c r="J24" s="283"/>
    </row>
    <row r="25" spans="1:10" s="284" customFormat="1" ht="12" customHeight="1" x14ac:dyDescent="0.25">
      <c r="A25" s="75" t="s">
        <v>450</v>
      </c>
      <c r="B25" s="42" t="s">
        <v>451</v>
      </c>
      <c r="C25" s="390"/>
      <c r="D25" s="385"/>
      <c r="E25" s="385"/>
      <c r="F25" s="385"/>
      <c r="G25" s="283"/>
      <c r="J25" s="283"/>
    </row>
    <row r="26" spans="1:10" s="284" customFormat="1" ht="12" customHeight="1" x14ac:dyDescent="0.25">
      <c r="A26" s="75" t="s">
        <v>452</v>
      </c>
      <c r="B26" s="42" t="s">
        <v>453</v>
      </c>
      <c r="C26" s="390"/>
      <c r="D26" s="385"/>
      <c r="E26" s="385"/>
      <c r="F26" s="385"/>
      <c r="G26" s="283"/>
      <c r="J26" s="283"/>
    </row>
    <row r="27" spans="1:10" s="284" customFormat="1" ht="12" customHeight="1" x14ac:dyDescent="0.25">
      <c r="A27" s="75" t="s">
        <v>454</v>
      </c>
      <c r="B27" s="42" t="s">
        <v>455</v>
      </c>
      <c r="C27" s="390"/>
      <c r="D27" s="385"/>
      <c r="E27" s="385"/>
      <c r="F27" s="385"/>
      <c r="G27" s="283"/>
      <c r="J27" s="283"/>
    </row>
    <row r="28" spans="1:10" s="284" customFormat="1" ht="12" customHeight="1" x14ac:dyDescent="0.25">
      <c r="A28" s="75" t="s">
        <v>456</v>
      </c>
      <c r="B28" s="42" t="s">
        <v>457</v>
      </c>
      <c r="C28" s="390"/>
      <c r="D28" s="385"/>
      <c r="E28" s="385"/>
      <c r="F28" s="385"/>
      <c r="G28" s="283"/>
      <c r="J28" s="283"/>
    </row>
    <row r="29" spans="1:10" s="284" customFormat="1" ht="12" customHeight="1" x14ac:dyDescent="0.25">
      <c r="A29" s="75" t="s">
        <v>458</v>
      </c>
      <c r="B29" s="42" t="s">
        <v>459</v>
      </c>
      <c r="C29" s="390"/>
      <c r="D29" s="385"/>
      <c r="E29" s="385"/>
      <c r="F29" s="385"/>
      <c r="G29" s="283"/>
      <c r="J29" s="283"/>
    </row>
    <row r="30" spans="1:10" s="284" customFormat="1" ht="12" customHeight="1" x14ac:dyDescent="0.25">
      <c r="A30" s="75" t="s">
        <v>460</v>
      </c>
      <c r="B30" s="42" t="s">
        <v>461</v>
      </c>
      <c r="C30" s="390"/>
      <c r="D30" s="385"/>
      <c r="E30" s="385"/>
      <c r="F30" s="385"/>
      <c r="G30" s="283"/>
      <c r="J30" s="283"/>
    </row>
    <row r="31" spans="1:10" s="12" customFormat="1" ht="12" customHeight="1" x14ac:dyDescent="0.25">
      <c r="A31" s="76" t="s">
        <v>464</v>
      </c>
      <c r="B31" s="43" t="s">
        <v>465</v>
      </c>
      <c r="C31" s="389">
        <f>SUM(C32:C39)</f>
        <v>0</v>
      </c>
      <c r="D31" s="384">
        <f>SUM(D32:D39)</f>
        <v>0</v>
      </c>
      <c r="E31" s="384">
        <f>SUM(E32:E39)</f>
        <v>0</v>
      </c>
      <c r="F31" s="384">
        <f>SUM(F32:F39)</f>
        <v>0</v>
      </c>
      <c r="G31" s="11"/>
      <c r="J31" s="11"/>
    </row>
    <row r="32" spans="1:10" s="284" customFormat="1" ht="12" customHeight="1" x14ac:dyDescent="0.25">
      <c r="A32" s="75" t="s">
        <v>466</v>
      </c>
      <c r="B32" s="42" t="s">
        <v>447</v>
      </c>
      <c r="C32" s="390"/>
      <c r="D32" s="386"/>
      <c r="E32" s="386"/>
      <c r="F32" s="386"/>
      <c r="G32" s="283"/>
      <c r="J32" s="283"/>
    </row>
    <row r="33" spans="1:10" s="284" customFormat="1" ht="12" customHeight="1" x14ac:dyDescent="0.25">
      <c r="A33" s="75" t="s">
        <v>467</v>
      </c>
      <c r="B33" s="42" t="s">
        <v>449</v>
      </c>
      <c r="C33" s="390"/>
      <c r="D33" s="386"/>
      <c r="E33" s="386"/>
      <c r="F33" s="386"/>
      <c r="G33" s="283"/>
      <c r="J33" s="283"/>
    </row>
    <row r="34" spans="1:10" s="284" customFormat="1" ht="12" customHeight="1" x14ac:dyDescent="0.25">
      <c r="A34" s="75" t="s">
        <v>468</v>
      </c>
      <c r="B34" s="42" t="s">
        <v>451</v>
      </c>
      <c r="C34" s="390"/>
      <c r="D34" s="386"/>
      <c r="E34" s="386"/>
      <c r="F34" s="386"/>
      <c r="G34" s="283"/>
      <c r="J34" s="283"/>
    </row>
    <row r="35" spans="1:10" s="284" customFormat="1" ht="12" customHeight="1" x14ac:dyDescent="0.25">
      <c r="A35" s="75" t="s">
        <v>469</v>
      </c>
      <c r="B35" s="42" t="s">
        <v>453</v>
      </c>
      <c r="C35" s="390"/>
      <c r="D35" s="386"/>
      <c r="E35" s="386"/>
      <c r="F35" s="386"/>
      <c r="G35" s="283"/>
      <c r="J35" s="283"/>
    </row>
    <row r="36" spans="1:10" s="284" customFormat="1" ht="12" customHeight="1" x14ac:dyDescent="0.25">
      <c r="A36" s="75" t="s">
        <v>470</v>
      </c>
      <c r="B36" s="42" t="s">
        <v>455</v>
      </c>
      <c r="C36" s="390"/>
      <c r="D36" s="386"/>
      <c r="E36" s="386"/>
      <c r="F36" s="386"/>
      <c r="G36" s="283"/>
      <c r="J36" s="283"/>
    </row>
    <row r="37" spans="1:10" s="284" customFormat="1" ht="12" customHeight="1" x14ac:dyDescent="0.25">
      <c r="A37" s="75" t="s">
        <v>471</v>
      </c>
      <c r="B37" s="42" t="s">
        <v>457</v>
      </c>
      <c r="C37" s="390"/>
      <c r="D37" s="386"/>
      <c r="E37" s="386"/>
      <c r="F37" s="386"/>
      <c r="G37" s="283"/>
      <c r="J37" s="283"/>
    </row>
    <row r="38" spans="1:10" s="284" customFormat="1" ht="12" customHeight="1" x14ac:dyDescent="0.25">
      <c r="A38" s="75" t="s">
        <v>472</v>
      </c>
      <c r="B38" s="42" t="s">
        <v>459</v>
      </c>
      <c r="C38" s="390"/>
      <c r="D38" s="386"/>
      <c r="E38" s="386"/>
      <c r="F38" s="386"/>
      <c r="G38" s="283"/>
      <c r="J38" s="283"/>
    </row>
    <row r="39" spans="1:10" s="284" customFormat="1" ht="12" customHeight="1" x14ac:dyDescent="0.25">
      <c r="A39" s="75" t="s">
        <v>473</v>
      </c>
      <c r="B39" s="42" t="s">
        <v>461</v>
      </c>
      <c r="C39" s="390"/>
      <c r="D39" s="386"/>
      <c r="E39" s="386"/>
      <c r="F39" s="386"/>
      <c r="G39" s="283"/>
      <c r="J39" s="283"/>
    </row>
    <row r="40" spans="1:10" s="4" customFormat="1" x14ac:dyDescent="0.25">
      <c r="A40" s="121" t="s">
        <v>32</v>
      </c>
      <c r="B40" s="50" t="s">
        <v>33</v>
      </c>
      <c r="C40" s="392">
        <f t="shared" ref="C40:F41" si="2">+C41</f>
        <v>0</v>
      </c>
      <c r="D40" s="382">
        <f t="shared" si="2"/>
        <v>0</v>
      </c>
      <c r="E40" s="382">
        <f t="shared" si="2"/>
        <v>0</v>
      </c>
      <c r="F40" s="382">
        <f t="shared" si="2"/>
        <v>0</v>
      </c>
      <c r="G40" s="5"/>
    </row>
    <row r="41" spans="1:10" s="4" customFormat="1" x14ac:dyDescent="0.25">
      <c r="A41" s="121" t="s">
        <v>34</v>
      </c>
      <c r="B41" s="53" t="s">
        <v>35</v>
      </c>
      <c r="C41" s="393">
        <f t="shared" si="2"/>
        <v>0</v>
      </c>
      <c r="D41" s="387">
        <f t="shared" si="2"/>
        <v>0</v>
      </c>
      <c r="E41" s="387">
        <f t="shared" si="2"/>
        <v>0</v>
      </c>
      <c r="F41" s="387">
        <f t="shared" si="2"/>
        <v>0</v>
      </c>
      <c r="G41" s="5"/>
    </row>
    <row r="42" spans="1:10" x14ac:dyDescent="0.25">
      <c r="A42" s="122" t="s">
        <v>36</v>
      </c>
      <c r="B42" s="55" t="s">
        <v>37</v>
      </c>
      <c r="C42" s="391"/>
      <c r="D42" s="386"/>
      <c r="E42" s="386"/>
      <c r="F42" s="386"/>
      <c r="G42" s="5"/>
    </row>
    <row r="43" spans="1:10" s="4" customFormat="1" x14ac:dyDescent="0.25">
      <c r="A43" s="121" t="s">
        <v>38</v>
      </c>
      <c r="B43" s="50" t="s">
        <v>334</v>
      </c>
      <c r="C43" s="392">
        <f>C44+C47+C49+C52+C55</f>
        <v>0</v>
      </c>
      <c r="D43" s="382">
        <f>D44+D47+D49+D52+D55</f>
        <v>0</v>
      </c>
      <c r="E43" s="382">
        <f>E44+E47+E49+E52+E55</f>
        <v>0</v>
      </c>
      <c r="F43" s="382">
        <f>F44+F47+F49+F52+F55</f>
        <v>0</v>
      </c>
      <c r="G43" s="5"/>
    </row>
    <row r="44" spans="1:10" s="4" customFormat="1" x14ac:dyDescent="0.25">
      <c r="A44" s="76" t="s">
        <v>474</v>
      </c>
      <c r="B44" s="43" t="s">
        <v>475</v>
      </c>
      <c r="C44" s="393">
        <f>C45+C46</f>
        <v>0</v>
      </c>
      <c r="D44" s="387">
        <f>D45+D46</f>
        <v>0</v>
      </c>
      <c r="E44" s="387">
        <f>E45+E46</f>
        <v>0</v>
      </c>
      <c r="F44" s="387">
        <f>F45+F46</f>
        <v>0</v>
      </c>
      <c r="G44" s="52"/>
    </row>
    <row r="45" spans="1:10" x14ac:dyDescent="0.25">
      <c r="A45" s="75" t="s">
        <v>476</v>
      </c>
      <c r="B45" s="42" t="s">
        <v>477</v>
      </c>
      <c r="C45" s="391"/>
      <c r="D45" s="386"/>
      <c r="E45" s="386"/>
      <c r="F45" s="386"/>
      <c r="G45" s="5"/>
    </row>
    <row r="46" spans="1:10" s="4" customFormat="1" x14ac:dyDescent="0.25">
      <c r="A46" s="75" t="s">
        <v>478</v>
      </c>
      <c r="B46" s="42" t="s">
        <v>479</v>
      </c>
      <c r="C46" s="393"/>
      <c r="D46" s="387"/>
      <c r="E46" s="387"/>
      <c r="F46" s="387"/>
      <c r="G46" s="5"/>
    </row>
    <row r="47" spans="1:10" s="4" customFormat="1" x14ac:dyDescent="0.25">
      <c r="A47" s="76" t="s">
        <v>480</v>
      </c>
      <c r="B47" s="43" t="s">
        <v>481</v>
      </c>
      <c r="C47" s="393">
        <f>C48</f>
        <v>0</v>
      </c>
      <c r="D47" s="387">
        <f>D48</f>
        <v>0</v>
      </c>
      <c r="E47" s="387">
        <f>E48</f>
        <v>0</v>
      </c>
      <c r="F47" s="387">
        <f>F48</f>
        <v>0</v>
      </c>
      <c r="G47" s="52"/>
    </row>
    <row r="48" spans="1:10" x14ac:dyDescent="0.25">
      <c r="A48" s="75" t="s">
        <v>482</v>
      </c>
      <c r="B48" s="42" t="s">
        <v>477</v>
      </c>
      <c r="C48" s="391"/>
      <c r="D48" s="386"/>
      <c r="E48" s="386"/>
      <c r="F48" s="386"/>
      <c r="G48" s="5"/>
    </row>
    <row r="49" spans="1:7" s="4" customFormat="1" x14ac:dyDescent="0.25">
      <c r="A49" s="76" t="s">
        <v>483</v>
      </c>
      <c r="B49" s="43" t="s">
        <v>484</v>
      </c>
      <c r="C49" s="393">
        <f>C50+C51</f>
        <v>0</v>
      </c>
      <c r="D49" s="387">
        <f>D50+D51</f>
        <v>0</v>
      </c>
      <c r="E49" s="387">
        <f>E50+E51</f>
        <v>0</v>
      </c>
      <c r="F49" s="387">
        <f>F50+F51</f>
        <v>0</v>
      </c>
      <c r="G49" s="52"/>
    </row>
    <row r="50" spans="1:7" x14ac:dyDescent="0.25">
      <c r="A50" s="75" t="s">
        <v>485</v>
      </c>
      <c r="B50" s="42" t="s">
        <v>477</v>
      </c>
      <c r="C50" s="391"/>
      <c r="D50" s="386"/>
      <c r="E50" s="386"/>
      <c r="F50" s="386"/>
      <c r="G50" s="5"/>
    </row>
    <row r="51" spans="1:7" x14ac:dyDescent="0.25">
      <c r="A51" s="75" t="s">
        <v>486</v>
      </c>
      <c r="B51" s="42" t="s">
        <v>479</v>
      </c>
      <c r="C51" s="391"/>
      <c r="D51" s="386"/>
      <c r="E51" s="386"/>
      <c r="F51" s="386"/>
      <c r="G51" s="5"/>
    </row>
    <row r="52" spans="1:7" s="4" customFormat="1" x14ac:dyDescent="0.25">
      <c r="A52" s="76" t="s">
        <v>487</v>
      </c>
      <c r="B52" s="43" t="s">
        <v>488</v>
      </c>
      <c r="C52" s="393">
        <f>C53+C54</f>
        <v>0</v>
      </c>
      <c r="D52" s="387">
        <f>D53+D54</f>
        <v>0</v>
      </c>
      <c r="E52" s="387">
        <f>E53+E54</f>
        <v>0</v>
      </c>
      <c r="F52" s="387">
        <f>F53+F54</f>
        <v>0</v>
      </c>
      <c r="G52" s="52"/>
    </row>
    <row r="53" spans="1:7" x14ac:dyDescent="0.25">
      <c r="A53" s="75" t="s">
        <v>489</v>
      </c>
      <c r="B53" s="42" t="s">
        <v>477</v>
      </c>
      <c r="C53" s="391"/>
      <c r="D53" s="386"/>
      <c r="E53" s="386"/>
      <c r="F53" s="386"/>
      <c r="G53" s="5"/>
    </row>
    <row r="54" spans="1:7" x14ac:dyDescent="0.25">
      <c r="A54" s="75" t="s">
        <v>490</v>
      </c>
      <c r="B54" s="42" t="s">
        <v>479</v>
      </c>
      <c r="C54" s="391"/>
      <c r="D54" s="386"/>
      <c r="E54" s="386"/>
      <c r="F54" s="386"/>
      <c r="G54" s="5"/>
    </row>
    <row r="55" spans="1:7" s="4" customFormat="1" x14ac:dyDescent="0.25">
      <c r="A55" s="121" t="s">
        <v>40</v>
      </c>
      <c r="B55" s="53" t="s">
        <v>41</v>
      </c>
      <c r="C55" s="393">
        <f>SUM(C56:C68)</f>
        <v>0</v>
      </c>
      <c r="D55" s="387">
        <f>SUM(D56:D68)</f>
        <v>0</v>
      </c>
      <c r="E55" s="387">
        <f>SUM(E56:E68)</f>
        <v>0</v>
      </c>
      <c r="F55" s="387">
        <f>SUM(F56:F68)</f>
        <v>0</v>
      </c>
      <c r="G55" s="5"/>
    </row>
    <row r="56" spans="1:7" x14ac:dyDescent="0.25">
      <c r="A56" s="122" t="s">
        <v>42</v>
      </c>
      <c r="B56" s="55" t="s">
        <v>43</v>
      </c>
      <c r="C56" s="391"/>
      <c r="D56" s="386"/>
      <c r="E56" s="386"/>
      <c r="F56" s="386"/>
      <c r="G56" s="5"/>
    </row>
    <row r="57" spans="1:7" x14ac:dyDescent="0.25">
      <c r="A57" s="122" t="s">
        <v>44</v>
      </c>
      <c r="B57" s="55" t="s">
        <v>45</v>
      </c>
      <c r="C57" s="391"/>
      <c r="D57" s="386"/>
      <c r="E57" s="386"/>
      <c r="F57" s="386"/>
      <c r="G57" s="5"/>
    </row>
    <row r="58" spans="1:7" x14ac:dyDescent="0.25">
      <c r="A58" s="122" t="s">
        <v>46</v>
      </c>
      <c r="B58" s="55" t="s">
        <v>47</v>
      </c>
      <c r="C58" s="391"/>
      <c r="D58" s="386"/>
      <c r="E58" s="386"/>
      <c r="F58" s="386"/>
      <c r="G58" s="5"/>
    </row>
    <row r="59" spans="1:7" x14ac:dyDescent="0.25">
      <c r="A59" s="122" t="s">
        <v>48</v>
      </c>
      <c r="B59" s="55" t="s">
        <v>49</v>
      </c>
      <c r="C59" s="391"/>
      <c r="D59" s="386"/>
      <c r="E59" s="386"/>
      <c r="F59" s="386"/>
      <c r="G59" s="5"/>
    </row>
    <row r="60" spans="1:7" x14ac:dyDescent="0.25">
      <c r="A60" s="122" t="s">
        <v>50</v>
      </c>
      <c r="B60" s="55" t="s">
        <v>51</v>
      </c>
      <c r="C60" s="391"/>
      <c r="D60" s="386"/>
      <c r="E60" s="386"/>
      <c r="F60" s="386"/>
      <c r="G60" s="5"/>
    </row>
    <row r="61" spans="1:7" x14ac:dyDescent="0.25">
      <c r="A61" s="122" t="s">
        <v>52</v>
      </c>
      <c r="B61" s="55" t="s">
        <v>53</v>
      </c>
      <c r="C61" s="391"/>
      <c r="D61" s="386"/>
      <c r="E61" s="386"/>
      <c r="F61" s="386"/>
      <c r="G61" s="5"/>
    </row>
    <row r="62" spans="1:7" x14ac:dyDescent="0.25">
      <c r="A62" s="122" t="s">
        <v>54</v>
      </c>
      <c r="B62" s="55" t="s">
        <v>55</v>
      </c>
      <c r="C62" s="391"/>
      <c r="D62" s="386"/>
      <c r="E62" s="386"/>
      <c r="F62" s="386"/>
      <c r="G62" s="5"/>
    </row>
    <row r="63" spans="1:7" x14ac:dyDescent="0.25">
      <c r="A63" s="122" t="s">
        <v>56</v>
      </c>
      <c r="B63" s="55" t="s">
        <v>57</v>
      </c>
      <c r="C63" s="391"/>
      <c r="D63" s="386"/>
      <c r="E63" s="386"/>
      <c r="F63" s="386"/>
      <c r="G63" s="5"/>
    </row>
    <row r="64" spans="1:7" x14ac:dyDescent="0.25">
      <c r="A64" s="122" t="s">
        <v>58</v>
      </c>
      <c r="B64" s="55" t="s">
        <v>59</v>
      </c>
      <c r="C64" s="391"/>
      <c r="D64" s="386"/>
      <c r="E64" s="386"/>
      <c r="F64" s="386"/>
      <c r="G64" s="5"/>
    </row>
    <row r="65" spans="1:7" x14ac:dyDescent="0.25">
      <c r="A65" s="122" t="s">
        <v>60</v>
      </c>
      <c r="B65" s="55" t="s">
        <v>61</v>
      </c>
      <c r="C65" s="391"/>
      <c r="D65" s="386"/>
      <c r="E65" s="386"/>
      <c r="F65" s="386"/>
      <c r="G65" s="5"/>
    </row>
    <row r="66" spans="1:7" x14ac:dyDescent="0.25">
      <c r="A66" s="122" t="s">
        <v>62</v>
      </c>
      <c r="B66" s="55" t="s">
        <v>63</v>
      </c>
      <c r="C66" s="391"/>
      <c r="D66" s="386"/>
      <c r="E66" s="386"/>
      <c r="F66" s="386"/>
      <c r="G66" s="5"/>
    </row>
    <row r="67" spans="1:7" x14ac:dyDescent="0.25">
      <c r="A67" s="122" t="s">
        <v>64</v>
      </c>
      <c r="B67" s="55" t="s">
        <v>65</v>
      </c>
      <c r="C67" s="391"/>
      <c r="D67" s="386"/>
      <c r="E67" s="386"/>
      <c r="F67" s="386"/>
      <c r="G67" s="5"/>
    </row>
    <row r="68" spans="1:7" x14ac:dyDescent="0.25">
      <c r="A68" s="122" t="s">
        <v>66</v>
      </c>
      <c r="B68" s="55" t="s">
        <v>67</v>
      </c>
      <c r="C68" s="391"/>
      <c r="D68" s="386"/>
      <c r="E68" s="386"/>
      <c r="F68" s="386"/>
      <c r="G68" s="5"/>
    </row>
    <row r="69" spans="1:7" s="4" customFormat="1" x14ac:dyDescent="0.25">
      <c r="A69" s="123" t="s">
        <v>68</v>
      </c>
      <c r="B69" s="25" t="s">
        <v>69</v>
      </c>
      <c r="C69" s="392">
        <f>C70+C73+C76+C79</f>
        <v>0</v>
      </c>
      <c r="D69" s="382">
        <f>D70+D73+D76+D79</f>
        <v>0</v>
      </c>
      <c r="E69" s="382">
        <f>E70+E73+E76+E79</f>
        <v>0</v>
      </c>
      <c r="F69" s="382">
        <f>F70+F73+F76+F79</f>
        <v>0</v>
      </c>
      <c r="G69" s="5"/>
    </row>
    <row r="70" spans="1:7" s="4" customFormat="1" x14ac:dyDescent="0.25">
      <c r="A70" s="76" t="s">
        <v>491</v>
      </c>
      <c r="B70" s="43" t="s">
        <v>492</v>
      </c>
      <c r="C70" s="393">
        <f>C71+C72</f>
        <v>0</v>
      </c>
      <c r="D70" s="387">
        <f>D71+D72</f>
        <v>0</v>
      </c>
      <c r="E70" s="387">
        <f>E71+E72</f>
        <v>0</v>
      </c>
      <c r="F70" s="387">
        <f>F71+F72</f>
        <v>0</v>
      </c>
      <c r="G70" s="52"/>
    </row>
    <row r="71" spans="1:7" x14ac:dyDescent="0.25">
      <c r="A71" s="75" t="s">
        <v>493</v>
      </c>
      <c r="B71" s="42" t="s">
        <v>494</v>
      </c>
      <c r="C71" s="391"/>
      <c r="D71" s="386"/>
      <c r="E71" s="386"/>
      <c r="F71" s="386"/>
      <c r="G71" s="5"/>
    </row>
    <row r="72" spans="1:7" x14ac:dyDescent="0.25">
      <c r="A72" s="75" t="s">
        <v>495</v>
      </c>
      <c r="B72" s="42" t="s">
        <v>496</v>
      </c>
      <c r="C72" s="391"/>
      <c r="D72" s="386"/>
      <c r="E72" s="386"/>
      <c r="F72" s="386"/>
      <c r="G72" s="5"/>
    </row>
    <row r="73" spans="1:7" s="4" customFormat="1" x14ac:dyDescent="0.25">
      <c r="A73" s="76" t="s">
        <v>497</v>
      </c>
      <c r="B73" s="43" t="s">
        <v>498</v>
      </c>
      <c r="C73" s="393">
        <f>C74+C75</f>
        <v>0</v>
      </c>
      <c r="D73" s="387">
        <f>D74+D75</f>
        <v>0</v>
      </c>
      <c r="E73" s="387">
        <f>E74+E75</f>
        <v>0</v>
      </c>
      <c r="F73" s="387">
        <f>F74+F75</f>
        <v>0</v>
      </c>
      <c r="G73" s="52"/>
    </row>
    <row r="74" spans="1:7" x14ac:dyDescent="0.25">
      <c r="A74" s="75" t="s">
        <v>499</v>
      </c>
      <c r="B74" s="42" t="s">
        <v>500</v>
      </c>
      <c r="C74" s="391"/>
      <c r="D74" s="386"/>
      <c r="E74" s="386"/>
      <c r="F74" s="386"/>
      <c r="G74" s="5"/>
    </row>
    <row r="75" spans="1:7" x14ac:dyDescent="0.25">
      <c r="A75" s="75" t="s">
        <v>501</v>
      </c>
      <c r="B75" s="42" t="s">
        <v>502</v>
      </c>
      <c r="C75" s="391"/>
      <c r="D75" s="386"/>
      <c r="E75" s="386"/>
      <c r="F75" s="386"/>
      <c r="G75" s="5"/>
    </row>
    <row r="76" spans="1:7" s="4" customFormat="1" x14ac:dyDescent="0.25">
      <c r="A76" s="76" t="s">
        <v>503</v>
      </c>
      <c r="B76" s="43" t="s">
        <v>504</v>
      </c>
      <c r="C76" s="393">
        <f>C77+C78</f>
        <v>0</v>
      </c>
      <c r="D76" s="387">
        <f>D77+D78</f>
        <v>0</v>
      </c>
      <c r="E76" s="387">
        <f>E77+E78</f>
        <v>0</v>
      </c>
      <c r="F76" s="387">
        <f>F77+F78</f>
        <v>0</v>
      </c>
      <c r="G76" s="52"/>
    </row>
    <row r="77" spans="1:7" x14ac:dyDescent="0.25">
      <c r="A77" s="75" t="s">
        <v>505</v>
      </c>
      <c r="B77" s="42" t="s">
        <v>500</v>
      </c>
      <c r="C77" s="391"/>
      <c r="D77" s="386"/>
      <c r="E77" s="386"/>
      <c r="F77" s="386"/>
      <c r="G77" s="5"/>
    </row>
    <row r="78" spans="1:7" x14ac:dyDescent="0.25">
      <c r="A78" s="75" t="s">
        <v>506</v>
      </c>
      <c r="B78" s="42" t="s">
        <v>502</v>
      </c>
      <c r="C78" s="391"/>
      <c r="D78" s="386"/>
      <c r="E78" s="386"/>
      <c r="F78" s="386"/>
      <c r="G78" s="5"/>
    </row>
    <row r="79" spans="1:7" s="4" customFormat="1" x14ac:dyDescent="0.25">
      <c r="A79" s="121" t="s">
        <v>70</v>
      </c>
      <c r="B79" s="53" t="s">
        <v>71</v>
      </c>
      <c r="C79" s="393">
        <f>C80+C83+C86+C89</f>
        <v>0</v>
      </c>
      <c r="D79" s="387">
        <f>D80+D83+D86+D89</f>
        <v>0</v>
      </c>
      <c r="E79" s="387">
        <f>E80+E83+E86+E89</f>
        <v>0</v>
      </c>
      <c r="F79" s="387">
        <f>F80+F83+F86+F89</f>
        <v>0</v>
      </c>
      <c r="G79" s="5"/>
    </row>
    <row r="80" spans="1:7" s="4" customFormat="1" x14ac:dyDescent="0.25">
      <c r="A80" s="76" t="s">
        <v>507</v>
      </c>
      <c r="B80" s="43" t="s">
        <v>508</v>
      </c>
      <c r="C80" s="393">
        <f>C81+C82</f>
        <v>0</v>
      </c>
      <c r="D80" s="387">
        <f>D81+D82</f>
        <v>0</v>
      </c>
      <c r="E80" s="387">
        <f>E81+E82</f>
        <v>0</v>
      </c>
      <c r="F80" s="387">
        <f>F81+F82</f>
        <v>0</v>
      </c>
      <c r="G80" s="52"/>
    </row>
    <row r="81" spans="1:7" x14ac:dyDescent="0.25">
      <c r="A81" s="75" t="s">
        <v>509</v>
      </c>
      <c r="B81" s="42" t="s">
        <v>500</v>
      </c>
      <c r="C81" s="391"/>
      <c r="D81" s="386"/>
      <c r="E81" s="386"/>
      <c r="F81" s="386"/>
      <c r="G81" s="5"/>
    </row>
    <row r="82" spans="1:7" x14ac:dyDescent="0.25">
      <c r="A82" s="75" t="s">
        <v>510</v>
      </c>
      <c r="B82" s="42" t="s">
        <v>502</v>
      </c>
      <c r="C82" s="391"/>
      <c r="D82" s="386"/>
      <c r="E82" s="386"/>
      <c r="F82" s="386"/>
      <c r="G82" s="5"/>
    </row>
    <row r="83" spans="1:7" s="4" customFormat="1" x14ac:dyDescent="0.25">
      <c r="A83" s="76" t="s">
        <v>511</v>
      </c>
      <c r="B83" s="43" t="s">
        <v>512</v>
      </c>
      <c r="C83" s="393">
        <f>C84+C85</f>
        <v>0</v>
      </c>
      <c r="D83" s="387">
        <f>D84+D85</f>
        <v>0</v>
      </c>
      <c r="E83" s="387">
        <f>E84+E85</f>
        <v>0</v>
      </c>
      <c r="F83" s="387">
        <f>F84+F85</f>
        <v>0</v>
      </c>
      <c r="G83" s="52"/>
    </row>
    <row r="84" spans="1:7" x14ac:dyDescent="0.25">
      <c r="A84" s="75" t="s">
        <v>513</v>
      </c>
      <c r="B84" s="42" t="s">
        <v>500</v>
      </c>
      <c r="C84" s="391"/>
      <c r="D84" s="386"/>
      <c r="E84" s="386"/>
      <c r="F84" s="386"/>
      <c r="G84" s="5"/>
    </row>
    <row r="85" spans="1:7" x14ac:dyDescent="0.25">
      <c r="A85" s="75" t="s">
        <v>514</v>
      </c>
      <c r="B85" s="42" t="s">
        <v>502</v>
      </c>
      <c r="C85" s="391"/>
      <c r="D85" s="386"/>
      <c r="E85" s="386"/>
      <c r="F85" s="386"/>
      <c r="G85" s="5"/>
    </row>
    <row r="86" spans="1:7" s="4" customFormat="1" x14ac:dyDescent="0.25">
      <c r="A86" s="76" t="s">
        <v>515</v>
      </c>
      <c r="B86" s="43" t="s">
        <v>516</v>
      </c>
      <c r="C86" s="393">
        <f>C87+C88</f>
        <v>0</v>
      </c>
      <c r="D86" s="387">
        <f>D87+D88</f>
        <v>0</v>
      </c>
      <c r="E86" s="387">
        <f>E87+E88</f>
        <v>0</v>
      </c>
      <c r="F86" s="387">
        <f>F87+F88</f>
        <v>0</v>
      </c>
      <c r="G86" s="52"/>
    </row>
    <row r="87" spans="1:7" x14ac:dyDescent="0.25">
      <c r="A87" s="75" t="s">
        <v>517</v>
      </c>
      <c r="B87" s="42" t="s">
        <v>500</v>
      </c>
      <c r="C87" s="391"/>
      <c r="D87" s="386"/>
      <c r="E87" s="386"/>
      <c r="F87" s="386"/>
      <c r="G87" s="5"/>
    </row>
    <row r="88" spans="1:7" x14ac:dyDescent="0.25">
      <c r="A88" s="75" t="s">
        <v>518</v>
      </c>
      <c r="B88" s="42" t="s">
        <v>502</v>
      </c>
      <c r="C88" s="391"/>
      <c r="D88" s="386"/>
      <c r="E88" s="386"/>
      <c r="F88" s="386"/>
      <c r="G88" s="5"/>
    </row>
    <row r="89" spans="1:7" s="4" customFormat="1" x14ac:dyDescent="0.25">
      <c r="A89" s="121" t="s">
        <v>72</v>
      </c>
      <c r="B89" s="53" t="s">
        <v>323</v>
      </c>
      <c r="C89" s="393">
        <f>SUM(C90:C93)</f>
        <v>0</v>
      </c>
      <c r="D89" s="387">
        <f>SUM(D90:D93)</f>
        <v>0</v>
      </c>
      <c r="E89" s="387">
        <f>SUM(E90:E93)</f>
        <v>0</v>
      </c>
      <c r="F89" s="387">
        <f>SUM(F90:F93)</f>
        <v>0</v>
      </c>
      <c r="G89" s="5"/>
    </row>
    <row r="90" spans="1:7" x14ac:dyDescent="0.25">
      <c r="A90" s="122" t="s">
        <v>73</v>
      </c>
      <c r="B90" s="55" t="s">
        <v>283</v>
      </c>
      <c r="C90" s="391"/>
      <c r="D90" s="386"/>
      <c r="E90" s="386"/>
      <c r="F90" s="386"/>
      <c r="G90" s="5"/>
    </row>
    <row r="91" spans="1:7" x14ac:dyDescent="0.25">
      <c r="A91" s="122" t="s">
        <v>74</v>
      </c>
      <c r="B91" s="55" t="s">
        <v>75</v>
      </c>
      <c r="C91" s="391"/>
      <c r="D91" s="386"/>
      <c r="E91" s="386"/>
      <c r="F91" s="386"/>
      <c r="G91" s="5"/>
    </row>
    <row r="92" spans="1:7" x14ac:dyDescent="0.25">
      <c r="A92" s="122" t="s">
        <v>76</v>
      </c>
      <c r="B92" s="55" t="s">
        <v>322</v>
      </c>
      <c r="C92" s="391"/>
      <c r="D92" s="386"/>
      <c r="E92" s="386"/>
      <c r="F92" s="386"/>
      <c r="G92" s="5"/>
    </row>
    <row r="93" spans="1:7" x14ac:dyDescent="0.25">
      <c r="A93" s="122" t="s">
        <v>77</v>
      </c>
      <c r="B93" s="55" t="s">
        <v>321</v>
      </c>
      <c r="C93" s="391"/>
      <c r="D93" s="386"/>
      <c r="E93" s="386"/>
      <c r="F93" s="386"/>
      <c r="G93" s="5"/>
    </row>
    <row r="94" spans="1:7" s="4" customFormat="1" x14ac:dyDescent="0.25">
      <c r="A94" s="123" t="s">
        <v>78</v>
      </c>
      <c r="B94" s="25" t="s">
        <v>231</v>
      </c>
      <c r="C94" s="392">
        <f>SUM(C95:C98)</f>
        <v>0</v>
      </c>
      <c r="D94" s="382">
        <f>SUM(D95:D98)</f>
        <v>0</v>
      </c>
      <c r="E94" s="382">
        <f>SUM(E95:E98)</f>
        <v>0</v>
      </c>
      <c r="F94" s="382">
        <f>SUM(F95:F98)</f>
        <v>0</v>
      </c>
      <c r="G94" s="5"/>
    </row>
    <row r="95" spans="1:7" s="18" customFormat="1" ht="12" x14ac:dyDescent="0.25">
      <c r="A95" s="122" t="s">
        <v>79</v>
      </c>
      <c r="B95" s="55" t="s">
        <v>577</v>
      </c>
      <c r="C95" s="391"/>
      <c r="D95" s="386"/>
      <c r="E95" s="386"/>
      <c r="F95" s="386"/>
      <c r="G95" s="49"/>
    </row>
    <row r="96" spans="1:7" s="18" customFormat="1" ht="12" x14ac:dyDescent="0.25">
      <c r="A96" s="122" t="s">
        <v>519</v>
      </c>
      <c r="B96" s="55" t="s">
        <v>520</v>
      </c>
      <c r="C96" s="391"/>
      <c r="D96" s="386"/>
      <c r="E96" s="386"/>
      <c r="F96" s="386"/>
      <c r="G96" s="49"/>
    </row>
    <row r="97" spans="1:7" s="18" customFormat="1" ht="12" x14ac:dyDescent="0.25">
      <c r="A97" s="122" t="s">
        <v>521</v>
      </c>
      <c r="B97" s="55" t="s">
        <v>522</v>
      </c>
      <c r="C97" s="391"/>
      <c r="D97" s="386"/>
      <c r="E97" s="386"/>
      <c r="F97" s="386"/>
      <c r="G97" s="49"/>
    </row>
    <row r="98" spans="1:7" s="18" customFormat="1" ht="12" x14ac:dyDescent="0.25">
      <c r="A98" s="122" t="s">
        <v>523</v>
      </c>
      <c r="B98" s="55" t="s">
        <v>524</v>
      </c>
      <c r="C98" s="391"/>
      <c r="D98" s="386"/>
      <c r="E98" s="386"/>
      <c r="F98" s="386"/>
      <c r="G98" s="49"/>
    </row>
    <row r="99" spans="1:7" s="4" customFormat="1" x14ac:dyDescent="0.25">
      <c r="A99" s="123" t="s">
        <v>80</v>
      </c>
      <c r="B99" s="25" t="s">
        <v>81</v>
      </c>
      <c r="C99" s="392">
        <f>+C100+C106</f>
        <v>0</v>
      </c>
      <c r="D99" s="382">
        <f>+D100+D106</f>
        <v>0</v>
      </c>
      <c r="E99" s="382">
        <f>+E100+E106</f>
        <v>0</v>
      </c>
      <c r="F99" s="382">
        <f>+F100+F106</f>
        <v>0</v>
      </c>
      <c r="G99" s="5"/>
    </row>
    <row r="100" spans="1:7" s="4" customFormat="1" x14ac:dyDescent="0.25">
      <c r="A100" s="123" t="s">
        <v>82</v>
      </c>
      <c r="B100" s="25" t="s">
        <v>83</v>
      </c>
      <c r="C100" s="392">
        <f>SUM(C101:C102)</f>
        <v>0</v>
      </c>
      <c r="D100" s="382">
        <f>SUM(D101:D102)</f>
        <v>0</v>
      </c>
      <c r="E100" s="382">
        <f>SUM(E101:E102)</f>
        <v>0</v>
      </c>
      <c r="F100" s="382">
        <f>SUM(F101:F102)</f>
        <v>0</v>
      </c>
      <c r="G100" s="5"/>
    </row>
    <row r="101" spans="1:7" s="18" customFormat="1" ht="12" x14ac:dyDescent="0.25">
      <c r="A101" s="122" t="s">
        <v>525</v>
      </c>
      <c r="B101" s="55" t="s">
        <v>526</v>
      </c>
      <c r="C101" s="391"/>
      <c r="D101" s="386"/>
      <c r="E101" s="386"/>
      <c r="F101" s="386"/>
      <c r="G101" s="49"/>
    </row>
    <row r="102" spans="1:7" s="18" customFormat="1" ht="12" x14ac:dyDescent="0.25">
      <c r="A102" s="122" t="s">
        <v>84</v>
      </c>
      <c r="B102" s="55" t="s">
        <v>527</v>
      </c>
      <c r="C102" s="391"/>
      <c r="D102" s="386"/>
      <c r="E102" s="386"/>
      <c r="F102" s="386"/>
      <c r="G102" s="49"/>
    </row>
    <row r="103" spans="1:7" s="4" customFormat="1" x14ac:dyDescent="0.25">
      <c r="A103" s="76" t="s">
        <v>528</v>
      </c>
      <c r="B103" s="43" t="s">
        <v>529</v>
      </c>
      <c r="C103" s="392">
        <f>SUM(C104:C105)</f>
        <v>0</v>
      </c>
      <c r="D103" s="382">
        <f>SUM(D104:D105)</f>
        <v>0</v>
      </c>
      <c r="E103" s="382">
        <f>SUM(E104:E105)</f>
        <v>0</v>
      </c>
      <c r="F103" s="382">
        <f>SUM(F104:F105)</f>
        <v>0</v>
      </c>
      <c r="G103" s="52"/>
    </row>
    <row r="104" spans="1:7" s="18" customFormat="1" ht="12" x14ac:dyDescent="0.25">
      <c r="A104" s="75" t="s">
        <v>530</v>
      </c>
      <c r="B104" s="42" t="s">
        <v>500</v>
      </c>
      <c r="C104" s="391"/>
      <c r="D104" s="386"/>
      <c r="E104" s="386"/>
      <c r="F104" s="386"/>
      <c r="G104" s="49"/>
    </row>
    <row r="105" spans="1:7" s="18" customFormat="1" ht="12" x14ac:dyDescent="0.25">
      <c r="A105" s="75" t="s">
        <v>531</v>
      </c>
      <c r="B105" s="42" t="s">
        <v>502</v>
      </c>
      <c r="C105" s="391"/>
      <c r="D105" s="386"/>
      <c r="E105" s="386"/>
      <c r="F105" s="386"/>
      <c r="G105" s="49"/>
    </row>
    <row r="106" spans="1:7" s="4" customFormat="1" x14ac:dyDescent="0.25">
      <c r="A106" s="123" t="s">
        <v>85</v>
      </c>
      <c r="B106" s="25" t="s">
        <v>86</v>
      </c>
      <c r="C106" s="392">
        <f>SUM(C107:C108)</f>
        <v>0</v>
      </c>
      <c r="D106" s="382">
        <f>SUM(D107:D108)</f>
        <v>0</v>
      </c>
      <c r="E106" s="382">
        <f>SUM(E107:E108)</f>
        <v>0</v>
      </c>
      <c r="F106" s="382">
        <f>SUM(F107:F108)</f>
        <v>0</v>
      </c>
      <c r="G106" s="5"/>
    </row>
    <row r="107" spans="1:7" s="18" customFormat="1" ht="12" x14ac:dyDescent="0.25">
      <c r="A107" s="122" t="s">
        <v>87</v>
      </c>
      <c r="B107" s="55" t="s">
        <v>88</v>
      </c>
      <c r="C107" s="391"/>
      <c r="D107" s="386"/>
      <c r="E107" s="386"/>
      <c r="F107" s="386"/>
      <c r="G107" s="49"/>
    </row>
    <row r="108" spans="1:7" s="18" customFormat="1" ht="12" x14ac:dyDescent="0.25">
      <c r="A108" s="122" t="s">
        <v>89</v>
      </c>
      <c r="B108" s="55" t="s">
        <v>90</v>
      </c>
      <c r="C108" s="391"/>
      <c r="D108" s="386"/>
      <c r="E108" s="386"/>
      <c r="F108" s="386"/>
      <c r="G108" s="49"/>
    </row>
    <row r="109" spans="1:7" x14ac:dyDescent="0.25">
      <c r="A109" s="123" t="s">
        <v>532</v>
      </c>
      <c r="B109" s="25" t="s">
        <v>533</v>
      </c>
      <c r="C109" s="392">
        <f>C110</f>
        <v>0</v>
      </c>
      <c r="D109" s="382">
        <f>D110</f>
        <v>0</v>
      </c>
      <c r="E109" s="382">
        <f>E110</f>
        <v>0</v>
      </c>
      <c r="F109" s="382">
        <f>F110</f>
        <v>0</v>
      </c>
      <c r="G109" s="5"/>
    </row>
    <row r="110" spans="1:7" s="18" customFormat="1" ht="12" x14ac:dyDescent="0.25">
      <c r="A110" s="122" t="s">
        <v>534</v>
      </c>
      <c r="B110" s="55" t="s">
        <v>535</v>
      </c>
      <c r="C110" s="391"/>
      <c r="D110" s="386"/>
      <c r="E110" s="386"/>
      <c r="F110" s="386"/>
      <c r="G110" s="49"/>
    </row>
    <row r="111" spans="1:7" x14ac:dyDescent="0.25">
      <c r="A111" s="18" t="s">
        <v>416</v>
      </c>
      <c r="C111" s="40"/>
      <c r="D111" s="41"/>
      <c r="E111" s="41"/>
      <c r="F111" s="41"/>
    </row>
    <row r="112" spans="1:7" x14ac:dyDescent="0.25">
      <c r="A112" s="461" t="s">
        <v>417</v>
      </c>
      <c r="B112" s="461"/>
      <c r="C112" s="461"/>
      <c r="D112" s="461"/>
      <c r="E112" s="461"/>
      <c r="F112" s="461"/>
    </row>
    <row r="113" spans="1:6" ht="15.75" customHeight="1" x14ac:dyDescent="0.25">
      <c r="B113" s="3"/>
    </row>
    <row r="114" spans="1:6" x14ac:dyDescent="0.25">
      <c r="A114" s="456" t="s">
        <v>419</v>
      </c>
      <c r="B114" s="456"/>
      <c r="C114" s="456" t="s">
        <v>897</v>
      </c>
      <c r="D114" s="456"/>
      <c r="E114" s="456"/>
      <c r="F114" s="456"/>
    </row>
    <row r="115" spans="1:6" x14ac:dyDescent="0.25">
      <c r="A115" s="461" t="s">
        <v>418</v>
      </c>
      <c r="B115" s="461"/>
      <c r="C115" s="457" t="s">
        <v>829</v>
      </c>
      <c r="D115" s="457"/>
      <c r="E115" s="457"/>
      <c r="F115" s="457"/>
    </row>
    <row r="116" spans="1:6" ht="13.5" customHeight="1" x14ac:dyDescent="0.25">
      <c r="B116" s="3"/>
    </row>
    <row r="117" spans="1:6" x14ac:dyDescent="0.25">
      <c r="A117" s="456" t="s">
        <v>420</v>
      </c>
      <c r="B117" s="456"/>
      <c r="C117" s="456"/>
      <c r="D117" s="456"/>
      <c r="E117" s="456"/>
      <c r="F117" s="456"/>
    </row>
    <row r="118" spans="1:6" x14ac:dyDescent="0.25">
      <c r="A118" s="457" t="s">
        <v>421</v>
      </c>
      <c r="B118" s="457"/>
      <c r="C118" s="457"/>
      <c r="D118" s="457"/>
      <c r="E118" s="457"/>
      <c r="F118" s="457"/>
    </row>
  </sheetData>
  <sheetProtection selectLockedCells="1" selectUnlockedCells="1"/>
  <mergeCells count="11">
    <mergeCell ref="A1:F1"/>
    <mergeCell ref="A2:F2"/>
    <mergeCell ref="A3:F3"/>
    <mergeCell ref="A4:F4"/>
    <mergeCell ref="A118:F118"/>
    <mergeCell ref="A112:F112"/>
    <mergeCell ref="A114:B114"/>
    <mergeCell ref="C114:F114"/>
    <mergeCell ref="A115:B115"/>
    <mergeCell ref="C115:F115"/>
    <mergeCell ref="A117:F117"/>
  </mergeCells>
  <printOptions horizontalCentered="1"/>
  <pageMargins left="0.23622047244094491" right="0.23622047244094491" top="0" bottom="0" header="0.31496062992125984" footer="0.31496062992125984"/>
  <pageSetup paperSize="9" scale="74" firstPageNumber="0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1"/>
  <sheetViews>
    <sheetView showGridLines="0" zoomScaleNormal="100" workbookViewId="0">
      <selection activeCell="G6" sqref="G6"/>
    </sheetView>
  </sheetViews>
  <sheetFormatPr defaultColWidth="9.140625" defaultRowHeight="12.75" x14ac:dyDescent="0.25"/>
  <cols>
    <col min="1" max="1" width="19.5703125" style="18" customWidth="1"/>
    <col min="2" max="2" width="59.28515625" style="1" customWidth="1"/>
    <col min="3" max="4" width="14.7109375" style="1" customWidth="1"/>
    <col min="5" max="5" width="11.5703125" style="19" customWidth="1"/>
    <col min="6" max="6" width="14.7109375" style="10" customWidth="1"/>
    <col min="7" max="7" width="9.7109375" style="16" customWidth="1"/>
    <col min="8" max="8" width="14.5703125" style="1" customWidth="1"/>
    <col min="9" max="9" width="14" style="1" customWidth="1"/>
    <col min="10" max="10" width="14" style="1" bestFit="1" customWidth="1"/>
    <col min="11" max="11" width="9.140625" style="1"/>
    <col min="12" max="12" width="9.7109375" style="1" bestFit="1" customWidth="1"/>
    <col min="13" max="16384" width="9.140625" style="1"/>
  </cols>
  <sheetData>
    <row r="1" spans="1:12" ht="18" customHeight="1" x14ac:dyDescent="0.25">
      <c r="A1" s="458" t="s">
        <v>422</v>
      </c>
      <c r="B1" s="458"/>
      <c r="C1" s="458"/>
      <c r="D1" s="458"/>
      <c r="E1" s="458"/>
      <c r="F1" s="458"/>
      <c r="G1" s="458"/>
    </row>
    <row r="2" spans="1:12" ht="16.5" customHeight="1" x14ac:dyDescent="0.25">
      <c r="A2" s="459" t="s">
        <v>1059</v>
      </c>
      <c r="B2" s="459"/>
      <c r="C2" s="459"/>
      <c r="D2" s="459"/>
      <c r="E2" s="459"/>
      <c r="F2" s="459"/>
      <c r="G2" s="459"/>
    </row>
    <row r="3" spans="1:12" ht="16.5" customHeight="1" x14ac:dyDescent="0.25">
      <c r="A3" s="460" t="s">
        <v>860</v>
      </c>
      <c r="B3" s="460"/>
      <c r="C3" s="460"/>
      <c r="D3" s="460"/>
      <c r="E3" s="460"/>
      <c r="F3" s="460"/>
      <c r="G3" s="460"/>
    </row>
    <row r="4" spans="1:12" ht="15.75" customHeight="1" x14ac:dyDescent="0.25">
      <c r="A4" s="460" t="s">
        <v>423</v>
      </c>
      <c r="B4" s="460"/>
      <c r="C4" s="460"/>
      <c r="D4" s="460"/>
      <c r="E4" s="460"/>
      <c r="F4" s="460"/>
      <c r="G4" s="460"/>
      <c r="I4" s="7"/>
    </row>
    <row r="5" spans="1:12" s="18" customFormat="1" ht="48" x14ac:dyDescent="0.25">
      <c r="A5" s="71" t="s">
        <v>1033</v>
      </c>
      <c r="B5" s="72" t="s">
        <v>1046</v>
      </c>
      <c r="C5" s="111" t="s">
        <v>1050</v>
      </c>
      <c r="D5" s="112" t="s">
        <v>1055</v>
      </c>
      <c r="E5" s="113" t="s">
        <v>1052</v>
      </c>
      <c r="F5" s="73" t="s">
        <v>1051</v>
      </c>
      <c r="G5" s="278" t="s">
        <v>1053</v>
      </c>
      <c r="H5" s="277" t="s">
        <v>1054</v>
      </c>
    </row>
    <row r="6" spans="1:12" s="4" customFormat="1" ht="24" customHeight="1" x14ac:dyDescent="0.25">
      <c r="A6" s="114" t="s">
        <v>0</v>
      </c>
      <c r="B6" s="17" t="s">
        <v>1</v>
      </c>
      <c r="C6" s="60">
        <f>C7+C139</f>
        <v>0</v>
      </c>
      <c r="D6" s="39">
        <f>D7+D139</f>
        <v>0</v>
      </c>
      <c r="E6" s="27" t="e">
        <f t="shared" ref="E6:E67" si="0">+D6/C6</f>
        <v>#DIV/0!</v>
      </c>
      <c r="F6" s="20">
        <f>F7+F139</f>
        <v>0</v>
      </c>
      <c r="G6" s="279" t="e">
        <f t="shared" ref="G6:G136" si="1">F6/$F$6</f>
        <v>#DIV/0!</v>
      </c>
      <c r="H6" s="115" t="e">
        <f>Tabela2[[#This Row],[PROPOSTA ORÇAMENTÁRIA
Ano XXXX + 1]]/Tabela2[[#This Row],[RECEITA PREVISTA
Ano XXXX]]</f>
        <v>#DIV/0!</v>
      </c>
      <c r="I6" s="6"/>
      <c r="J6" s="6"/>
    </row>
    <row r="7" spans="1:12" s="12" customFormat="1" ht="21.75" customHeight="1" x14ac:dyDescent="0.25">
      <c r="A7" s="74" t="s">
        <v>2</v>
      </c>
      <c r="B7" s="17" t="s">
        <v>574</v>
      </c>
      <c r="C7" s="60">
        <f>C8+C13+C40+C68+C71+C97+C122+C127</f>
        <v>0</v>
      </c>
      <c r="D7" s="22">
        <f>D8+D13+D40+D68+D71+D97+D122+D127</f>
        <v>0</v>
      </c>
      <c r="E7" s="27" t="e">
        <f t="shared" si="0"/>
        <v>#DIV/0!</v>
      </c>
      <c r="F7" s="20">
        <f>F8+F13+F40+F68+F71+F97+F122+F127</f>
        <v>0</v>
      </c>
      <c r="G7" s="279" t="e">
        <f t="shared" si="1"/>
        <v>#DIV/0!</v>
      </c>
      <c r="H7" s="115" t="e">
        <f>Tabela2[[#This Row],[PROPOSTA ORÇAMENTÁRIA
Ano XXXX + 1]]/Tabela2[[#This Row],[RECEITA PREVISTA
Ano XXXX]]</f>
        <v>#DIV/0!</v>
      </c>
      <c r="I7" s="11"/>
      <c r="L7" s="11"/>
    </row>
    <row r="8" spans="1:12" s="12" customFormat="1" ht="12" customHeight="1" x14ac:dyDescent="0.25">
      <c r="A8" s="74" t="s">
        <v>424</v>
      </c>
      <c r="B8" s="17" t="s">
        <v>425</v>
      </c>
      <c r="C8" s="60">
        <f>C9</f>
        <v>0</v>
      </c>
      <c r="D8" s="66">
        <f>D9</f>
        <v>0</v>
      </c>
      <c r="E8" s="27" t="e">
        <f>+D8/C8</f>
        <v>#DIV/0!</v>
      </c>
      <c r="F8" s="20">
        <f>F9</f>
        <v>0</v>
      </c>
      <c r="G8" s="116" t="e">
        <f>F8/$F$6</f>
        <v>#DIV/0!</v>
      </c>
      <c r="H8" s="116" t="e">
        <f>Tabela2[[#This Row],[PROPOSTA ORÇAMENTÁRIA
Ano XXXX + 1]]/Tabela2[[#This Row],[RECEITA PREVISTA
Ano XXXX]]</f>
        <v>#DIV/0!</v>
      </c>
      <c r="I8" s="11"/>
      <c r="L8" s="11"/>
    </row>
    <row r="9" spans="1:12" s="12" customFormat="1" ht="12" customHeight="1" x14ac:dyDescent="0.25">
      <c r="A9" s="74" t="s">
        <v>427</v>
      </c>
      <c r="B9" s="43" t="s">
        <v>862</v>
      </c>
      <c r="C9" s="61">
        <f>C10</f>
        <v>0</v>
      </c>
      <c r="D9" s="67">
        <f>D10</f>
        <v>0</v>
      </c>
      <c r="E9" s="68" t="e">
        <f t="shared" ref="E9:E30" si="2">+D9/C9</f>
        <v>#DIV/0!</v>
      </c>
      <c r="F9" s="45">
        <f>F10</f>
        <v>0</v>
      </c>
      <c r="G9" s="117" t="e">
        <f t="shared" ref="G9:G30" si="3">F9/$F$6</f>
        <v>#DIV/0!</v>
      </c>
      <c r="H9" s="117" t="e">
        <f>Tabela2[[#This Row],[PROPOSTA ORÇAMENTÁRIA
Ano XXXX + 1]]/Tabela2[[#This Row],[RECEITA PREVISTA
Ano XXXX]]</f>
        <v>#DIV/0!</v>
      </c>
      <c r="I9" s="11"/>
      <c r="L9" s="11"/>
    </row>
    <row r="10" spans="1:12" s="12" customFormat="1" ht="12" customHeight="1" x14ac:dyDescent="0.25">
      <c r="A10" s="74" t="s">
        <v>437</v>
      </c>
      <c r="B10" s="43" t="s">
        <v>428</v>
      </c>
      <c r="C10" s="61">
        <f>C11+C12</f>
        <v>0</v>
      </c>
      <c r="D10" s="67">
        <f>D11+D12</f>
        <v>0</v>
      </c>
      <c r="E10" s="68" t="e">
        <f t="shared" si="2"/>
        <v>#DIV/0!</v>
      </c>
      <c r="F10" s="45">
        <f>F11+F12</f>
        <v>0</v>
      </c>
      <c r="G10" s="117" t="e">
        <f t="shared" si="3"/>
        <v>#DIV/0!</v>
      </c>
      <c r="H10" s="117" t="e">
        <f>Tabela2[[#This Row],[PROPOSTA ORÇAMENTÁRIA
Ano XXXX + 1]]/Tabela2[[#This Row],[RECEITA PREVISTA
Ano XXXX]]</f>
        <v>#DIV/0!</v>
      </c>
      <c r="I10" s="11"/>
      <c r="L10" s="11"/>
    </row>
    <row r="11" spans="1:12" s="284" customFormat="1" ht="12" customHeight="1" x14ac:dyDescent="0.25">
      <c r="A11" s="75" t="s">
        <v>431</v>
      </c>
      <c r="B11" s="42" t="s">
        <v>865</v>
      </c>
      <c r="C11" s="280"/>
      <c r="D11" s="281"/>
      <c r="E11" s="69" t="e">
        <f t="shared" si="2"/>
        <v>#DIV/0!</v>
      </c>
      <c r="F11" s="282"/>
      <c r="G11" s="120" t="e">
        <f t="shared" si="3"/>
        <v>#DIV/0!</v>
      </c>
      <c r="H11" s="120" t="e">
        <f>Tabela2[[#This Row],[PROPOSTA ORÇAMENTÁRIA
Ano XXXX + 1]]/Tabela2[[#This Row],[RECEITA PREVISTA
Ano XXXX]]</f>
        <v>#DIV/0!</v>
      </c>
      <c r="I11" s="283"/>
      <c r="L11" s="283"/>
    </row>
    <row r="12" spans="1:12" s="284" customFormat="1" ht="12" customHeight="1" x14ac:dyDescent="0.25">
      <c r="A12" s="75" t="s">
        <v>432</v>
      </c>
      <c r="B12" s="42" t="s">
        <v>429</v>
      </c>
      <c r="C12" s="280"/>
      <c r="D12" s="281"/>
      <c r="E12" s="69" t="e">
        <f t="shared" si="2"/>
        <v>#DIV/0!</v>
      </c>
      <c r="F12" s="282"/>
      <c r="G12" s="120" t="e">
        <f t="shared" si="3"/>
        <v>#DIV/0!</v>
      </c>
      <c r="H12" s="120" t="e">
        <f>Tabela2[[#This Row],[PROPOSTA ORÇAMENTÁRIA
Ano XXXX + 1]]/Tabela2[[#This Row],[RECEITA PREVISTA
Ano XXXX]]</f>
        <v>#DIV/0!</v>
      </c>
      <c r="I12" s="283"/>
      <c r="L12" s="283"/>
    </row>
    <row r="13" spans="1:12" s="12" customFormat="1" ht="12" customHeight="1" x14ac:dyDescent="0.25">
      <c r="A13" s="76" t="s">
        <v>426</v>
      </c>
      <c r="B13" s="51" t="s">
        <v>576</v>
      </c>
      <c r="C13" s="60">
        <f>C14+C21</f>
        <v>0</v>
      </c>
      <c r="D13" s="66">
        <f>D14+D21</f>
        <v>0</v>
      </c>
      <c r="E13" s="27" t="e">
        <f t="shared" si="2"/>
        <v>#DIV/0!</v>
      </c>
      <c r="F13" s="20">
        <f>F14+F21</f>
        <v>0</v>
      </c>
      <c r="G13" s="116" t="e">
        <f t="shared" si="3"/>
        <v>#DIV/0!</v>
      </c>
      <c r="H13" s="116" t="e">
        <f>Tabela2[[#This Row],[PROPOSTA ORÇAMENTÁRIA
Ano XXXX + 1]]/Tabela2[[#This Row],[RECEITA PREVISTA
Ano XXXX]]</f>
        <v>#DIV/0!</v>
      </c>
      <c r="I13" s="11"/>
      <c r="L13" s="11"/>
    </row>
    <row r="14" spans="1:12" s="12" customFormat="1" ht="12" customHeight="1" x14ac:dyDescent="0.25">
      <c r="A14" s="76" t="s">
        <v>433</v>
      </c>
      <c r="B14" s="43" t="s">
        <v>866</v>
      </c>
      <c r="C14" s="61">
        <f>C15+C18</f>
        <v>0</v>
      </c>
      <c r="D14" s="67">
        <f>D15+D18</f>
        <v>0</v>
      </c>
      <c r="E14" s="68" t="e">
        <f t="shared" si="2"/>
        <v>#DIV/0!</v>
      </c>
      <c r="F14" s="45">
        <f>F15+F18</f>
        <v>0</v>
      </c>
      <c r="G14" s="117" t="e">
        <f t="shared" si="3"/>
        <v>#DIV/0!</v>
      </c>
      <c r="H14" s="117" t="e">
        <f>Tabela2[[#This Row],[PROPOSTA ORÇAMENTÁRIA
Ano XXXX + 1]]/Tabela2[[#This Row],[RECEITA PREVISTA
Ano XXXX]]</f>
        <v>#DIV/0!</v>
      </c>
      <c r="I14" s="11"/>
      <c r="L14" s="11"/>
    </row>
    <row r="15" spans="1:12" s="12" customFormat="1" ht="12" customHeight="1" x14ac:dyDescent="0.25">
      <c r="A15" s="76" t="s">
        <v>434</v>
      </c>
      <c r="B15" s="43" t="s">
        <v>430</v>
      </c>
      <c r="C15" s="61">
        <f>C16+C17</f>
        <v>0</v>
      </c>
      <c r="D15" s="67">
        <f>D16+D17</f>
        <v>0</v>
      </c>
      <c r="E15" s="68" t="e">
        <f t="shared" si="2"/>
        <v>#DIV/0!</v>
      </c>
      <c r="F15" s="45">
        <f>F16+F17</f>
        <v>0</v>
      </c>
      <c r="G15" s="117" t="e">
        <f t="shared" si="3"/>
        <v>#DIV/0!</v>
      </c>
      <c r="H15" s="117" t="e">
        <f>Tabela2[[#This Row],[PROPOSTA ORÇAMENTÁRIA
Ano XXXX + 1]]/Tabela2[[#This Row],[RECEITA PREVISTA
Ano XXXX]]</f>
        <v>#DIV/0!</v>
      </c>
      <c r="I15" s="11"/>
      <c r="L15" s="11"/>
    </row>
    <row r="16" spans="1:12" s="284" customFormat="1" ht="12" customHeight="1" x14ac:dyDescent="0.25">
      <c r="A16" s="75" t="s">
        <v>435</v>
      </c>
      <c r="B16" s="42" t="s">
        <v>462</v>
      </c>
      <c r="C16" s="280"/>
      <c r="D16" s="281"/>
      <c r="E16" s="69" t="e">
        <f t="shared" si="2"/>
        <v>#DIV/0!</v>
      </c>
      <c r="F16" s="282"/>
      <c r="G16" s="120" t="e">
        <f t="shared" si="3"/>
        <v>#DIV/0!</v>
      </c>
      <c r="H16" s="120" t="e">
        <f>Tabela2[[#This Row],[PROPOSTA ORÇAMENTÁRIA
Ano XXXX + 1]]/Tabela2[[#This Row],[RECEITA PREVISTA
Ano XXXX]]</f>
        <v>#DIV/0!</v>
      </c>
      <c r="I16" s="283"/>
      <c r="L16" s="283"/>
    </row>
    <row r="17" spans="1:12" s="284" customFormat="1" ht="12" customHeight="1" x14ac:dyDescent="0.25">
      <c r="A17" s="75" t="s">
        <v>436</v>
      </c>
      <c r="B17" s="42" t="s">
        <v>463</v>
      </c>
      <c r="C17" s="280"/>
      <c r="D17" s="281"/>
      <c r="E17" s="69" t="e">
        <f t="shared" si="2"/>
        <v>#DIV/0!</v>
      </c>
      <c r="F17" s="282"/>
      <c r="G17" s="120" t="e">
        <f t="shared" si="3"/>
        <v>#DIV/0!</v>
      </c>
      <c r="H17" s="120" t="e">
        <f>Tabela2[[#This Row],[PROPOSTA ORÇAMENTÁRIA
Ano XXXX + 1]]/Tabela2[[#This Row],[RECEITA PREVISTA
Ano XXXX]]</f>
        <v>#DIV/0!</v>
      </c>
      <c r="I17" s="283"/>
      <c r="L17" s="283"/>
    </row>
    <row r="18" spans="1:12" s="12" customFormat="1" ht="12" customHeight="1" x14ac:dyDescent="0.25">
      <c r="A18" s="76" t="s">
        <v>438</v>
      </c>
      <c r="B18" s="43" t="s">
        <v>439</v>
      </c>
      <c r="C18" s="61">
        <f>C19+C20</f>
        <v>0</v>
      </c>
      <c r="D18" s="67">
        <f>D19+D20</f>
        <v>0</v>
      </c>
      <c r="E18" s="68" t="e">
        <f t="shared" si="2"/>
        <v>#DIV/0!</v>
      </c>
      <c r="F18" s="45">
        <f>F19+F20</f>
        <v>0</v>
      </c>
      <c r="G18" s="117" t="e">
        <f t="shared" si="3"/>
        <v>#DIV/0!</v>
      </c>
      <c r="H18" s="117" t="e">
        <f>Tabela2[[#This Row],[PROPOSTA ORÇAMENTÁRIA
Ano XXXX + 1]]/Tabela2[[#This Row],[RECEITA PREVISTA
Ano XXXX]]</f>
        <v>#DIV/0!</v>
      </c>
      <c r="I18" s="11"/>
      <c r="L18" s="11"/>
    </row>
    <row r="19" spans="1:12" s="284" customFormat="1" ht="12" customHeight="1" x14ac:dyDescent="0.25">
      <c r="A19" s="75" t="s">
        <v>440</v>
      </c>
      <c r="B19" s="42" t="s">
        <v>462</v>
      </c>
      <c r="C19" s="280"/>
      <c r="D19" s="281"/>
      <c r="E19" s="69" t="e">
        <f t="shared" si="2"/>
        <v>#DIV/0!</v>
      </c>
      <c r="F19" s="282"/>
      <c r="G19" s="120" t="e">
        <f t="shared" si="3"/>
        <v>#DIV/0!</v>
      </c>
      <c r="H19" s="120" t="e">
        <f>Tabela2[[#This Row],[PROPOSTA ORÇAMENTÁRIA
Ano XXXX + 1]]/Tabela2[[#This Row],[RECEITA PREVISTA
Ano XXXX]]</f>
        <v>#DIV/0!</v>
      </c>
      <c r="I19" s="283"/>
      <c r="L19" s="283"/>
    </row>
    <row r="20" spans="1:12" s="284" customFormat="1" ht="12" customHeight="1" x14ac:dyDescent="0.25">
      <c r="A20" s="75" t="s">
        <v>441</v>
      </c>
      <c r="B20" s="42" t="s">
        <v>463</v>
      </c>
      <c r="C20" s="280"/>
      <c r="D20" s="281"/>
      <c r="E20" s="69" t="e">
        <f t="shared" si="2"/>
        <v>#DIV/0!</v>
      </c>
      <c r="F20" s="282"/>
      <c r="G20" s="120" t="e">
        <f t="shared" si="3"/>
        <v>#DIV/0!</v>
      </c>
      <c r="H20" s="120" t="e">
        <f>Tabela2[[#This Row],[PROPOSTA ORÇAMENTÁRIA
Ano XXXX + 1]]/Tabela2[[#This Row],[RECEITA PREVISTA
Ano XXXX]]</f>
        <v>#DIV/0!</v>
      </c>
      <c r="I20" s="283"/>
      <c r="L20" s="283"/>
    </row>
    <row r="21" spans="1:12" s="12" customFormat="1" ht="12" customHeight="1" x14ac:dyDescent="0.25">
      <c r="A21" s="76" t="s">
        <v>442</v>
      </c>
      <c r="B21" s="43" t="s">
        <v>443</v>
      </c>
      <c r="C21" s="61">
        <f>C22+C31</f>
        <v>0</v>
      </c>
      <c r="D21" s="67">
        <f>D22+D31</f>
        <v>0</v>
      </c>
      <c r="E21" s="68" t="e">
        <f t="shared" ref="E21:E27" si="4">+D21/C21</f>
        <v>#DIV/0!</v>
      </c>
      <c r="F21" s="45">
        <f>F22+F31</f>
        <v>0</v>
      </c>
      <c r="G21" s="117" t="e">
        <f t="shared" ref="G21:G27" si="5">F21/$F$6</f>
        <v>#DIV/0!</v>
      </c>
      <c r="H21" s="117" t="e">
        <f>Tabela2[[#This Row],[PROPOSTA ORÇAMENTÁRIA
Ano XXXX + 1]]/Tabela2[[#This Row],[RECEITA PREVISTA
Ano XXXX]]</f>
        <v>#DIV/0!</v>
      </c>
      <c r="I21" s="11"/>
      <c r="L21" s="11"/>
    </row>
    <row r="22" spans="1:12" s="12" customFormat="1" ht="12" customHeight="1" x14ac:dyDescent="0.25">
      <c r="A22" s="76" t="s">
        <v>444</v>
      </c>
      <c r="B22" s="43" t="s">
        <v>445</v>
      </c>
      <c r="C22" s="61">
        <f>SUM(C23:C30)</f>
        <v>0</v>
      </c>
      <c r="D22" s="67">
        <f>SUM(D23:D30)</f>
        <v>0</v>
      </c>
      <c r="E22" s="68" t="e">
        <f t="shared" si="4"/>
        <v>#DIV/0!</v>
      </c>
      <c r="F22" s="45">
        <f>SUM(F23:F30)</f>
        <v>0</v>
      </c>
      <c r="G22" s="117" t="e">
        <f t="shared" si="5"/>
        <v>#DIV/0!</v>
      </c>
      <c r="H22" s="117" t="e">
        <f>Tabela2[[#This Row],[PROPOSTA ORÇAMENTÁRIA
Ano XXXX + 1]]/Tabela2[[#This Row],[RECEITA PREVISTA
Ano XXXX]]</f>
        <v>#DIV/0!</v>
      </c>
      <c r="I22" s="11"/>
      <c r="L22" s="11"/>
    </row>
    <row r="23" spans="1:12" s="284" customFormat="1" ht="12" customHeight="1" x14ac:dyDescent="0.25">
      <c r="A23" s="75" t="s">
        <v>446</v>
      </c>
      <c r="B23" s="42" t="s">
        <v>447</v>
      </c>
      <c r="C23" s="280"/>
      <c r="D23" s="281"/>
      <c r="E23" s="69" t="e">
        <f t="shared" si="4"/>
        <v>#DIV/0!</v>
      </c>
      <c r="F23" s="282"/>
      <c r="G23" s="120" t="e">
        <f t="shared" si="5"/>
        <v>#DIV/0!</v>
      </c>
      <c r="H23" s="120" t="e">
        <f>Tabela2[[#This Row],[PROPOSTA ORÇAMENTÁRIA
Ano XXXX + 1]]/Tabela2[[#This Row],[RECEITA PREVISTA
Ano XXXX]]</f>
        <v>#DIV/0!</v>
      </c>
      <c r="I23" s="283"/>
      <c r="L23" s="283"/>
    </row>
    <row r="24" spans="1:12" s="284" customFormat="1" ht="12" customHeight="1" x14ac:dyDescent="0.25">
      <c r="A24" s="75" t="s">
        <v>448</v>
      </c>
      <c r="B24" s="42" t="s">
        <v>449</v>
      </c>
      <c r="C24" s="280"/>
      <c r="D24" s="281"/>
      <c r="E24" s="69" t="e">
        <f t="shared" si="4"/>
        <v>#DIV/0!</v>
      </c>
      <c r="F24" s="282"/>
      <c r="G24" s="120" t="e">
        <f t="shared" si="5"/>
        <v>#DIV/0!</v>
      </c>
      <c r="H24" s="120" t="e">
        <f>Tabela2[[#This Row],[PROPOSTA ORÇAMENTÁRIA
Ano XXXX + 1]]/Tabela2[[#This Row],[RECEITA PREVISTA
Ano XXXX]]</f>
        <v>#DIV/0!</v>
      </c>
      <c r="I24" s="283"/>
      <c r="L24" s="283"/>
    </row>
    <row r="25" spans="1:12" s="284" customFormat="1" ht="12" customHeight="1" x14ac:dyDescent="0.25">
      <c r="A25" s="75" t="s">
        <v>450</v>
      </c>
      <c r="B25" s="42" t="s">
        <v>451</v>
      </c>
      <c r="C25" s="280"/>
      <c r="D25" s="281"/>
      <c r="E25" s="69" t="e">
        <f t="shared" si="4"/>
        <v>#DIV/0!</v>
      </c>
      <c r="F25" s="282"/>
      <c r="G25" s="120" t="e">
        <f t="shared" si="5"/>
        <v>#DIV/0!</v>
      </c>
      <c r="H25" s="120" t="e">
        <f>Tabela2[[#This Row],[PROPOSTA ORÇAMENTÁRIA
Ano XXXX + 1]]/Tabela2[[#This Row],[RECEITA PREVISTA
Ano XXXX]]</f>
        <v>#DIV/0!</v>
      </c>
      <c r="I25" s="283"/>
      <c r="L25" s="283"/>
    </row>
    <row r="26" spans="1:12" s="284" customFormat="1" ht="12" customHeight="1" x14ac:dyDescent="0.25">
      <c r="A26" s="75" t="s">
        <v>452</v>
      </c>
      <c r="B26" s="42" t="s">
        <v>453</v>
      </c>
      <c r="C26" s="280"/>
      <c r="D26" s="281"/>
      <c r="E26" s="69" t="e">
        <f t="shared" si="4"/>
        <v>#DIV/0!</v>
      </c>
      <c r="F26" s="282"/>
      <c r="G26" s="120" t="e">
        <f t="shared" si="5"/>
        <v>#DIV/0!</v>
      </c>
      <c r="H26" s="120" t="e">
        <f>Tabela2[[#This Row],[PROPOSTA ORÇAMENTÁRIA
Ano XXXX + 1]]/Tabela2[[#This Row],[RECEITA PREVISTA
Ano XXXX]]</f>
        <v>#DIV/0!</v>
      </c>
      <c r="I26" s="283"/>
      <c r="L26" s="283"/>
    </row>
    <row r="27" spans="1:12" s="284" customFormat="1" ht="12" customHeight="1" x14ac:dyDescent="0.25">
      <c r="A27" s="75" t="s">
        <v>454</v>
      </c>
      <c r="B27" s="42" t="s">
        <v>455</v>
      </c>
      <c r="C27" s="280"/>
      <c r="D27" s="281"/>
      <c r="E27" s="69" t="e">
        <f t="shared" si="4"/>
        <v>#DIV/0!</v>
      </c>
      <c r="F27" s="282"/>
      <c r="G27" s="120" t="e">
        <f t="shared" si="5"/>
        <v>#DIV/0!</v>
      </c>
      <c r="H27" s="120" t="e">
        <f>Tabela2[[#This Row],[PROPOSTA ORÇAMENTÁRIA
Ano XXXX + 1]]/Tabela2[[#This Row],[RECEITA PREVISTA
Ano XXXX]]</f>
        <v>#DIV/0!</v>
      </c>
      <c r="I27" s="283"/>
      <c r="L27" s="283"/>
    </row>
    <row r="28" spans="1:12" s="284" customFormat="1" ht="12" customHeight="1" x14ac:dyDescent="0.25">
      <c r="A28" s="75" t="s">
        <v>456</v>
      </c>
      <c r="B28" s="42" t="s">
        <v>457</v>
      </c>
      <c r="C28" s="280"/>
      <c r="D28" s="281"/>
      <c r="E28" s="69" t="e">
        <f t="shared" si="2"/>
        <v>#DIV/0!</v>
      </c>
      <c r="F28" s="282"/>
      <c r="G28" s="120" t="e">
        <f t="shared" si="3"/>
        <v>#DIV/0!</v>
      </c>
      <c r="H28" s="120" t="e">
        <f>Tabela2[[#This Row],[PROPOSTA ORÇAMENTÁRIA
Ano XXXX + 1]]/Tabela2[[#This Row],[RECEITA PREVISTA
Ano XXXX]]</f>
        <v>#DIV/0!</v>
      </c>
      <c r="I28" s="283"/>
      <c r="L28" s="283"/>
    </row>
    <row r="29" spans="1:12" s="284" customFormat="1" ht="12" customHeight="1" x14ac:dyDescent="0.25">
      <c r="A29" s="75" t="s">
        <v>458</v>
      </c>
      <c r="B29" s="42" t="s">
        <v>459</v>
      </c>
      <c r="C29" s="280"/>
      <c r="D29" s="281"/>
      <c r="E29" s="69" t="e">
        <f t="shared" si="2"/>
        <v>#DIV/0!</v>
      </c>
      <c r="F29" s="282"/>
      <c r="G29" s="120" t="e">
        <f t="shared" si="3"/>
        <v>#DIV/0!</v>
      </c>
      <c r="H29" s="120" t="e">
        <f>Tabela2[[#This Row],[PROPOSTA ORÇAMENTÁRIA
Ano XXXX + 1]]/Tabela2[[#This Row],[RECEITA PREVISTA
Ano XXXX]]</f>
        <v>#DIV/0!</v>
      </c>
      <c r="I29" s="283"/>
      <c r="L29" s="283"/>
    </row>
    <row r="30" spans="1:12" s="284" customFormat="1" ht="12" customHeight="1" x14ac:dyDescent="0.25">
      <c r="A30" s="75" t="s">
        <v>460</v>
      </c>
      <c r="B30" s="42" t="s">
        <v>461</v>
      </c>
      <c r="C30" s="280"/>
      <c r="D30" s="281"/>
      <c r="E30" s="69" t="e">
        <f t="shared" si="2"/>
        <v>#DIV/0!</v>
      </c>
      <c r="F30" s="282"/>
      <c r="G30" s="120" t="e">
        <f t="shared" si="3"/>
        <v>#DIV/0!</v>
      </c>
      <c r="H30" s="120" t="e">
        <f>Tabela2[[#This Row],[PROPOSTA ORÇAMENTÁRIA
Ano XXXX + 1]]/Tabela2[[#This Row],[RECEITA PREVISTA
Ano XXXX]]</f>
        <v>#DIV/0!</v>
      </c>
      <c r="I30" s="283"/>
      <c r="L30" s="283"/>
    </row>
    <row r="31" spans="1:12" s="12" customFormat="1" ht="12" customHeight="1" x14ac:dyDescent="0.25">
      <c r="A31" s="76" t="s">
        <v>464</v>
      </c>
      <c r="B31" s="43" t="s">
        <v>465</v>
      </c>
      <c r="C31" s="61">
        <f>SUM(C32:C39)</f>
        <v>0</v>
      </c>
      <c r="D31" s="67">
        <f>SUM(D32:D39)</f>
        <v>0</v>
      </c>
      <c r="E31" s="68" t="e">
        <f t="shared" ref="E31:E39" si="6">+D31/C31</f>
        <v>#DIV/0!</v>
      </c>
      <c r="F31" s="45">
        <f>SUM(F32:F39)</f>
        <v>0</v>
      </c>
      <c r="G31" s="117" t="e">
        <f t="shared" ref="G31:G39" si="7">F31/$F$6</f>
        <v>#DIV/0!</v>
      </c>
      <c r="H31" s="117" t="e">
        <f>Tabela2[[#This Row],[PROPOSTA ORÇAMENTÁRIA
Ano XXXX + 1]]/Tabela2[[#This Row],[RECEITA PREVISTA
Ano XXXX]]</f>
        <v>#DIV/0!</v>
      </c>
      <c r="I31" s="11"/>
      <c r="L31" s="11"/>
    </row>
    <row r="32" spans="1:12" s="284" customFormat="1" ht="12" customHeight="1" x14ac:dyDescent="0.25">
      <c r="A32" s="75" t="s">
        <v>466</v>
      </c>
      <c r="B32" s="42" t="s">
        <v>447</v>
      </c>
      <c r="C32" s="280"/>
      <c r="D32" s="47"/>
      <c r="E32" s="69" t="e">
        <f t="shared" si="6"/>
        <v>#DIV/0!</v>
      </c>
      <c r="F32" s="282"/>
      <c r="G32" s="120" t="e">
        <f t="shared" si="7"/>
        <v>#DIV/0!</v>
      </c>
      <c r="H32" s="120" t="e">
        <f>Tabela2[[#This Row],[PROPOSTA ORÇAMENTÁRIA
Ano XXXX + 1]]/Tabela2[[#This Row],[RECEITA PREVISTA
Ano XXXX]]</f>
        <v>#DIV/0!</v>
      </c>
      <c r="I32" s="283"/>
      <c r="L32" s="283"/>
    </row>
    <row r="33" spans="1:12" s="284" customFormat="1" ht="12" customHeight="1" x14ac:dyDescent="0.25">
      <c r="A33" s="75" t="s">
        <v>467</v>
      </c>
      <c r="B33" s="42" t="s">
        <v>449</v>
      </c>
      <c r="C33" s="280"/>
      <c r="D33" s="47"/>
      <c r="E33" s="69" t="e">
        <f t="shared" si="6"/>
        <v>#DIV/0!</v>
      </c>
      <c r="F33" s="282"/>
      <c r="G33" s="120" t="e">
        <f t="shared" si="7"/>
        <v>#DIV/0!</v>
      </c>
      <c r="H33" s="120" t="e">
        <f>Tabela2[[#This Row],[PROPOSTA ORÇAMENTÁRIA
Ano XXXX + 1]]/Tabela2[[#This Row],[RECEITA PREVISTA
Ano XXXX]]</f>
        <v>#DIV/0!</v>
      </c>
      <c r="I33" s="283"/>
      <c r="L33" s="283"/>
    </row>
    <row r="34" spans="1:12" s="284" customFormat="1" ht="12" customHeight="1" x14ac:dyDescent="0.25">
      <c r="A34" s="75" t="s">
        <v>468</v>
      </c>
      <c r="B34" s="42" t="s">
        <v>451</v>
      </c>
      <c r="C34" s="280"/>
      <c r="D34" s="47"/>
      <c r="E34" s="69" t="e">
        <f t="shared" si="6"/>
        <v>#DIV/0!</v>
      </c>
      <c r="F34" s="282"/>
      <c r="G34" s="120" t="e">
        <f t="shared" si="7"/>
        <v>#DIV/0!</v>
      </c>
      <c r="H34" s="120" t="e">
        <f>Tabela2[[#This Row],[PROPOSTA ORÇAMENTÁRIA
Ano XXXX + 1]]/Tabela2[[#This Row],[RECEITA PREVISTA
Ano XXXX]]</f>
        <v>#DIV/0!</v>
      </c>
      <c r="I34" s="283"/>
      <c r="L34" s="283"/>
    </row>
    <row r="35" spans="1:12" s="284" customFormat="1" ht="12" customHeight="1" x14ac:dyDescent="0.25">
      <c r="A35" s="75" t="s">
        <v>469</v>
      </c>
      <c r="B35" s="42" t="s">
        <v>453</v>
      </c>
      <c r="C35" s="280"/>
      <c r="D35" s="47"/>
      <c r="E35" s="69" t="e">
        <f t="shared" si="6"/>
        <v>#DIV/0!</v>
      </c>
      <c r="F35" s="282"/>
      <c r="G35" s="120" t="e">
        <f t="shared" si="7"/>
        <v>#DIV/0!</v>
      </c>
      <c r="H35" s="120" t="e">
        <f>Tabela2[[#This Row],[PROPOSTA ORÇAMENTÁRIA
Ano XXXX + 1]]/Tabela2[[#This Row],[RECEITA PREVISTA
Ano XXXX]]</f>
        <v>#DIV/0!</v>
      </c>
      <c r="I35" s="283"/>
      <c r="L35" s="283"/>
    </row>
    <row r="36" spans="1:12" s="284" customFormat="1" ht="12" customHeight="1" x14ac:dyDescent="0.25">
      <c r="A36" s="75" t="s">
        <v>470</v>
      </c>
      <c r="B36" s="42" t="s">
        <v>455</v>
      </c>
      <c r="C36" s="280"/>
      <c r="D36" s="47"/>
      <c r="E36" s="69" t="e">
        <f t="shared" si="6"/>
        <v>#DIV/0!</v>
      </c>
      <c r="F36" s="282"/>
      <c r="G36" s="120" t="e">
        <f t="shared" si="7"/>
        <v>#DIV/0!</v>
      </c>
      <c r="H36" s="120" t="e">
        <f>Tabela2[[#This Row],[PROPOSTA ORÇAMENTÁRIA
Ano XXXX + 1]]/Tabela2[[#This Row],[RECEITA PREVISTA
Ano XXXX]]</f>
        <v>#DIV/0!</v>
      </c>
      <c r="I36" s="283"/>
      <c r="L36" s="283"/>
    </row>
    <row r="37" spans="1:12" s="284" customFormat="1" ht="12" customHeight="1" x14ac:dyDescent="0.25">
      <c r="A37" s="75" t="s">
        <v>471</v>
      </c>
      <c r="B37" s="42" t="s">
        <v>457</v>
      </c>
      <c r="C37" s="280"/>
      <c r="D37" s="47"/>
      <c r="E37" s="69" t="e">
        <f t="shared" si="6"/>
        <v>#DIV/0!</v>
      </c>
      <c r="F37" s="282"/>
      <c r="G37" s="120" t="e">
        <f t="shared" si="7"/>
        <v>#DIV/0!</v>
      </c>
      <c r="H37" s="120" t="e">
        <f>Tabela2[[#This Row],[PROPOSTA ORÇAMENTÁRIA
Ano XXXX + 1]]/Tabela2[[#This Row],[RECEITA PREVISTA
Ano XXXX]]</f>
        <v>#DIV/0!</v>
      </c>
      <c r="I37" s="283"/>
      <c r="L37" s="283"/>
    </row>
    <row r="38" spans="1:12" s="284" customFormat="1" ht="12" customHeight="1" x14ac:dyDescent="0.25">
      <c r="A38" s="75" t="s">
        <v>472</v>
      </c>
      <c r="B38" s="42" t="s">
        <v>459</v>
      </c>
      <c r="C38" s="280"/>
      <c r="D38" s="47"/>
      <c r="E38" s="69" t="e">
        <f t="shared" si="6"/>
        <v>#DIV/0!</v>
      </c>
      <c r="F38" s="282"/>
      <c r="G38" s="120" t="e">
        <f t="shared" si="7"/>
        <v>#DIV/0!</v>
      </c>
      <c r="H38" s="120" t="e">
        <f>Tabela2[[#This Row],[PROPOSTA ORÇAMENTÁRIA
Ano XXXX + 1]]/Tabela2[[#This Row],[RECEITA PREVISTA
Ano XXXX]]</f>
        <v>#DIV/0!</v>
      </c>
      <c r="I38" s="283"/>
      <c r="L38" s="283"/>
    </row>
    <row r="39" spans="1:12" s="284" customFormat="1" ht="12" customHeight="1" x14ac:dyDescent="0.25">
      <c r="A39" s="75" t="s">
        <v>473</v>
      </c>
      <c r="B39" s="42" t="s">
        <v>461</v>
      </c>
      <c r="C39" s="280"/>
      <c r="D39" s="47"/>
      <c r="E39" s="69" t="e">
        <f t="shared" si="6"/>
        <v>#DIV/0!</v>
      </c>
      <c r="F39" s="282"/>
      <c r="G39" s="120" t="e">
        <f t="shared" si="7"/>
        <v>#DIV/0!</v>
      </c>
      <c r="H39" s="120" t="e">
        <f>Tabela2[[#This Row],[PROPOSTA ORÇAMENTÁRIA
Ano XXXX + 1]]/Tabela2[[#This Row],[RECEITA PREVISTA
Ano XXXX]]</f>
        <v>#DIV/0!</v>
      </c>
      <c r="I39" s="283"/>
      <c r="L39" s="283"/>
    </row>
    <row r="40" spans="1:12" s="4" customFormat="1" ht="12" customHeight="1" x14ac:dyDescent="0.25">
      <c r="A40" s="118" t="s">
        <v>3</v>
      </c>
      <c r="B40" s="24" t="s">
        <v>4</v>
      </c>
      <c r="C40" s="60">
        <f>SUM(C41:C67)</f>
        <v>0</v>
      </c>
      <c r="D40" s="22">
        <f>SUM(D41:D67)</f>
        <v>0</v>
      </c>
      <c r="E40" s="68" t="e">
        <f t="shared" si="0"/>
        <v>#DIV/0!</v>
      </c>
      <c r="F40" s="20">
        <f>SUM(F41:F67)</f>
        <v>0</v>
      </c>
      <c r="G40" s="116" t="e">
        <f t="shared" si="1"/>
        <v>#DIV/0!</v>
      </c>
      <c r="H40" s="116" t="e">
        <f>Tabela2[[#This Row],[PROPOSTA ORÇAMENTÁRIA
Ano XXXX + 1]]/Tabela2[[#This Row],[RECEITA PREVISTA
Ano XXXX]]</f>
        <v>#DIV/0!</v>
      </c>
    </row>
    <row r="41" spans="1:12" s="18" customFormat="1" ht="12" x14ac:dyDescent="0.25">
      <c r="A41" s="119" t="s">
        <v>5</v>
      </c>
      <c r="B41" s="46" t="s">
        <v>294</v>
      </c>
      <c r="C41" s="62"/>
      <c r="D41" s="47"/>
      <c r="E41" s="69" t="e">
        <f t="shared" si="0"/>
        <v>#DIV/0!</v>
      </c>
      <c r="F41" s="48"/>
      <c r="G41" s="120" t="e">
        <f t="shared" ref="G41" si="8">F41/$F$6</f>
        <v>#DIV/0!</v>
      </c>
      <c r="H41" s="120" t="e">
        <f>Tabela2[[#This Row],[PROPOSTA ORÇAMENTÁRIA
Ano XXXX + 1]]/Tabela2[[#This Row],[RECEITA PREVISTA
Ano XXXX]]</f>
        <v>#DIV/0!</v>
      </c>
      <c r="I41" s="49"/>
      <c r="J41" s="49"/>
    </row>
    <row r="42" spans="1:12" s="18" customFormat="1" ht="12" x14ac:dyDescent="0.25">
      <c r="A42" s="119" t="s">
        <v>6</v>
      </c>
      <c r="B42" s="46" t="s">
        <v>295</v>
      </c>
      <c r="C42" s="62"/>
      <c r="D42" s="47"/>
      <c r="E42" s="69" t="e">
        <f t="shared" si="0"/>
        <v>#DIV/0!</v>
      </c>
      <c r="F42" s="48"/>
      <c r="G42" s="120" t="e">
        <f t="shared" si="1"/>
        <v>#DIV/0!</v>
      </c>
      <c r="H42" s="120" t="e">
        <f>Tabela2[[#This Row],[PROPOSTA ORÇAMENTÁRIA
Ano XXXX + 1]]/Tabela2[[#This Row],[RECEITA PREVISTA
Ano XXXX]]</f>
        <v>#DIV/0!</v>
      </c>
      <c r="I42" s="49"/>
      <c r="J42" s="49"/>
    </row>
    <row r="43" spans="1:12" s="18" customFormat="1" ht="12" x14ac:dyDescent="0.25">
      <c r="A43" s="119" t="s">
        <v>7</v>
      </c>
      <c r="B43" s="46" t="s">
        <v>296</v>
      </c>
      <c r="C43" s="62"/>
      <c r="D43" s="47"/>
      <c r="E43" s="69" t="e">
        <f t="shared" si="0"/>
        <v>#DIV/0!</v>
      </c>
      <c r="F43" s="48"/>
      <c r="G43" s="120" t="e">
        <f t="shared" si="1"/>
        <v>#DIV/0!</v>
      </c>
      <c r="H43" s="120" t="e">
        <f>Tabela2[[#This Row],[PROPOSTA ORÇAMENTÁRIA
Ano XXXX + 1]]/Tabela2[[#This Row],[RECEITA PREVISTA
Ano XXXX]]</f>
        <v>#DIV/0!</v>
      </c>
      <c r="I43" s="49"/>
      <c r="J43" s="49"/>
    </row>
    <row r="44" spans="1:12" s="18" customFormat="1" ht="12" x14ac:dyDescent="0.25">
      <c r="A44" s="119" t="s">
        <v>8</v>
      </c>
      <c r="B44" s="46" t="s">
        <v>297</v>
      </c>
      <c r="C44" s="62"/>
      <c r="D44" s="47"/>
      <c r="E44" s="69" t="e">
        <f t="shared" si="0"/>
        <v>#DIV/0!</v>
      </c>
      <c r="F44" s="48"/>
      <c r="G44" s="120" t="e">
        <f t="shared" si="1"/>
        <v>#DIV/0!</v>
      </c>
      <c r="H44" s="120" t="e">
        <f>Tabela2[[#This Row],[PROPOSTA ORÇAMENTÁRIA
Ano XXXX + 1]]/Tabela2[[#This Row],[RECEITA PREVISTA
Ano XXXX]]</f>
        <v>#DIV/0!</v>
      </c>
      <c r="I44" s="49"/>
      <c r="J44" s="49"/>
    </row>
    <row r="45" spans="1:12" s="18" customFormat="1" ht="12" x14ac:dyDescent="0.25">
      <c r="A45" s="119" t="s">
        <v>9</v>
      </c>
      <c r="B45" s="46" t="s">
        <v>298</v>
      </c>
      <c r="C45" s="62"/>
      <c r="D45" s="47"/>
      <c r="E45" s="69" t="e">
        <f t="shared" si="0"/>
        <v>#DIV/0!</v>
      </c>
      <c r="F45" s="48"/>
      <c r="G45" s="120" t="e">
        <f t="shared" si="1"/>
        <v>#DIV/0!</v>
      </c>
      <c r="H45" s="120" t="e">
        <f>Tabela2[[#This Row],[PROPOSTA ORÇAMENTÁRIA
Ano XXXX + 1]]/Tabela2[[#This Row],[RECEITA PREVISTA
Ano XXXX]]</f>
        <v>#DIV/0!</v>
      </c>
      <c r="I45" s="49"/>
      <c r="J45" s="49"/>
    </row>
    <row r="46" spans="1:12" s="18" customFormat="1" ht="12" x14ac:dyDescent="0.25">
      <c r="A46" s="119" t="s">
        <v>10</v>
      </c>
      <c r="B46" s="46" t="s">
        <v>299</v>
      </c>
      <c r="C46" s="62"/>
      <c r="D46" s="47"/>
      <c r="E46" s="69" t="e">
        <f t="shared" si="0"/>
        <v>#DIV/0!</v>
      </c>
      <c r="F46" s="48"/>
      <c r="G46" s="120" t="e">
        <f t="shared" si="1"/>
        <v>#DIV/0!</v>
      </c>
      <c r="H46" s="120" t="e">
        <f>Tabela2[[#This Row],[PROPOSTA ORÇAMENTÁRIA
Ano XXXX + 1]]/Tabela2[[#This Row],[RECEITA PREVISTA
Ano XXXX]]</f>
        <v>#DIV/0!</v>
      </c>
      <c r="I46" s="49"/>
      <c r="J46" s="49"/>
    </row>
    <row r="47" spans="1:12" s="18" customFormat="1" ht="12" x14ac:dyDescent="0.25">
      <c r="A47" s="119" t="s">
        <v>11</v>
      </c>
      <c r="B47" s="46" t="s">
        <v>300</v>
      </c>
      <c r="C47" s="62"/>
      <c r="D47" s="47"/>
      <c r="E47" s="69" t="e">
        <f t="shared" si="0"/>
        <v>#DIV/0!</v>
      </c>
      <c r="F47" s="48"/>
      <c r="G47" s="120" t="e">
        <f t="shared" si="1"/>
        <v>#DIV/0!</v>
      </c>
      <c r="H47" s="120" t="e">
        <f>Tabela2[[#This Row],[PROPOSTA ORÇAMENTÁRIA
Ano XXXX + 1]]/Tabela2[[#This Row],[RECEITA PREVISTA
Ano XXXX]]</f>
        <v>#DIV/0!</v>
      </c>
      <c r="I47" s="49"/>
      <c r="J47" s="49"/>
    </row>
    <row r="48" spans="1:12" s="18" customFormat="1" ht="12" x14ac:dyDescent="0.25">
      <c r="A48" s="119" t="s">
        <v>12</v>
      </c>
      <c r="B48" s="46" t="s">
        <v>301</v>
      </c>
      <c r="C48" s="62"/>
      <c r="D48" s="47"/>
      <c r="E48" s="69" t="e">
        <f t="shared" si="0"/>
        <v>#DIV/0!</v>
      </c>
      <c r="F48" s="48"/>
      <c r="G48" s="120" t="e">
        <f t="shared" si="1"/>
        <v>#DIV/0!</v>
      </c>
      <c r="H48" s="120" t="e">
        <f>Tabela2[[#This Row],[PROPOSTA ORÇAMENTÁRIA
Ano XXXX + 1]]/Tabela2[[#This Row],[RECEITA PREVISTA
Ano XXXX]]</f>
        <v>#DIV/0!</v>
      </c>
      <c r="I48" s="49"/>
      <c r="J48" s="49"/>
    </row>
    <row r="49" spans="1:10" s="18" customFormat="1" ht="12" x14ac:dyDescent="0.25">
      <c r="A49" s="119" t="s">
        <v>13</v>
      </c>
      <c r="B49" s="46" t="s">
        <v>302</v>
      </c>
      <c r="C49" s="62"/>
      <c r="D49" s="47"/>
      <c r="E49" s="69" t="e">
        <f t="shared" si="0"/>
        <v>#DIV/0!</v>
      </c>
      <c r="F49" s="48"/>
      <c r="G49" s="120" t="e">
        <f t="shared" si="1"/>
        <v>#DIV/0!</v>
      </c>
      <c r="H49" s="120" t="e">
        <f>Tabela2[[#This Row],[PROPOSTA ORÇAMENTÁRIA
Ano XXXX + 1]]/Tabela2[[#This Row],[RECEITA PREVISTA
Ano XXXX]]</f>
        <v>#DIV/0!</v>
      </c>
      <c r="I49" s="49"/>
      <c r="J49" s="49"/>
    </row>
    <row r="50" spans="1:10" s="18" customFormat="1" ht="12" x14ac:dyDescent="0.25">
      <c r="A50" s="119" t="s">
        <v>14</v>
      </c>
      <c r="B50" s="46" t="s">
        <v>303</v>
      </c>
      <c r="C50" s="62"/>
      <c r="D50" s="47"/>
      <c r="E50" s="69" t="e">
        <f t="shared" si="0"/>
        <v>#DIV/0!</v>
      </c>
      <c r="F50" s="48"/>
      <c r="G50" s="120" t="e">
        <f t="shared" si="1"/>
        <v>#DIV/0!</v>
      </c>
      <c r="H50" s="120" t="e">
        <f>Tabela2[[#This Row],[PROPOSTA ORÇAMENTÁRIA
Ano XXXX + 1]]/Tabela2[[#This Row],[RECEITA PREVISTA
Ano XXXX]]</f>
        <v>#DIV/0!</v>
      </c>
      <c r="I50" s="49"/>
      <c r="J50" s="49"/>
    </row>
    <row r="51" spans="1:10" s="18" customFormat="1" ht="12" x14ac:dyDescent="0.25">
      <c r="A51" s="119" t="s">
        <v>15</v>
      </c>
      <c r="B51" s="46" t="s">
        <v>304</v>
      </c>
      <c r="C51" s="62"/>
      <c r="D51" s="47"/>
      <c r="E51" s="69" t="e">
        <f t="shared" si="0"/>
        <v>#DIV/0!</v>
      </c>
      <c r="F51" s="48"/>
      <c r="G51" s="120" t="e">
        <f t="shared" si="1"/>
        <v>#DIV/0!</v>
      </c>
      <c r="H51" s="120" t="e">
        <f>Tabela2[[#This Row],[PROPOSTA ORÇAMENTÁRIA
Ano XXXX + 1]]/Tabela2[[#This Row],[RECEITA PREVISTA
Ano XXXX]]</f>
        <v>#DIV/0!</v>
      </c>
      <c r="I51" s="49"/>
      <c r="J51" s="49"/>
    </row>
    <row r="52" spans="1:10" s="18" customFormat="1" ht="12" x14ac:dyDescent="0.25">
      <c r="A52" s="119" t="s">
        <v>16</v>
      </c>
      <c r="B52" s="46" t="s">
        <v>305</v>
      </c>
      <c r="C52" s="62"/>
      <c r="D52" s="47"/>
      <c r="E52" s="69" t="e">
        <f t="shared" si="0"/>
        <v>#DIV/0!</v>
      </c>
      <c r="F52" s="48"/>
      <c r="G52" s="120" t="e">
        <f t="shared" si="1"/>
        <v>#DIV/0!</v>
      </c>
      <c r="H52" s="120" t="e">
        <f>Tabela2[[#This Row],[PROPOSTA ORÇAMENTÁRIA
Ano XXXX + 1]]/Tabela2[[#This Row],[RECEITA PREVISTA
Ano XXXX]]</f>
        <v>#DIV/0!</v>
      </c>
      <c r="I52" s="49"/>
      <c r="J52" s="49"/>
    </row>
    <row r="53" spans="1:10" s="18" customFormat="1" ht="12" x14ac:dyDescent="0.25">
      <c r="A53" s="119" t="s">
        <v>17</v>
      </c>
      <c r="B53" s="46" t="s">
        <v>306</v>
      </c>
      <c r="C53" s="62"/>
      <c r="D53" s="47"/>
      <c r="E53" s="69" t="e">
        <f t="shared" si="0"/>
        <v>#DIV/0!</v>
      </c>
      <c r="F53" s="48"/>
      <c r="G53" s="120" t="e">
        <f t="shared" si="1"/>
        <v>#DIV/0!</v>
      </c>
      <c r="H53" s="120" t="e">
        <f>Tabela2[[#This Row],[PROPOSTA ORÇAMENTÁRIA
Ano XXXX + 1]]/Tabela2[[#This Row],[RECEITA PREVISTA
Ano XXXX]]</f>
        <v>#DIV/0!</v>
      </c>
      <c r="I53" s="49"/>
      <c r="J53" s="49"/>
    </row>
    <row r="54" spans="1:10" s="18" customFormat="1" ht="12" x14ac:dyDescent="0.25">
      <c r="A54" s="119" t="s">
        <v>18</v>
      </c>
      <c r="B54" s="46" t="s">
        <v>307</v>
      </c>
      <c r="C54" s="62"/>
      <c r="D54" s="47"/>
      <c r="E54" s="69" t="e">
        <f t="shared" si="0"/>
        <v>#DIV/0!</v>
      </c>
      <c r="F54" s="48"/>
      <c r="G54" s="120" t="e">
        <f t="shared" si="1"/>
        <v>#DIV/0!</v>
      </c>
      <c r="H54" s="120" t="e">
        <f>Tabela2[[#This Row],[PROPOSTA ORÇAMENTÁRIA
Ano XXXX + 1]]/Tabela2[[#This Row],[RECEITA PREVISTA
Ano XXXX]]</f>
        <v>#DIV/0!</v>
      </c>
      <c r="I54" s="49"/>
      <c r="J54" s="49"/>
    </row>
    <row r="55" spans="1:10" s="18" customFormat="1" ht="12" x14ac:dyDescent="0.25">
      <c r="A55" s="119" t="s">
        <v>19</v>
      </c>
      <c r="B55" s="46" t="s">
        <v>308</v>
      </c>
      <c r="C55" s="62"/>
      <c r="D55" s="47"/>
      <c r="E55" s="69" t="e">
        <f t="shared" si="0"/>
        <v>#DIV/0!</v>
      </c>
      <c r="F55" s="48"/>
      <c r="G55" s="120" t="e">
        <f t="shared" si="1"/>
        <v>#DIV/0!</v>
      </c>
      <c r="H55" s="120" t="e">
        <f>Tabela2[[#This Row],[PROPOSTA ORÇAMENTÁRIA
Ano XXXX + 1]]/Tabela2[[#This Row],[RECEITA PREVISTA
Ano XXXX]]</f>
        <v>#DIV/0!</v>
      </c>
      <c r="I55" s="49"/>
      <c r="J55" s="49"/>
    </row>
    <row r="56" spans="1:10" s="18" customFormat="1" ht="12" x14ac:dyDescent="0.25">
      <c r="A56" s="119" t="s">
        <v>20</v>
      </c>
      <c r="B56" s="46" t="s">
        <v>309</v>
      </c>
      <c r="C56" s="62"/>
      <c r="D56" s="47"/>
      <c r="E56" s="69" t="e">
        <f t="shared" si="0"/>
        <v>#DIV/0!</v>
      </c>
      <c r="F56" s="48"/>
      <c r="G56" s="120" t="e">
        <f t="shared" si="1"/>
        <v>#DIV/0!</v>
      </c>
      <c r="H56" s="120" t="e">
        <f>Tabela2[[#This Row],[PROPOSTA ORÇAMENTÁRIA
Ano XXXX + 1]]/Tabela2[[#This Row],[RECEITA PREVISTA
Ano XXXX]]</f>
        <v>#DIV/0!</v>
      </c>
      <c r="I56" s="49"/>
      <c r="J56" s="49"/>
    </row>
    <row r="57" spans="1:10" s="18" customFormat="1" ht="12" x14ac:dyDescent="0.25">
      <c r="A57" s="119" t="s">
        <v>21</v>
      </c>
      <c r="B57" s="46" t="s">
        <v>310</v>
      </c>
      <c r="C57" s="62"/>
      <c r="D57" s="47"/>
      <c r="E57" s="69" t="e">
        <f t="shared" si="0"/>
        <v>#DIV/0!</v>
      </c>
      <c r="F57" s="48"/>
      <c r="G57" s="120" t="e">
        <f t="shared" si="1"/>
        <v>#DIV/0!</v>
      </c>
      <c r="H57" s="120" t="e">
        <f>Tabela2[[#This Row],[PROPOSTA ORÇAMENTÁRIA
Ano XXXX + 1]]/Tabela2[[#This Row],[RECEITA PREVISTA
Ano XXXX]]</f>
        <v>#DIV/0!</v>
      </c>
      <c r="I57" s="49"/>
      <c r="J57" s="49"/>
    </row>
    <row r="58" spans="1:10" s="18" customFormat="1" ht="12" x14ac:dyDescent="0.25">
      <c r="A58" s="119" t="s">
        <v>22</v>
      </c>
      <c r="B58" s="46" t="s">
        <v>311</v>
      </c>
      <c r="C58" s="62"/>
      <c r="D58" s="47"/>
      <c r="E58" s="69" t="e">
        <f t="shared" si="0"/>
        <v>#DIV/0!</v>
      </c>
      <c r="F58" s="48"/>
      <c r="G58" s="120" t="e">
        <f t="shared" si="1"/>
        <v>#DIV/0!</v>
      </c>
      <c r="H58" s="120" t="e">
        <f>Tabela2[[#This Row],[PROPOSTA ORÇAMENTÁRIA
Ano XXXX + 1]]/Tabela2[[#This Row],[RECEITA PREVISTA
Ano XXXX]]</f>
        <v>#DIV/0!</v>
      </c>
      <c r="I58" s="49"/>
      <c r="J58" s="49"/>
    </row>
    <row r="59" spans="1:10" s="18" customFormat="1" ht="12" x14ac:dyDescent="0.25">
      <c r="A59" s="119" t="s">
        <v>23</v>
      </c>
      <c r="B59" s="46" t="s">
        <v>312</v>
      </c>
      <c r="C59" s="62"/>
      <c r="D59" s="47"/>
      <c r="E59" s="69" t="e">
        <f t="shared" si="0"/>
        <v>#DIV/0!</v>
      </c>
      <c r="F59" s="48"/>
      <c r="G59" s="120" t="e">
        <f t="shared" si="1"/>
        <v>#DIV/0!</v>
      </c>
      <c r="H59" s="120" t="e">
        <f>Tabela2[[#This Row],[PROPOSTA ORÇAMENTÁRIA
Ano XXXX + 1]]/Tabela2[[#This Row],[RECEITA PREVISTA
Ano XXXX]]</f>
        <v>#DIV/0!</v>
      </c>
      <c r="I59" s="49"/>
      <c r="J59" s="49"/>
    </row>
    <row r="60" spans="1:10" s="18" customFormat="1" ht="12" x14ac:dyDescent="0.25">
      <c r="A60" s="119" t="s">
        <v>24</v>
      </c>
      <c r="B60" s="46" t="s">
        <v>313</v>
      </c>
      <c r="C60" s="62"/>
      <c r="D60" s="47"/>
      <c r="E60" s="69" t="e">
        <f t="shared" si="0"/>
        <v>#DIV/0!</v>
      </c>
      <c r="F60" s="48"/>
      <c r="G60" s="120" t="e">
        <f t="shared" si="1"/>
        <v>#DIV/0!</v>
      </c>
      <c r="H60" s="120" t="e">
        <f>Tabela2[[#This Row],[PROPOSTA ORÇAMENTÁRIA
Ano XXXX + 1]]/Tabela2[[#This Row],[RECEITA PREVISTA
Ano XXXX]]</f>
        <v>#DIV/0!</v>
      </c>
      <c r="I60" s="49"/>
      <c r="J60" s="49"/>
    </row>
    <row r="61" spans="1:10" s="18" customFormat="1" ht="12" x14ac:dyDescent="0.25">
      <c r="A61" s="119" t="s">
        <v>25</v>
      </c>
      <c r="B61" s="46" t="s">
        <v>314</v>
      </c>
      <c r="C61" s="62"/>
      <c r="D61" s="47"/>
      <c r="E61" s="69" t="e">
        <f t="shared" si="0"/>
        <v>#DIV/0!</v>
      </c>
      <c r="F61" s="48"/>
      <c r="G61" s="120" t="e">
        <f t="shared" si="1"/>
        <v>#DIV/0!</v>
      </c>
      <c r="H61" s="120" t="e">
        <f>Tabela2[[#This Row],[PROPOSTA ORÇAMENTÁRIA
Ano XXXX + 1]]/Tabela2[[#This Row],[RECEITA PREVISTA
Ano XXXX]]</f>
        <v>#DIV/0!</v>
      </c>
      <c r="I61" s="49"/>
      <c r="J61" s="49"/>
    </row>
    <row r="62" spans="1:10" s="18" customFormat="1" ht="12" x14ac:dyDescent="0.25">
      <c r="A62" s="119" t="s">
        <v>26</v>
      </c>
      <c r="B62" s="46" t="s">
        <v>315</v>
      </c>
      <c r="C62" s="62"/>
      <c r="D62" s="47"/>
      <c r="E62" s="69" t="e">
        <f t="shared" si="0"/>
        <v>#DIV/0!</v>
      </c>
      <c r="F62" s="48"/>
      <c r="G62" s="120" t="e">
        <f t="shared" si="1"/>
        <v>#DIV/0!</v>
      </c>
      <c r="H62" s="120" t="e">
        <f>Tabela2[[#This Row],[PROPOSTA ORÇAMENTÁRIA
Ano XXXX + 1]]/Tabela2[[#This Row],[RECEITA PREVISTA
Ano XXXX]]</f>
        <v>#DIV/0!</v>
      </c>
      <c r="I62" s="49"/>
      <c r="J62" s="49"/>
    </row>
    <row r="63" spans="1:10" s="18" customFormat="1" ht="12" x14ac:dyDescent="0.25">
      <c r="A63" s="119" t="s">
        <v>27</v>
      </c>
      <c r="B63" s="46" t="s">
        <v>316</v>
      </c>
      <c r="C63" s="62"/>
      <c r="D63" s="47"/>
      <c r="E63" s="69" t="e">
        <f t="shared" si="0"/>
        <v>#DIV/0!</v>
      </c>
      <c r="F63" s="48"/>
      <c r="G63" s="120" t="e">
        <f t="shared" si="1"/>
        <v>#DIV/0!</v>
      </c>
      <c r="H63" s="120" t="e">
        <f>Tabela2[[#This Row],[PROPOSTA ORÇAMENTÁRIA
Ano XXXX + 1]]/Tabela2[[#This Row],[RECEITA PREVISTA
Ano XXXX]]</f>
        <v>#DIV/0!</v>
      </c>
      <c r="I63" s="49"/>
      <c r="J63" s="49"/>
    </row>
    <row r="64" spans="1:10" s="18" customFormat="1" ht="12" x14ac:dyDescent="0.25">
      <c r="A64" s="119" t="s">
        <v>28</v>
      </c>
      <c r="B64" s="46" t="s">
        <v>317</v>
      </c>
      <c r="C64" s="62"/>
      <c r="D64" s="47"/>
      <c r="E64" s="69" t="e">
        <f t="shared" si="0"/>
        <v>#DIV/0!</v>
      </c>
      <c r="F64" s="48"/>
      <c r="G64" s="120" t="e">
        <f t="shared" si="1"/>
        <v>#DIV/0!</v>
      </c>
      <c r="H64" s="120" t="e">
        <f>Tabela2[[#This Row],[PROPOSTA ORÇAMENTÁRIA
Ano XXXX + 1]]/Tabela2[[#This Row],[RECEITA PREVISTA
Ano XXXX]]</f>
        <v>#DIV/0!</v>
      </c>
      <c r="I64" s="49"/>
      <c r="J64" s="49"/>
    </row>
    <row r="65" spans="1:10" s="18" customFormat="1" ht="12" x14ac:dyDescent="0.25">
      <c r="A65" s="119" t="s">
        <v>29</v>
      </c>
      <c r="B65" s="46" t="s">
        <v>318</v>
      </c>
      <c r="C65" s="62"/>
      <c r="D65" s="47"/>
      <c r="E65" s="69" t="e">
        <f t="shared" si="0"/>
        <v>#DIV/0!</v>
      </c>
      <c r="F65" s="48"/>
      <c r="G65" s="120" t="e">
        <f t="shared" si="1"/>
        <v>#DIV/0!</v>
      </c>
      <c r="H65" s="120" t="e">
        <f>Tabela2[[#This Row],[PROPOSTA ORÇAMENTÁRIA
Ano XXXX + 1]]/Tabela2[[#This Row],[RECEITA PREVISTA
Ano XXXX]]</f>
        <v>#DIV/0!</v>
      </c>
      <c r="I65" s="49"/>
      <c r="J65" s="49"/>
    </row>
    <row r="66" spans="1:10" s="18" customFormat="1" ht="12" x14ac:dyDescent="0.25">
      <c r="A66" s="119" t="s">
        <v>30</v>
      </c>
      <c r="B66" s="46" t="s">
        <v>319</v>
      </c>
      <c r="C66" s="62"/>
      <c r="D66" s="47"/>
      <c r="E66" s="69" t="e">
        <f t="shared" si="0"/>
        <v>#DIV/0!</v>
      </c>
      <c r="F66" s="48"/>
      <c r="G66" s="120" t="e">
        <f t="shared" si="1"/>
        <v>#DIV/0!</v>
      </c>
      <c r="H66" s="120" t="e">
        <f>Tabela2[[#This Row],[PROPOSTA ORÇAMENTÁRIA
Ano XXXX + 1]]/Tabela2[[#This Row],[RECEITA PREVISTA
Ano XXXX]]</f>
        <v>#DIV/0!</v>
      </c>
      <c r="I66" s="49"/>
      <c r="J66" s="49"/>
    </row>
    <row r="67" spans="1:10" s="18" customFormat="1" ht="12" x14ac:dyDescent="0.25">
      <c r="A67" s="119" t="s">
        <v>31</v>
      </c>
      <c r="B67" s="46" t="s">
        <v>320</v>
      </c>
      <c r="C67" s="62"/>
      <c r="D67" s="47"/>
      <c r="E67" s="69" t="e">
        <f t="shared" si="0"/>
        <v>#DIV/0!</v>
      </c>
      <c r="F67" s="48"/>
      <c r="G67" s="120" t="e">
        <f t="shared" si="1"/>
        <v>#DIV/0!</v>
      </c>
      <c r="H67" s="120" t="e">
        <f>Tabela2[[#This Row],[PROPOSTA ORÇAMENTÁRIA
Ano XXXX + 1]]/Tabela2[[#This Row],[RECEITA PREVISTA
Ano XXXX]]</f>
        <v>#DIV/0!</v>
      </c>
      <c r="I67" s="49"/>
      <c r="J67" s="49"/>
    </row>
    <row r="68" spans="1:10" s="4" customFormat="1" x14ac:dyDescent="0.25">
      <c r="A68" s="121" t="s">
        <v>32</v>
      </c>
      <c r="B68" s="50" t="s">
        <v>33</v>
      </c>
      <c r="C68" s="63">
        <f>+C69</f>
        <v>0</v>
      </c>
      <c r="D68" s="22">
        <f>+D69</f>
        <v>0</v>
      </c>
      <c r="E68" s="27">
        <v>0</v>
      </c>
      <c r="F68" s="21">
        <f>+F69</f>
        <v>0</v>
      </c>
      <c r="G68" s="116" t="e">
        <f t="shared" si="1"/>
        <v>#DIV/0!</v>
      </c>
      <c r="H68" s="116" t="e">
        <f>Tabela2[[#This Row],[PROPOSTA ORÇAMENTÁRIA
Ano XXXX + 1]]/Tabela2[[#This Row],[RECEITA PREVISTA
Ano XXXX]]</f>
        <v>#DIV/0!</v>
      </c>
      <c r="I68" s="5"/>
    </row>
    <row r="69" spans="1:10" s="4" customFormat="1" x14ac:dyDescent="0.25">
      <c r="A69" s="121" t="s">
        <v>34</v>
      </c>
      <c r="B69" s="53" t="s">
        <v>35</v>
      </c>
      <c r="C69" s="64">
        <f>+C70</f>
        <v>0</v>
      </c>
      <c r="D69" s="44">
        <f>+D70</f>
        <v>0</v>
      </c>
      <c r="E69" s="68">
        <v>0</v>
      </c>
      <c r="F69" s="54">
        <f>+F70</f>
        <v>0</v>
      </c>
      <c r="G69" s="117" t="e">
        <f t="shared" si="1"/>
        <v>#DIV/0!</v>
      </c>
      <c r="H69" s="117" t="e">
        <f>Tabela2[[#This Row],[PROPOSTA ORÇAMENTÁRIA
Ano XXXX + 1]]/Tabela2[[#This Row],[RECEITA PREVISTA
Ano XXXX]]</f>
        <v>#DIV/0!</v>
      </c>
      <c r="I69" s="5"/>
    </row>
    <row r="70" spans="1:10" x14ac:dyDescent="0.25">
      <c r="A70" s="122" t="s">
        <v>36</v>
      </c>
      <c r="B70" s="55" t="s">
        <v>37</v>
      </c>
      <c r="C70" s="62"/>
      <c r="D70" s="47"/>
      <c r="E70" s="69">
        <v>0</v>
      </c>
      <c r="F70" s="48"/>
      <c r="G70" s="120" t="e">
        <f t="shared" si="1"/>
        <v>#DIV/0!</v>
      </c>
      <c r="H70" s="120" t="e">
        <f>Tabela2[[#This Row],[PROPOSTA ORÇAMENTÁRIA
Ano XXXX + 1]]/Tabela2[[#This Row],[RECEITA PREVISTA
Ano XXXX]]</f>
        <v>#DIV/0!</v>
      </c>
      <c r="I70" s="5"/>
    </row>
    <row r="71" spans="1:10" s="4" customFormat="1" x14ac:dyDescent="0.25">
      <c r="A71" s="121" t="s">
        <v>38</v>
      </c>
      <c r="B71" s="50" t="s">
        <v>334</v>
      </c>
      <c r="C71" s="63">
        <f>C72+C75+C77+C80+C83</f>
        <v>0</v>
      </c>
      <c r="D71" s="22">
        <f>D72+D75+D77+D80+D83</f>
        <v>0</v>
      </c>
      <c r="E71" s="27" t="e">
        <f t="shared" ref="E71:E134" si="9">+D71/C71</f>
        <v>#DIV/0!</v>
      </c>
      <c r="F71" s="21">
        <f>F72+F75+F77+F80+F83</f>
        <v>0</v>
      </c>
      <c r="G71" s="116" t="e">
        <f t="shared" si="1"/>
        <v>#DIV/0!</v>
      </c>
      <c r="H71" s="116" t="e">
        <f>Tabela2[[#This Row],[PROPOSTA ORÇAMENTÁRIA
Ano XXXX + 1]]/Tabela2[[#This Row],[RECEITA PREVISTA
Ano XXXX]]</f>
        <v>#DIV/0!</v>
      </c>
      <c r="I71" s="5"/>
    </row>
    <row r="72" spans="1:10" s="4" customFormat="1" x14ac:dyDescent="0.25">
      <c r="A72" s="76" t="s">
        <v>474</v>
      </c>
      <c r="B72" s="43" t="s">
        <v>475</v>
      </c>
      <c r="C72" s="64">
        <f>C73+C74</f>
        <v>0</v>
      </c>
      <c r="D72" s="44">
        <f>D73+D74</f>
        <v>0</v>
      </c>
      <c r="E72" s="68" t="e">
        <f t="shared" ref="E72:E82" si="10">+D72/C72</f>
        <v>#DIV/0!</v>
      </c>
      <c r="F72" s="54">
        <f>F73+F74</f>
        <v>0</v>
      </c>
      <c r="G72" s="117" t="e">
        <f t="shared" ref="G72:G82" si="11">F72/$F$6</f>
        <v>#DIV/0!</v>
      </c>
      <c r="H72" s="117" t="e">
        <f>Tabela2[[#This Row],[PROPOSTA ORÇAMENTÁRIA
Ano XXXX + 1]]/Tabela2[[#This Row],[RECEITA PREVISTA
Ano XXXX]]</f>
        <v>#DIV/0!</v>
      </c>
      <c r="I72" s="52"/>
    </row>
    <row r="73" spans="1:10" x14ac:dyDescent="0.25">
      <c r="A73" s="75" t="s">
        <v>476</v>
      </c>
      <c r="B73" s="42" t="s">
        <v>477</v>
      </c>
      <c r="C73" s="62"/>
      <c r="D73" s="47"/>
      <c r="E73" s="69" t="e">
        <f t="shared" si="10"/>
        <v>#DIV/0!</v>
      </c>
      <c r="F73" s="48"/>
      <c r="G73" s="120" t="e">
        <f t="shared" si="11"/>
        <v>#DIV/0!</v>
      </c>
      <c r="H73" s="120" t="e">
        <f>Tabela2[[#This Row],[PROPOSTA ORÇAMENTÁRIA
Ano XXXX + 1]]/Tabela2[[#This Row],[RECEITA PREVISTA
Ano XXXX]]</f>
        <v>#DIV/0!</v>
      </c>
      <c r="I73" s="5"/>
    </row>
    <row r="74" spans="1:10" s="4" customFormat="1" x14ac:dyDescent="0.25">
      <c r="A74" s="75" t="s">
        <v>478</v>
      </c>
      <c r="B74" s="42" t="s">
        <v>479</v>
      </c>
      <c r="C74" s="64"/>
      <c r="D74" s="44"/>
      <c r="E74" s="68" t="e">
        <f t="shared" si="10"/>
        <v>#DIV/0!</v>
      </c>
      <c r="F74" s="54"/>
      <c r="G74" s="117" t="e">
        <f t="shared" si="11"/>
        <v>#DIV/0!</v>
      </c>
      <c r="H74" s="117" t="e">
        <f>Tabela2[[#This Row],[PROPOSTA ORÇAMENTÁRIA
Ano XXXX + 1]]/Tabela2[[#This Row],[RECEITA PREVISTA
Ano XXXX]]</f>
        <v>#DIV/0!</v>
      </c>
      <c r="I74" s="5"/>
    </row>
    <row r="75" spans="1:10" s="4" customFormat="1" x14ac:dyDescent="0.25">
      <c r="A75" s="76" t="s">
        <v>480</v>
      </c>
      <c r="B75" s="43" t="s">
        <v>481</v>
      </c>
      <c r="C75" s="64">
        <f>C76</f>
        <v>0</v>
      </c>
      <c r="D75" s="44">
        <f>D76</f>
        <v>0</v>
      </c>
      <c r="E75" s="68" t="e">
        <f t="shared" si="10"/>
        <v>#DIV/0!</v>
      </c>
      <c r="F75" s="54">
        <f>F76</f>
        <v>0</v>
      </c>
      <c r="G75" s="117" t="e">
        <f t="shared" si="11"/>
        <v>#DIV/0!</v>
      </c>
      <c r="H75" s="117" t="e">
        <f>Tabela2[[#This Row],[PROPOSTA ORÇAMENTÁRIA
Ano XXXX + 1]]/Tabela2[[#This Row],[RECEITA PREVISTA
Ano XXXX]]</f>
        <v>#DIV/0!</v>
      </c>
      <c r="I75" s="52"/>
    </row>
    <row r="76" spans="1:10" x14ac:dyDescent="0.25">
      <c r="A76" s="75" t="s">
        <v>482</v>
      </c>
      <c r="B76" s="42" t="s">
        <v>477</v>
      </c>
      <c r="C76" s="62"/>
      <c r="D76" s="47"/>
      <c r="E76" s="69" t="e">
        <f t="shared" si="10"/>
        <v>#DIV/0!</v>
      </c>
      <c r="F76" s="48"/>
      <c r="G76" s="120" t="e">
        <f t="shared" si="11"/>
        <v>#DIV/0!</v>
      </c>
      <c r="H76" s="120" t="e">
        <f>Tabela2[[#This Row],[PROPOSTA ORÇAMENTÁRIA
Ano XXXX + 1]]/Tabela2[[#This Row],[RECEITA PREVISTA
Ano XXXX]]</f>
        <v>#DIV/0!</v>
      </c>
      <c r="I76" s="5"/>
    </row>
    <row r="77" spans="1:10" s="4" customFormat="1" x14ac:dyDescent="0.25">
      <c r="A77" s="76" t="s">
        <v>483</v>
      </c>
      <c r="B77" s="43" t="s">
        <v>484</v>
      </c>
      <c r="C77" s="64">
        <f>C78+C79</f>
        <v>0</v>
      </c>
      <c r="D77" s="44">
        <f>D78+D79</f>
        <v>0</v>
      </c>
      <c r="E77" s="68" t="e">
        <f t="shared" si="10"/>
        <v>#DIV/0!</v>
      </c>
      <c r="F77" s="54">
        <f>F78+F79</f>
        <v>0</v>
      </c>
      <c r="G77" s="117" t="e">
        <f t="shared" si="11"/>
        <v>#DIV/0!</v>
      </c>
      <c r="H77" s="117" t="e">
        <f>Tabela2[[#This Row],[PROPOSTA ORÇAMENTÁRIA
Ano XXXX + 1]]/Tabela2[[#This Row],[RECEITA PREVISTA
Ano XXXX]]</f>
        <v>#DIV/0!</v>
      </c>
      <c r="I77" s="52"/>
    </row>
    <row r="78" spans="1:10" x14ac:dyDescent="0.25">
      <c r="A78" s="75" t="s">
        <v>485</v>
      </c>
      <c r="B78" s="42" t="s">
        <v>477</v>
      </c>
      <c r="C78" s="62"/>
      <c r="D78" s="47"/>
      <c r="E78" s="69" t="e">
        <f t="shared" si="10"/>
        <v>#DIV/0!</v>
      </c>
      <c r="F78" s="48"/>
      <c r="G78" s="120" t="e">
        <f t="shared" si="11"/>
        <v>#DIV/0!</v>
      </c>
      <c r="H78" s="120" t="e">
        <f>Tabela2[[#This Row],[PROPOSTA ORÇAMENTÁRIA
Ano XXXX + 1]]/Tabela2[[#This Row],[RECEITA PREVISTA
Ano XXXX]]</f>
        <v>#DIV/0!</v>
      </c>
      <c r="I78" s="5"/>
    </row>
    <row r="79" spans="1:10" x14ac:dyDescent="0.25">
      <c r="A79" s="75" t="s">
        <v>486</v>
      </c>
      <c r="B79" s="42" t="s">
        <v>479</v>
      </c>
      <c r="C79" s="62"/>
      <c r="D79" s="47"/>
      <c r="E79" s="69" t="e">
        <f t="shared" si="10"/>
        <v>#DIV/0!</v>
      </c>
      <c r="F79" s="48"/>
      <c r="G79" s="120" t="e">
        <f t="shared" si="11"/>
        <v>#DIV/0!</v>
      </c>
      <c r="H79" s="120" t="e">
        <f>Tabela2[[#This Row],[PROPOSTA ORÇAMENTÁRIA
Ano XXXX + 1]]/Tabela2[[#This Row],[RECEITA PREVISTA
Ano XXXX]]</f>
        <v>#DIV/0!</v>
      </c>
      <c r="I79" s="5"/>
    </row>
    <row r="80" spans="1:10" s="4" customFormat="1" x14ac:dyDescent="0.25">
      <c r="A80" s="76" t="s">
        <v>487</v>
      </c>
      <c r="B80" s="43" t="s">
        <v>488</v>
      </c>
      <c r="C80" s="64">
        <f>C81+C82</f>
        <v>0</v>
      </c>
      <c r="D80" s="44">
        <f>D81+D82</f>
        <v>0</v>
      </c>
      <c r="E80" s="68" t="e">
        <f t="shared" si="10"/>
        <v>#DIV/0!</v>
      </c>
      <c r="F80" s="54">
        <f>F81+F82</f>
        <v>0</v>
      </c>
      <c r="G80" s="117" t="e">
        <f t="shared" si="11"/>
        <v>#DIV/0!</v>
      </c>
      <c r="H80" s="117" t="e">
        <f>Tabela2[[#This Row],[PROPOSTA ORÇAMENTÁRIA
Ano XXXX + 1]]/Tabela2[[#This Row],[RECEITA PREVISTA
Ano XXXX]]</f>
        <v>#DIV/0!</v>
      </c>
      <c r="I80" s="52"/>
    </row>
    <row r="81" spans="1:9" x14ac:dyDescent="0.25">
      <c r="A81" s="75" t="s">
        <v>489</v>
      </c>
      <c r="B81" s="42" t="s">
        <v>477</v>
      </c>
      <c r="C81" s="62"/>
      <c r="D81" s="47"/>
      <c r="E81" s="69" t="e">
        <f t="shared" si="10"/>
        <v>#DIV/0!</v>
      </c>
      <c r="F81" s="48"/>
      <c r="G81" s="120" t="e">
        <f t="shared" si="11"/>
        <v>#DIV/0!</v>
      </c>
      <c r="H81" s="120" t="e">
        <f>Tabela2[[#This Row],[PROPOSTA ORÇAMENTÁRIA
Ano XXXX + 1]]/Tabela2[[#This Row],[RECEITA PREVISTA
Ano XXXX]]</f>
        <v>#DIV/0!</v>
      </c>
      <c r="I81" s="5"/>
    </row>
    <row r="82" spans="1:9" x14ac:dyDescent="0.25">
      <c r="A82" s="75" t="s">
        <v>490</v>
      </c>
      <c r="B82" s="42" t="s">
        <v>479</v>
      </c>
      <c r="C82" s="62"/>
      <c r="D82" s="47"/>
      <c r="E82" s="69" t="e">
        <f t="shared" si="10"/>
        <v>#DIV/0!</v>
      </c>
      <c r="F82" s="48"/>
      <c r="G82" s="120" t="e">
        <f t="shared" si="11"/>
        <v>#DIV/0!</v>
      </c>
      <c r="H82" s="120" t="e">
        <f>Tabela2[[#This Row],[PROPOSTA ORÇAMENTÁRIA
Ano XXXX + 1]]/Tabela2[[#This Row],[RECEITA PREVISTA
Ano XXXX]]</f>
        <v>#DIV/0!</v>
      </c>
      <c r="I82" s="5"/>
    </row>
    <row r="83" spans="1:9" s="4" customFormat="1" x14ac:dyDescent="0.25">
      <c r="A83" s="121" t="s">
        <v>40</v>
      </c>
      <c r="B83" s="53" t="s">
        <v>41</v>
      </c>
      <c r="C83" s="64">
        <f>SUM(C84:C96)</f>
        <v>0</v>
      </c>
      <c r="D83" s="44">
        <f>SUM(D84:D96)</f>
        <v>0</v>
      </c>
      <c r="E83" s="68" t="e">
        <f t="shared" si="9"/>
        <v>#DIV/0!</v>
      </c>
      <c r="F83" s="54">
        <f>SUM(F84:F96)</f>
        <v>0</v>
      </c>
      <c r="G83" s="117" t="e">
        <f t="shared" si="1"/>
        <v>#DIV/0!</v>
      </c>
      <c r="H83" s="117" t="e">
        <f>Tabela2[[#This Row],[PROPOSTA ORÇAMENTÁRIA
Ano XXXX + 1]]/Tabela2[[#This Row],[RECEITA PREVISTA
Ano XXXX]]</f>
        <v>#DIV/0!</v>
      </c>
      <c r="I83" s="5"/>
    </row>
    <row r="84" spans="1:9" x14ac:dyDescent="0.25">
      <c r="A84" s="122" t="s">
        <v>42</v>
      </c>
      <c r="B84" s="55" t="s">
        <v>43</v>
      </c>
      <c r="C84" s="62"/>
      <c r="D84" s="47"/>
      <c r="E84" s="69" t="e">
        <f t="shared" si="9"/>
        <v>#DIV/0!</v>
      </c>
      <c r="F84" s="48"/>
      <c r="G84" s="120" t="e">
        <f t="shared" si="1"/>
        <v>#DIV/0!</v>
      </c>
      <c r="H84" s="120" t="e">
        <f>Tabela2[[#This Row],[PROPOSTA ORÇAMENTÁRIA
Ano XXXX + 1]]/Tabela2[[#This Row],[RECEITA PREVISTA
Ano XXXX]]</f>
        <v>#DIV/0!</v>
      </c>
      <c r="I84" s="5"/>
    </row>
    <row r="85" spans="1:9" x14ac:dyDescent="0.25">
      <c r="A85" s="122" t="s">
        <v>44</v>
      </c>
      <c r="B85" s="55" t="s">
        <v>45</v>
      </c>
      <c r="C85" s="62"/>
      <c r="D85" s="47"/>
      <c r="E85" s="69" t="e">
        <f t="shared" si="9"/>
        <v>#DIV/0!</v>
      </c>
      <c r="F85" s="48"/>
      <c r="G85" s="120" t="e">
        <f t="shared" si="1"/>
        <v>#DIV/0!</v>
      </c>
      <c r="H85" s="120" t="e">
        <f>Tabela2[[#This Row],[PROPOSTA ORÇAMENTÁRIA
Ano XXXX + 1]]/Tabela2[[#This Row],[RECEITA PREVISTA
Ano XXXX]]</f>
        <v>#DIV/0!</v>
      </c>
      <c r="I85" s="5"/>
    </row>
    <row r="86" spans="1:9" x14ac:dyDescent="0.25">
      <c r="A86" s="122" t="s">
        <v>46</v>
      </c>
      <c r="B86" s="55" t="s">
        <v>47</v>
      </c>
      <c r="C86" s="62"/>
      <c r="D86" s="47"/>
      <c r="E86" s="69" t="e">
        <f t="shared" si="9"/>
        <v>#DIV/0!</v>
      </c>
      <c r="F86" s="48"/>
      <c r="G86" s="120" t="e">
        <f t="shared" si="1"/>
        <v>#DIV/0!</v>
      </c>
      <c r="H86" s="120" t="e">
        <f>Tabela2[[#This Row],[PROPOSTA ORÇAMENTÁRIA
Ano XXXX + 1]]/Tabela2[[#This Row],[RECEITA PREVISTA
Ano XXXX]]</f>
        <v>#DIV/0!</v>
      </c>
      <c r="I86" s="5"/>
    </row>
    <row r="87" spans="1:9" x14ac:dyDescent="0.25">
      <c r="A87" s="122" t="s">
        <v>48</v>
      </c>
      <c r="B87" s="55" t="s">
        <v>49</v>
      </c>
      <c r="C87" s="62"/>
      <c r="D87" s="47"/>
      <c r="E87" s="69" t="e">
        <f t="shared" si="9"/>
        <v>#DIV/0!</v>
      </c>
      <c r="F87" s="48"/>
      <c r="G87" s="120" t="e">
        <f t="shared" si="1"/>
        <v>#DIV/0!</v>
      </c>
      <c r="H87" s="120" t="e">
        <f>Tabela2[[#This Row],[PROPOSTA ORÇAMENTÁRIA
Ano XXXX + 1]]/Tabela2[[#This Row],[RECEITA PREVISTA
Ano XXXX]]</f>
        <v>#DIV/0!</v>
      </c>
      <c r="I87" s="5"/>
    </row>
    <row r="88" spans="1:9" x14ac:dyDescent="0.25">
      <c r="A88" s="122" t="s">
        <v>50</v>
      </c>
      <c r="B88" s="55" t="s">
        <v>51</v>
      </c>
      <c r="C88" s="62"/>
      <c r="D88" s="47"/>
      <c r="E88" s="69" t="e">
        <f t="shared" si="9"/>
        <v>#DIV/0!</v>
      </c>
      <c r="F88" s="48"/>
      <c r="G88" s="120" t="e">
        <f t="shared" si="1"/>
        <v>#DIV/0!</v>
      </c>
      <c r="H88" s="120" t="e">
        <f>Tabela2[[#This Row],[PROPOSTA ORÇAMENTÁRIA
Ano XXXX + 1]]/Tabela2[[#This Row],[RECEITA PREVISTA
Ano XXXX]]</f>
        <v>#DIV/0!</v>
      </c>
      <c r="I88" s="5"/>
    </row>
    <row r="89" spans="1:9" x14ac:dyDescent="0.25">
      <c r="A89" s="122" t="s">
        <v>52</v>
      </c>
      <c r="B89" s="55" t="s">
        <v>53</v>
      </c>
      <c r="C89" s="62"/>
      <c r="D89" s="47"/>
      <c r="E89" s="69" t="e">
        <f t="shared" si="9"/>
        <v>#DIV/0!</v>
      </c>
      <c r="F89" s="48"/>
      <c r="G89" s="120" t="e">
        <f t="shared" si="1"/>
        <v>#DIV/0!</v>
      </c>
      <c r="H89" s="120" t="e">
        <f>Tabela2[[#This Row],[PROPOSTA ORÇAMENTÁRIA
Ano XXXX + 1]]/Tabela2[[#This Row],[RECEITA PREVISTA
Ano XXXX]]</f>
        <v>#DIV/0!</v>
      </c>
      <c r="I89" s="5"/>
    </row>
    <row r="90" spans="1:9" x14ac:dyDescent="0.25">
      <c r="A90" s="122" t="s">
        <v>54</v>
      </c>
      <c r="B90" s="55" t="s">
        <v>55</v>
      </c>
      <c r="C90" s="62"/>
      <c r="D90" s="47"/>
      <c r="E90" s="69" t="e">
        <f t="shared" si="9"/>
        <v>#DIV/0!</v>
      </c>
      <c r="F90" s="48"/>
      <c r="G90" s="120" t="e">
        <f t="shared" si="1"/>
        <v>#DIV/0!</v>
      </c>
      <c r="H90" s="120" t="e">
        <f>Tabela2[[#This Row],[PROPOSTA ORÇAMENTÁRIA
Ano XXXX + 1]]/Tabela2[[#This Row],[RECEITA PREVISTA
Ano XXXX]]</f>
        <v>#DIV/0!</v>
      </c>
      <c r="I90" s="5"/>
    </row>
    <row r="91" spans="1:9" x14ac:dyDescent="0.25">
      <c r="A91" s="122" t="s">
        <v>56</v>
      </c>
      <c r="B91" s="55" t="s">
        <v>57</v>
      </c>
      <c r="C91" s="62"/>
      <c r="D91" s="47"/>
      <c r="E91" s="69" t="e">
        <f t="shared" si="9"/>
        <v>#DIV/0!</v>
      </c>
      <c r="F91" s="48"/>
      <c r="G91" s="120" t="e">
        <f t="shared" si="1"/>
        <v>#DIV/0!</v>
      </c>
      <c r="H91" s="120" t="e">
        <f>Tabela2[[#This Row],[PROPOSTA ORÇAMENTÁRIA
Ano XXXX + 1]]/Tabela2[[#This Row],[RECEITA PREVISTA
Ano XXXX]]</f>
        <v>#DIV/0!</v>
      </c>
      <c r="I91" s="5"/>
    </row>
    <row r="92" spans="1:9" x14ac:dyDescent="0.25">
      <c r="A92" s="122" t="s">
        <v>58</v>
      </c>
      <c r="B92" s="55" t="s">
        <v>59</v>
      </c>
      <c r="C92" s="62"/>
      <c r="D92" s="47"/>
      <c r="E92" s="69" t="e">
        <f t="shared" si="9"/>
        <v>#DIV/0!</v>
      </c>
      <c r="F92" s="48"/>
      <c r="G92" s="120" t="e">
        <f t="shared" si="1"/>
        <v>#DIV/0!</v>
      </c>
      <c r="H92" s="120" t="e">
        <f>Tabela2[[#This Row],[PROPOSTA ORÇAMENTÁRIA
Ano XXXX + 1]]/Tabela2[[#This Row],[RECEITA PREVISTA
Ano XXXX]]</f>
        <v>#DIV/0!</v>
      </c>
      <c r="I92" s="5"/>
    </row>
    <row r="93" spans="1:9" x14ac:dyDescent="0.25">
      <c r="A93" s="122" t="s">
        <v>60</v>
      </c>
      <c r="B93" s="55" t="s">
        <v>61</v>
      </c>
      <c r="C93" s="62"/>
      <c r="D93" s="47"/>
      <c r="E93" s="69" t="e">
        <f t="shared" si="9"/>
        <v>#DIV/0!</v>
      </c>
      <c r="F93" s="48"/>
      <c r="G93" s="120" t="e">
        <f t="shared" si="1"/>
        <v>#DIV/0!</v>
      </c>
      <c r="H93" s="120" t="e">
        <f>Tabela2[[#This Row],[PROPOSTA ORÇAMENTÁRIA
Ano XXXX + 1]]/Tabela2[[#This Row],[RECEITA PREVISTA
Ano XXXX]]</f>
        <v>#DIV/0!</v>
      </c>
      <c r="I93" s="5"/>
    </row>
    <row r="94" spans="1:9" x14ac:dyDescent="0.25">
      <c r="A94" s="122" t="s">
        <v>62</v>
      </c>
      <c r="B94" s="55" t="s">
        <v>63</v>
      </c>
      <c r="C94" s="62"/>
      <c r="D94" s="47"/>
      <c r="E94" s="69" t="e">
        <f t="shared" si="9"/>
        <v>#DIV/0!</v>
      </c>
      <c r="F94" s="48"/>
      <c r="G94" s="120" t="e">
        <f t="shared" si="1"/>
        <v>#DIV/0!</v>
      </c>
      <c r="H94" s="120" t="e">
        <f>Tabela2[[#This Row],[PROPOSTA ORÇAMENTÁRIA
Ano XXXX + 1]]/Tabela2[[#This Row],[RECEITA PREVISTA
Ano XXXX]]</f>
        <v>#DIV/0!</v>
      </c>
      <c r="I94" s="5"/>
    </row>
    <row r="95" spans="1:9" x14ac:dyDescent="0.25">
      <c r="A95" s="122" t="s">
        <v>64</v>
      </c>
      <c r="B95" s="55" t="s">
        <v>65</v>
      </c>
      <c r="C95" s="62"/>
      <c r="D95" s="47"/>
      <c r="E95" s="69" t="e">
        <f t="shared" si="9"/>
        <v>#DIV/0!</v>
      </c>
      <c r="F95" s="48"/>
      <c r="G95" s="120" t="e">
        <f t="shared" si="1"/>
        <v>#DIV/0!</v>
      </c>
      <c r="H95" s="120" t="e">
        <f>Tabela2[[#This Row],[PROPOSTA ORÇAMENTÁRIA
Ano XXXX + 1]]/Tabela2[[#This Row],[RECEITA PREVISTA
Ano XXXX]]</f>
        <v>#DIV/0!</v>
      </c>
      <c r="I95" s="5"/>
    </row>
    <row r="96" spans="1:9" x14ac:dyDescent="0.25">
      <c r="A96" s="122" t="s">
        <v>66</v>
      </c>
      <c r="B96" s="55" t="s">
        <v>67</v>
      </c>
      <c r="C96" s="62"/>
      <c r="D96" s="47"/>
      <c r="E96" s="69" t="e">
        <f t="shared" si="9"/>
        <v>#DIV/0!</v>
      </c>
      <c r="F96" s="48"/>
      <c r="G96" s="120" t="e">
        <f t="shared" si="1"/>
        <v>#DIV/0!</v>
      </c>
      <c r="H96" s="120" t="e">
        <f>Tabela2[[#This Row],[PROPOSTA ORÇAMENTÁRIA
Ano XXXX + 1]]/Tabela2[[#This Row],[RECEITA PREVISTA
Ano XXXX]]</f>
        <v>#DIV/0!</v>
      </c>
      <c r="I96" s="5"/>
    </row>
    <row r="97" spans="1:9" s="4" customFormat="1" x14ac:dyDescent="0.25">
      <c r="A97" s="123" t="s">
        <v>68</v>
      </c>
      <c r="B97" s="25" t="s">
        <v>69</v>
      </c>
      <c r="C97" s="63">
        <f>C98+C101+C104+C107</f>
        <v>0</v>
      </c>
      <c r="D97" s="22">
        <f>D98+D101+D104+D107</f>
        <v>0</v>
      </c>
      <c r="E97" s="27" t="e">
        <f t="shared" si="9"/>
        <v>#DIV/0!</v>
      </c>
      <c r="F97" s="21">
        <f>F98+F101+F104+F107</f>
        <v>0</v>
      </c>
      <c r="G97" s="116" t="e">
        <f t="shared" si="1"/>
        <v>#DIV/0!</v>
      </c>
      <c r="H97" s="116" t="e">
        <f>Tabela2[[#This Row],[PROPOSTA ORÇAMENTÁRIA
Ano XXXX + 1]]/Tabela2[[#This Row],[RECEITA PREVISTA
Ano XXXX]]</f>
        <v>#DIV/0!</v>
      </c>
      <c r="I97" s="5"/>
    </row>
    <row r="98" spans="1:9" s="4" customFormat="1" x14ac:dyDescent="0.25">
      <c r="A98" s="76" t="s">
        <v>491</v>
      </c>
      <c r="B98" s="43" t="s">
        <v>492</v>
      </c>
      <c r="C98" s="64">
        <f>C99+C100</f>
        <v>0</v>
      </c>
      <c r="D98" s="44">
        <f>D99+D100</f>
        <v>0</v>
      </c>
      <c r="E98" s="68" t="e">
        <f t="shared" ref="E98:E106" si="12">+D98/C98</f>
        <v>#DIV/0!</v>
      </c>
      <c r="F98" s="54">
        <f>F99+F100</f>
        <v>0</v>
      </c>
      <c r="G98" s="117" t="e">
        <f t="shared" ref="G98:G106" si="13">F98/$F$6</f>
        <v>#DIV/0!</v>
      </c>
      <c r="H98" s="117" t="e">
        <f>Tabela2[[#This Row],[PROPOSTA ORÇAMENTÁRIA
Ano XXXX + 1]]/Tabela2[[#This Row],[RECEITA PREVISTA
Ano XXXX]]</f>
        <v>#DIV/0!</v>
      </c>
      <c r="I98" s="52"/>
    </row>
    <row r="99" spans="1:9" x14ac:dyDescent="0.25">
      <c r="A99" s="75" t="s">
        <v>493</v>
      </c>
      <c r="B99" s="42" t="s">
        <v>494</v>
      </c>
      <c r="C99" s="62"/>
      <c r="D99" s="47"/>
      <c r="E99" s="69" t="e">
        <f t="shared" si="12"/>
        <v>#DIV/0!</v>
      </c>
      <c r="F99" s="48"/>
      <c r="G99" s="120" t="e">
        <f t="shared" si="13"/>
        <v>#DIV/0!</v>
      </c>
      <c r="H99" s="120" t="e">
        <f>Tabela2[[#This Row],[PROPOSTA ORÇAMENTÁRIA
Ano XXXX + 1]]/Tabela2[[#This Row],[RECEITA PREVISTA
Ano XXXX]]</f>
        <v>#DIV/0!</v>
      </c>
      <c r="I99" s="5"/>
    </row>
    <row r="100" spans="1:9" x14ac:dyDescent="0.25">
      <c r="A100" s="75" t="s">
        <v>495</v>
      </c>
      <c r="B100" s="42" t="s">
        <v>496</v>
      </c>
      <c r="C100" s="62"/>
      <c r="D100" s="47"/>
      <c r="E100" s="69" t="e">
        <f t="shared" si="12"/>
        <v>#DIV/0!</v>
      </c>
      <c r="F100" s="48"/>
      <c r="G100" s="120" t="e">
        <f t="shared" si="13"/>
        <v>#DIV/0!</v>
      </c>
      <c r="H100" s="120" t="e">
        <f>Tabela2[[#This Row],[PROPOSTA ORÇAMENTÁRIA
Ano XXXX + 1]]/Tabela2[[#This Row],[RECEITA PREVISTA
Ano XXXX]]</f>
        <v>#DIV/0!</v>
      </c>
      <c r="I100" s="5"/>
    </row>
    <row r="101" spans="1:9" s="4" customFormat="1" x14ac:dyDescent="0.25">
      <c r="A101" s="76" t="s">
        <v>497</v>
      </c>
      <c r="B101" s="43" t="s">
        <v>498</v>
      </c>
      <c r="C101" s="64">
        <f>C102+C103</f>
        <v>0</v>
      </c>
      <c r="D101" s="44">
        <f>D102+D103</f>
        <v>0</v>
      </c>
      <c r="E101" s="68" t="e">
        <f t="shared" si="12"/>
        <v>#DIV/0!</v>
      </c>
      <c r="F101" s="54">
        <f>F102+F103</f>
        <v>0</v>
      </c>
      <c r="G101" s="117" t="e">
        <f t="shared" si="13"/>
        <v>#DIV/0!</v>
      </c>
      <c r="H101" s="117" t="e">
        <f>Tabela2[[#This Row],[PROPOSTA ORÇAMENTÁRIA
Ano XXXX + 1]]/Tabela2[[#This Row],[RECEITA PREVISTA
Ano XXXX]]</f>
        <v>#DIV/0!</v>
      </c>
      <c r="I101" s="52"/>
    </row>
    <row r="102" spans="1:9" x14ac:dyDescent="0.25">
      <c r="A102" s="75" t="s">
        <v>499</v>
      </c>
      <c r="B102" s="42" t="s">
        <v>500</v>
      </c>
      <c r="C102" s="62"/>
      <c r="D102" s="47"/>
      <c r="E102" s="69" t="e">
        <f t="shared" si="12"/>
        <v>#DIV/0!</v>
      </c>
      <c r="F102" s="48"/>
      <c r="G102" s="120" t="e">
        <f t="shared" si="13"/>
        <v>#DIV/0!</v>
      </c>
      <c r="H102" s="120" t="e">
        <f>Tabela2[[#This Row],[PROPOSTA ORÇAMENTÁRIA
Ano XXXX + 1]]/Tabela2[[#This Row],[RECEITA PREVISTA
Ano XXXX]]</f>
        <v>#DIV/0!</v>
      </c>
      <c r="I102" s="5"/>
    </row>
    <row r="103" spans="1:9" x14ac:dyDescent="0.25">
      <c r="A103" s="75" t="s">
        <v>501</v>
      </c>
      <c r="B103" s="42" t="s">
        <v>502</v>
      </c>
      <c r="C103" s="62"/>
      <c r="D103" s="47"/>
      <c r="E103" s="69" t="e">
        <f t="shared" si="12"/>
        <v>#DIV/0!</v>
      </c>
      <c r="F103" s="48"/>
      <c r="G103" s="120" t="e">
        <f t="shared" si="13"/>
        <v>#DIV/0!</v>
      </c>
      <c r="H103" s="120" t="e">
        <f>Tabela2[[#This Row],[PROPOSTA ORÇAMENTÁRIA
Ano XXXX + 1]]/Tabela2[[#This Row],[RECEITA PREVISTA
Ano XXXX]]</f>
        <v>#DIV/0!</v>
      </c>
      <c r="I103" s="5"/>
    </row>
    <row r="104" spans="1:9" s="4" customFormat="1" x14ac:dyDescent="0.25">
      <c r="A104" s="76" t="s">
        <v>503</v>
      </c>
      <c r="B104" s="43" t="s">
        <v>504</v>
      </c>
      <c r="C104" s="64">
        <f>C105+C106</f>
        <v>0</v>
      </c>
      <c r="D104" s="44">
        <f>D105+D106</f>
        <v>0</v>
      </c>
      <c r="E104" s="68" t="e">
        <f t="shared" si="12"/>
        <v>#DIV/0!</v>
      </c>
      <c r="F104" s="54">
        <f>F105+F106</f>
        <v>0</v>
      </c>
      <c r="G104" s="117" t="e">
        <f t="shared" si="13"/>
        <v>#DIV/0!</v>
      </c>
      <c r="H104" s="117" t="e">
        <f>Tabela2[[#This Row],[PROPOSTA ORÇAMENTÁRIA
Ano XXXX + 1]]/Tabela2[[#This Row],[RECEITA PREVISTA
Ano XXXX]]</f>
        <v>#DIV/0!</v>
      </c>
      <c r="I104" s="52"/>
    </row>
    <row r="105" spans="1:9" x14ac:dyDescent="0.25">
      <c r="A105" s="75" t="s">
        <v>505</v>
      </c>
      <c r="B105" s="42" t="s">
        <v>500</v>
      </c>
      <c r="C105" s="62"/>
      <c r="D105" s="47"/>
      <c r="E105" s="69" t="e">
        <f t="shared" si="12"/>
        <v>#DIV/0!</v>
      </c>
      <c r="F105" s="48"/>
      <c r="G105" s="120" t="e">
        <f t="shared" si="13"/>
        <v>#DIV/0!</v>
      </c>
      <c r="H105" s="120" t="e">
        <f>Tabela2[[#This Row],[PROPOSTA ORÇAMENTÁRIA
Ano XXXX + 1]]/Tabela2[[#This Row],[RECEITA PREVISTA
Ano XXXX]]</f>
        <v>#DIV/0!</v>
      </c>
      <c r="I105" s="5"/>
    </row>
    <row r="106" spans="1:9" x14ac:dyDescent="0.25">
      <c r="A106" s="75" t="s">
        <v>506</v>
      </c>
      <c r="B106" s="42" t="s">
        <v>502</v>
      </c>
      <c r="C106" s="62"/>
      <c r="D106" s="47"/>
      <c r="E106" s="69" t="e">
        <f t="shared" si="12"/>
        <v>#DIV/0!</v>
      </c>
      <c r="F106" s="48"/>
      <c r="G106" s="120" t="e">
        <f t="shared" si="13"/>
        <v>#DIV/0!</v>
      </c>
      <c r="H106" s="120" t="e">
        <f>Tabela2[[#This Row],[PROPOSTA ORÇAMENTÁRIA
Ano XXXX + 1]]/Tabela2[[#This Row],[RECEITA PREVISTA
Ano XXXX]]</f>
        <v>#DIV/0!</v>
      </c>
      <c r="I106" s="5"/>
    </row>
    <row r="107" spans="1:9" s="4" customFormat="1" x14ac:dyDescent="0.25">
      <c r="A107" s="121" t="s">
        <v>70</v>
      </c>
      <c r="B107" s="53" t="s">
        <v>71</v>
      </c>
      <c r="C107" s="64">
        <f>C108+C111+C114+C117</f>
        <v>0</v>
      </c>
      <c r="D107" s="44">
        <f>D108+D111+D114+D117</f>
        <v>0</v>
      </c>
      <c r="E107" s="68" t="e">
        <f t="shared" si="9"/>
        <v>#DIV/0!</v>
      </c>
      <c r="F107" s="54">
        <f>F108+F111+F114+F117</f>
        <v>0</v>
      </c>
      <c r="G107" s="117" t="e">
        <f t="shared" si="1"/>
        <v>#DIV/0!</v>
      </c>
      <c r="H107" s="117" t="e">
        <f>Tabela2[[#This Row],[PROPOSTA ORÇAMENTÁRIA
Ano XXXX + 1]]/Tabela2[[#This Row],[RECEITA PREVISTA
Ano XXXX]]</f>
        <v>#DIV/0!</v>
      </c>
      <c r="I107" s="5"/>
    </row>
    <row r="108" spans="1:9" s="4" customFormat="1" x14ac:dyDescent="0.25">
      <c r="A108" s="76" t="s">
        <v>507</v>
      </c>
      <c r="B108" s="43" t="s">
        <v>508</v>
      </c>
      <c r="C108" s="64">
        <f>C109+C110</f>
        <v>0</v>
      </c>
      <c r="D108" s="44">
        <f>D109+D110</f>
        <v>0</v>
      </c>
      <c r="E108" s="68" t="e">
        <f t="shared" ref="E108:E116" si="14">+D108/C108</f>
        <v>#DIV/0!</v>
      </c>
      <c r="F108" s="54">
        <f>F109+F110</f>
        <v>0</v>
      </c>
      <c r="G108" s="117" t="e">
        <f t="shared" ref="G108:G116" si="15">F108/$F$6</f>
        <v>#DIV/0!</v>
      </c>
      <c r="H108" s="117" t="e">
        <f>Tabela2[[#This Row],[PROPOSTA ORÇAMENTÁRIA
Ano XXXX + 1]]/Tabela2[[#This Row],[RECEITA PREVISTA
Ano XXXX]]</f>
        <v>#DIV/0!</v>
      </c>
      <c r="I108" s="52"/>
    </row>
    <row r="109" spans="1:9" x14ac:dyDescent="0.25">
      <c r="A109" s="75" t="s">
        <v>509</v>
      </c>
      <c r="B109" s="42" t="s">
        <v>500</v>
      </c>
      <c r="C109" s="62"/>
      <c r="D109" s="47"/>
      <c r="E109" s="69" t="e">
        <f t="shared" si="14"/>
        <v>#DIV/0!</v>
      </c>
      <c r="F109" s="48"/>
      <c r="G109" s="120" t="e">
        <f t="shared" si="15"/>
        <v>#DIV/0!</v>
      </c>
      <c r="H109" s="120" t="e">
        <f>Tabela2[[#This Row],[PROPOSTA ORÇAMENTÁRIA
Ano XXXX + 1]]/Tabela2[[#This Row],[RECEITA PREVISTA
Ano XXXX]]</f>
        <v>#DIV/0!</v>
      </c>
      <c r="I109" s="5"/>
    </row>
    <row r="110" spans="1:9" x14ac:dyDescent="0.25">
      <c r="A110" s="75" t="s">
        <v>510</v>
      </c>
      <c r="B110" s="42" t="s">
        <v>502</v>
      </c>
      <c r="C110" s="62"/>
      <c r="D110" s="47"/>
      <c r="E110" s="69" t="e">
        <f t="shared" si="14"/>
        <v>#DIV/0!</v>
      </c>
      <c r="F110" s="48"/>
      <c r="G110" s="120" t="e">
        <f t="shared" si="15"/>
        <v>#DIV/0!</v>
      </c>
      <c r="H110" s="120" t="e">
        <f>Tabela2[[#This Row],[PROPOSTA ORÇAMENTÁRIA
Ano XXXX + 1]]/Tabela2[[#This Row],[RECEITA PREVISTA
Ano XXXX]]</f>
        <v>#DIV/0!</v>
      </c>
      <c r="I110" s="5"/>
    </row>
    <row r="111" spans="1:9" s="4" customFormat="1" x14ac:dyDescent="0.25">
      <c r="A111" s="76" t="s">
        <v>511</v>
      </c>
      <c r="B111" s="43" t="s">
        <v>512</v>
      </c>
      <c r="C111" s="64">
        <f>C112+C113</f>
        <v>0</v>
      </c>
      <c r="D111" s="44">
        <f>D112+D113</f>
        <v>0</v>
      </c>
      <c r="E111" s="68" t="e">
        <f t="shared" si="14"/>
        <v>#DIV/0!</v>
      </c>
      <c r="F111" s="54">
        <f>F112+F113</f>
        <v>0</v>
      </c>
      <c r="G111" s="117" t="e">
        <f t="shared" si="15"/>
        <v>#DIV/0!</v>
      </c>
      <c r="H111" s="117" t="e">
        <f>Tabela2[[#This Row],[PROPOSTA ORÇAMENTÁRIA
Ano XXXX + 1]]/Tabela2[[#This Row],[RECEITA PREVISTA
Ano XXXX]]</f>
        <v>#DIV/0!</v>
      </c>
      <c r="I111" s="52"/>
    </row>
    <row r="112" spans="1:9" x14ac:dyDescent="0.25">
      <c r="A112" s="75" t="s">
        <v>513</v>
      </c>
      <c r="B112" s="42" t="s">
        <v>500</v>
      </c>
      <c r="C112" s="62"/>
      <c r="D112" s="47"/>
      <c r="E112" s="69" t="e">
        <f t="shared" si="14"/>
        <v>#DIV/0!</v>
      </c>
      <c r="F112" s="48"/>
      <c r="G112" s="120" t="e">
        <f t="shared" si="15"/>
        <v>#DIV/0!</v>
      </c>
      <c r="H112" s="120" t="e">
        <f>Tabela2[[#This Row],[PROPOSTA ORÇAMENTÁRIA
Ano XXXX + 1]]/Tabela2[[#This Row],[RECEITA PREVISTA
Ano XXXX]]</f>
        <v>#DIV/0!</v>
      </c>
      <c r="I112" s="5"/>
    </row>
    <row r="113" spans="1:9" x14ac:dyDescent="0.25">
      <c r="A113" s="75" t="s">
        <v>514</v>
      </c>
      <c r="B113" s="42" t="s">
        <v>502</v>
      </c>
      <c r="C113" s="62"/>
      <c r="D113" s="47"/>
      <c r="E113" s="69" t="e">
        <f t="shared" si="14"/>
        <v>#DIV/0!</v>
      </c>
      <c r="F113" s="48"/>
      <c r="G113" s="120" t="e">
        <f t="shared" si="15"/>
        <v>#DIV/0!</v>
      </c>
      <c r="H113" s="120" t="e">
        <f>Tabela2[[#This Row],[PROPOSTA ORÇAMENTÁRIA
Ano XXXX + 1]]/Tabela2[[#This Row],[RECEITA PREVISTA
Ano XXXX]]</f>
        <v>#DIV/0!</v>
      </c>
      <c r="I113" s="5"/>
    </row>
    <row r="114" spans="1:9" s="4" customFormat="1" x14ac:dyDescent="0.25">
      <c r="A114" s="76" t="s">
        <v>515</v>
      </c>
      <c r="B114" s="43" t="s">
        <v>516</v>
      </c>
      <c r="C114" s="64">
        <f>C115+C116</f>
        <v>0</v>
      </c>
      <c r="D114" s="44">
        <f>D115+D116</f>
        <v>0</v>
      </c>
      <c r="E114" s="68" t="e">
        <f t="shared" si="14"/>
        <v>#DIV/0!</v>
      </c>
      <c r="F114" s="54">
        <f>F115+F116</f>
        <v>0</v>
      </c>
      <c r="G114" s="117" t="e">
        <f t="shared" si="15"/>
        <v>#DIV/0!</v>
      </c>
      <c r="H114" s="117" t="e">
        <f>Tabela2[[#This Row],[PROPOSTA ORÇAMENTÁRIA
Ano XXXX + 1]]/Tabela2[[#This Row],[RECEITA PREVISTA
Ano XXXX]]</f>
        <v>#DIV/0!</v>
      </c>
      <c r="I114" s="52"/>
    </row>
    <row r="115" spans="1:9" x14ac:dyDescent="0.25">
      <c r="A115" s="75" t="s">
        <v>517</v>
      </c>
      <c r="B115" s="42" t="s">
        <v>500</v>
      </c>
      <c r="C115" s="62"/>
      <c r="D115" s="47"/>
      <c r="E115" s="69" t="e">
        <f t="shared" si="14"/>
        <v>#DIV/0!</v>
      </c>
      <c r="F115" s="48"/>
      <c r="G115" s="120" t="e">
        <f t="shared" si="15"/>
        <v>#DIV/0!</v>
      </c>
      <c r="H115" s="120" t="e">
        <f>Tabela2[[#This Row],[PROPOSTA ORÇAMENTÁRIA
Ano XXXX + 1]]/Tabela2[[#This Row],[RECEITA PREVISTA
Ano XXXX]]</f>
        <v>#DIV/0!</v>
      </c>
      <c r="I115" s="5"/>
    </row>
    <row r="116" spans="1:9" x14ac:dyDescent="0.25">
      <c r="A116" s="75" t="s">
        <v>518</v>
      </c>
      <c r="B116" s="42" t="s">
        <v>502</v>
      </c>
      <c r="C116" s="62"/>
      <c r="D116" s="47"/>
      <c r="E116" s="69" t="e">
        <f t="shared" si="14"/>
        <v>#DIV/0!</v>
      </c>
      <c r="F116" s="48"/>
      <c r="G116" s="120" t="e">
        <f t="shared" si="15"/>
        <v>#DIV/0!</v>
      </c>
      <c r="H116" s="120" t="e">
        <f>Tabela2[[#This Row],[PROPOSTA ORÇAMENTÁRIA
Ano XXXX + 1]]/Tabela2[[#This Row],[RECEITA PREVISTA
Ano XXXX]]</f>
        <v>#DIV/0!</v>
      </c>
      <c r="I116" s="5"/>
    </row>
    <row r="117" spans="1:9" s="4" customFormat="1" x14ac:dyDescent="0.25">
      <c r="A117" s="121" t="s">
        <v>72</v>
      </c>
      <c r="B117" s="53" t="s">
        <v>323</v>
      </c>
      <c r="C117" s="64">
        <f>SUM(C118:C121)</f>
        <v>0</v>
      </c>
      <c r="D117" s="44">
        <f>SUM(D118:D121)</f>
        <v>0</v>
      </c>
      <c r="E117" s="68" t="e">
        <f t="shared" si="9"/>
        <v>#DIV/0!</v>
      </c>
      <c r="F117" s="54">
        <f>SUM(F118:F121)</f>
        <v>0</v>
      </c>
      <c r="G117" s="117" t="e">
        <f t="shared" si="1"/>
        <v>#DIV/0!</v>
      </c>
      <c r="H117" s="117" t="e">
        <f>Tabela2[[#This Row],[PROPOSTA ORÇAMENTÁRIA
Ano XXXX + 1]]/Tabela2[[#This Row],[RECEITA PREVISTA
Ano XXXX]]</f>
        <v>#DIV/0!</v>
      </c>
      <c r="I117" s="5"/>
    </row>
    <row r="118" spans="1:9" x14ac:dyDescent="0.25">
      <c r="A118" s="122" t="s">
        <v>73</v>
      </c>
      <c r="B118" s="55" t="s">
        <v>283</v>
      </c>
      <c r="C118" s="62"/>
      <c r="D118" s="47"/>
      <c r="E118" s="69" t="e">
        <f t="shared" si="9"/>
        <v>#DIV/0!</v>
      </c>
      <c r="F118" s="48"/>
      <c r="G118" s="120" t="e">
        <f t="shared" si="1"/>
        <v>#DIV/0!</v>
      </c>
      <c r="H118" s="120" t="e">
        <f>Tabela2[[#This Row],[PROPOSTA ORÇAMENTÁRIA
Ano XXXX + 1]]/Tabela2[[#This Row],[RECEITA PREVISTA
Ano XXXX]]</f>
        <v>#DIV/0!</v>
      </c>
      <c r="I118" s="5"/>
    </row>
    <row r="119" spans="1:9" x14ac:dyDescent="0.25">
      <c r="A119" s="122" t="s">
        <v>74</v>
      </c>
      <c r="B119" s="55" t="s">
        <v>75</v>
      </c>
      <c r="C119" s="62"/>
      <c r="D119" s="47"/>
      <c r="E119" s="69" t="e">
        <f t="shared" si="9"/>
        <v>#DIV/0!</v>
      </c>
      <c r="F119" s="48"/>
      <c r="G119" s="120" t="e">
        <f t="shared" si="1"/>
        <v>#DIV/0!</v>
      </c>
      <c r="H119" s="120" t="e">
        <f>Tabela2[[#This Row],[PROPOSTA ORÇAMENTÁRIA
Ano XXXX + 1]]/Tabela2[[#This Row],[RECEITA PREVISTA
Ano XXXX]]</f>
        <v>#DIV/0!</v>
      </c>
      <c r="I119" s="5"/>
    </row>
    <row r="120" spans="1:9" x14ac:dyDescent="0.25">
      <c r="A120" s="122" t="s">
        <v>76</v>
      </c>
      <c r="B120" s="55" t="s">
        <v>322</v>
      </c>
      <c r="C120" s="62"/>
      <c r="D120" s="47"/>
      <c r="E120" s="69" t="e">
        <f t="shared" si="9"/>
        <v>#DIV/0!</v>
      </c>
      <c r="F120" s="48"/>
      <c r="G120" s="120" t="e">
        <f t="shared" si="1"/>
        <v>#DIV/0!</v>
      </c>
      <c r="H120" s="120" t="e">
        <f>Tabela2[[#This Row],[PROPOSTA ORÇAMENTÁRIA
Ano XXXX + 1]]/Tabela2[[#This Row],[RECEITA PREVISTA
Ano XXXX]]</f>
        <v>#DIV/0!</v>
      </c>
      <c r="I120" s="5"/>
    </row>
    <row r="121" spans="1:9" x14ac:dyDescent="0.25">
      <c r="A121" s="122" t="s">
        <v>77</v>
      </c>
      <c r="B121" s="55" t="s">
        <v>321</v>
      </c>
      <c r="C121" s="62"/>
      <c r="D121" s="47"/>
      <c r="E121" s="69" t="e">
        <f t="shared" si="9"/>
        <v>#DIV/0!</v>
      </c>
      <c r="F121" s="48"/>
      <c r="G121" s="120" t="e">
        <f t="shared" si="1"/>
        <v>#DIV/0!</v>
      </c>
      <c r="H121" s="120" t="e">
        <f>Tabela2[[#This Row],[PROPOSTA ORÇAMENTÁRIA
Ano XXXX + 1]]/Tabela2[[#This Row],[RECEITA PREVISTA
Ano XXXX]]</f>
        <v>#DIV/0!</v>
      </c>
      <c r="I121" s="5"/>
    </row>
    <row r="122" spans="1:9" s="4" customFormat="1" x14ac:dyDescent="0.25">
      <c r="A122" s="123" t="s">
        <v>78</v>
      </c>
      <c r="B122" s="25" t="s">
        <v>231</v>
      </c>
      <c r="C122" s="63">
        <f>SUM(C123:C126)</f>
        <v>0</v>
      </c>
      <c r="D122" s="22">
        <f>SUM(D123:D126)</f>
        <v>0</v>
      </c>
      <c r="E122" s="27" t="e">
        <f t="shared" si="9"/>
        <v>#DIV/0!</v>
      </c>
      <c r="F122" s="21">
        <f>SUM(F123:F126)</f>
        <v>0</v>
      </c>
      <c r="G122" s="116" t="e">
        <f t="shared" si="1"/>
        <v>#DIV/0!</v>
      </c>
      <c r="H122" s="116" t="e">
        <f>Tabela2[[#This Row],[PROPOSTA ORÇAMENTÁRIA
Ano XXXX + 1]]/Tabela2[[#This Row],[RECEITA PREVISTA
Ano XXXX]]</f>
        <v>#DIV/0!</v>
      </c>
      <c r="I122" s="5"/>
    </row>
    <row r="123" spans="1:9" s="18" customFormat="1" ht="12" x14ac:dyDescent="0.25">
      <c r="A123" s="122" t="s">
        <v>79</v>
      </c>
      <c r="B123" s="55" t="s">
        <v>577</v>
      </c>
      <c r="C123" s="62"/>
      <c r="D123" s="47"/>
      <c r="E123" s="69" t="e">
        <f t="shared" si="9"/>
        <v>#DIV/0!</v>
      </c>
      <c r="F123" s="48"/>
      <c r="G123" s="120" t="e">
        <f t="shared" si="1"/>
        <v>#DIV/0!</v>
      </c>
      <c r="H123" s="120" t="e">
        <f>Tabela2[[#This Row],[PROPOSTA ORÇAMENTÁRIA
Ano XXXX + 1]]/Tabela2[[#This Row],[RECEITA PREVISTA
Ano XXXX]]</f>
        <v>#DIV/0!</v>
      </c>
      <c r="I123" s="49"/>
    </row>
    <row r="124" spans="1:9" s="18" customFormat="1" ht="12" x14ac:dyDescent="0.25">
      <c r="A124" s="122" t="s">
        <v>519</v>
      </c>
      <c r="B124" s="55" t="s">
        <v>520</v>
      </c>
      <c r="C124" s="62"/>
      <c r="D124" s="47"/>
      <c r="E124" s="69" t="e">
        <f t="shared" ref="E124:E126" si="16">+D124/C124</f>
        <v>#DIV/0!</v>
      </c>
      <c r="F124" s="48"/>
      <c r="G124" s="120" t="e">
        <f t="shared" ref="G124:G126" si="17">F124/$F$6</f>
        <v>#DIV/0!</v>
      </c>
      <c r="H124" s="120" t="e">
        <f>Tabela2[[#This Row],[PROPOSTA ORÇAMENTÁRIA
Ano XXXX + 1]]/Tabela2[[#This Row],[RECEITA PREVISTA
Ano XXXX]]</f>
        <v>#DIV/0!</v>
      </c>
      <c r="I124" s="49"/>
    </row>
    <row r="125" spans="1:9" s="18" customFormat="1" ht="12" x14ac:dyDescent="0.25">
      <c r="A125" s="122" t="s">
        <v>521</v>
      </c>
      <c r="B125" s="55" t="s">
        <v>522</v>
      </c>
      <c r="C125" s="62"/>
      <c r="D125" s="47"/>
      <c r="E125" s="69" t="e">
        <f t="shared" si="16"/>
        <v>#DIV/0!</v>
      </c>
      <c r="F125" s="48"/>
      <c r="G125" s="120" t="e">
        <f t="shared" si="17"/>
        <v>#DIV/0!</v>
      </c>
      <c r="H125" s="120" t="e">
        <f>Tabela2[[#This Row],[PROPOSTA ORÇAMENTÁRIA
Ano XXXX + 1]]/Tabela2[[#This Row],[RECEITA PREVISTA
Ano XXXX]]</f>
        <v>#DIV/0!</v>
      </c>
      <c r="I125" s="49"/>
    </row>
    <row r="126" spans="1:9" s="18" customFormat="1" ht="12" x14ac:dyDescent="0.25">
      <c r="A126" s="122" t="s">
        <v>523</v>
      </c>
      <c r="B126" s="55" t="s">
        <v>524</v>
      </c>
      <c r="C126" s="62"/>
      <c r="D126" s="47"/>
      <c r="E126" s="69" t="e">
        <f t="shared" si="16"/>
        <v>#DIV/0!</v>
      </c>
      <c r="F126" s="48"/>
      <c r="G126" s="120" t="e">
        <f t="shared" si="17"/>
        <v>#DIV/0!</v>
      </c>
      <c r="H126" s="120" t="e">
        <f>Tabela2[[#This Row],[PROPOSTA ORÇAMENTÁRIA
Ano XXXX + 1]]/Tabela2[[#This Row],[RECEITA PREVISTA
Ano XXXX]]</f>
        <v>#DIV/0!</v>
      </c>
      <c r="I126" s="49"/>
    </row>
    <row r="127" spans="1:9" s="4" customFormat="1" x14ac:dyDescent="0.25">
      <c r="A127" s="123" t="s">
        <v>80</v>
      </c>
      <c r="B127" s="25" t="s">
        <v>81</v>
      </c>
      <c r="C127" s="63">
        <f>+C128+C134</f>
        <v>0</v>
      </c>
      <c r="D127" s="22">
        <f>+D128+D134</f>
        <v>0</v>
      </c>
      <c r="E127" s="27">
        <v>0</v>
      </c>
      <c r="F127" s="21">
        <f>+F128+F134</f>
        <v>0</v>
      </c>
      <c r="G127" s="116" t="e">
        <f t="shared" si="1"/>
        <v>#DIV/0!</v>
      </c>
      <c r="H127" s="116" t="e">
        <f>Tabela2[[#This Row],[PROPOSTA ORÇAMENTÁRIA
Ano XXXX + 1]]/Tabela2[[#This Row],[RECEITA PREVISTA
Ano XXXX]]</f>
        <v>#DIV/0!</v>
      </c>
      <c r="I127" s="5"/>
    </row>
    <row r="128" spans="1:9" s="4" customFormat="1" x14ac:dyDescent="0.25">
      <c r="A128" s="123" t="s">
        <v>82</v>
      </c>
      <c r="B128" s="25" t="s">
        <v>83</v>
      </c>
      <c r="C128" s="63">
        <f>SUM(C129:C130)</f>
        <v>0</v>
      </c>
      <c r="D128" s="22">
        <f>SUM(D129:D130)</f>
        <v>0</v>
      </c>
      <c r="E128" s="27">
        <v>0</v>
      </c>
      <c r="F128" s="21">
        <f>SUM(F129:F130)</f>
        <v>0</v>
      </c>
      <c r="G128" s="116" t="e">
        <f t="shared" si="1"/>
        <v>#DIV/0!</v>
      </c>
      <c r="H128" s="116" t="e">
        <f>Tabela2[[#This Row],[PROPOSTA ORÇAMENTÁRIA
Ano XXXX + 1]]/Tabela2[[#This Row],[RECEITA PREVISTA
Ano XXXX]]</f>
        <v>#DIV/0!</v>
      </c>
      <c r="I128" s="5"/>
    </row>
    <row r="129" spans="1:9" s="18" customFormat="1" ht="12" x14ac:dyDescent="0.25">
      <c r="A129" s="122" t="s">
        <v>525</v>
      </c>
      <c r="B129" s="55" t="s">
        <v>526</v>
      </c>
      <c r="C129" s="62"/>
      <c r="D129" s="47"/>
      <c r="E129" s="69" t="e">
        <f t="shared" si="9"/>
        <v>#DIV/0!</v>
      </c>
      <c r="F129" s="48"/>
      <c r="G129" s="120" t="e">
        <f t="shared" ref="G129" si="18">F129/$F$6</f>
        <v>#DIV/0!</v>
      </c>
      <c r="H129" s="120" t="e">
        <f>Tabela2[[#This Row],[PROPOSTA ORÇAMENTÁRIA
Ano XXXX + 1]]/Tabela2[[#This Row],[RECEITA PREVISTA
Ano XXXX]]</f>
        <v>#DIV/0!</v>
      </c>
      <c r="I129" s="49"/>
    </row>
    <row r="130" spans="1:9" s="18" customFormat="1" ht="12" x14ac:dyDescent="0.25">
      <c r="A130" s="122" t="s">
        <v>84</v>
      </c>
      <c r="B130" s="55" t="s">
        <v>527</v>
      </c>
      <c r="C130" s="62"/>
      <c r="D130" s="47"/>
      <c r="E130" s="69" t="e">
        <f t="shared" si="9"/>
        <v>#DIV/0!</v>
      </c>
      <c r="F130" s="48"/>
      <c r="G130" s="120" t="e">
        <f t="shared" si="1"/>
        <v>#DIV/0!</v>
      </c>
      <c r="H130" s="120" t="e">
        <f>Tabela2[[#This Row],[PROPOSTA ORÇAMENTÁRIA
Ano XXXX + 1]]/Tabela2[[#This Row],[RECEITA PREVISTA
Ano XXXX]]</f>
        <v>#DIV/0!</v>
      </c>
      <c r="I130" s="49"/>
    </row>
    <row r="131" spans="1:9" s="4" customFormat="1" x14ac:dyDescent="0.25">
      <c r="A131" s="76" t="s">
        <v>528</v>
      </c>
      <c r="B131" s="43" t="s">
        <v>529</v>
      </c>
      <c r="C131" s="63">
        <f>SUM(C132:C133)</f>
        <v>0</v>
      </c>
      <c r="D131" s="22">
        <f>SUM(D132:D133)</f>
        <v>0</v>
      </c>
      <c r="E131" s="27" t="e">
        <f t="shared" ref="E131:E135" si="19">+D131/C131</f>
        <v>#DIV/0!</v>
      </c>
      <c r="F131" s="21">
        <f>SUM(F132:F133)</f>
        <v>0</v>
      </c>
      <c r="G131" s="116" t="e">
        <f t="shared" ref="G131:G133" si="20">F131/$F$6</f>
        <v>#DIV/0!</v>
      </c>
      <c r="H131" s="116" t="e">
        <f>Tabela2[[#This Row],[PROPOSTA ORÇAMENTÁRIA
Ano XXXX + 1]]/Tabela2[[#This Row],[RECEITA PREVISTA
Ano XXXX]]</f>
        <v>#DIV/0!</v>
      </c>
      <c r="I131" s="52"/>
    </row>
    <row r="132" spans="1:9" s="18" customFormat="1" ht="12" x14ac:dyDescent="0.25">
      <c r="A132" s="75" t="s">
        <v>530</v>
      </c>
      <c r="B132" s="42" t="s">
        <v>500</v>
      </c>
      <c r="C132" s="62"/>
      <c r="D132" s="47"/>
      <c r="E132" s="69" t="e">
        <f t="shared" si="19"/>
        <v>#DIV/0!</v>
      </c>
      <c r="F132" s="48"/>
      <c r="G132" s="120" t="e">
        <f t="shared" si="20"/>
        <v>#DIV/0!</v>
      </c>
      <c r="H132" s="120" t="e">
        <f>Tabela2[[#This Row],[PROPOSTA ORÇAMENTÁRIA
Ano XXXX + 1]]/Tabela2[[#This Row],[RECEITA PREVISTA
Ano XXXX]]</f>
        <v>#DIV/0!</v>
      </c>
      <c r="I132" s="49"/>
    </row>
    <row r="133" spans="1:9" s="18" customFormat="1" ht="12" x14ac:dyDescent="0.25">
      <c r="A133" s="75" t="s">
        <v>531</v>
      </c>
      <c r="B133" s="42" t="s">
        <v>502</v>
      </c>
      <c r="C133" s="62"/>
      <c r="D133" s="47"/>
      <c r="E133" s="69" t="e">
        <f t="shared" si="19"/>
        <v>#DIV/0!</v>
      </c>
      <c r="F133" s="48"/>
      <c r="G133" s="120" t="e">
        <f t="shared" si="20"/>
        <v>#DIV/0!</v>
      </c>
      <c r="H133" s="120" t="e">
        <f>Tabela2[[#This Row],[PROPOSTA ORÇAMENTÁRIA
Ano XXXX + 1]]/Tabela2[[#This Row],[RECEITA PREVISTA
Ano XXXX]]</f>
        <v>#DIV/0!</v>
      </c>
      <c r="I133" s="49"/>
    </row>
    <row r="134" spans="1:9" s="4" customFormat="1" x14ac:dyDescent="0.25">
      <c r="A134" s="123" t="s">
        <v>85</v>
      </c>
      <c r="B134" s="25" t="s">
        <v>86</v>
      </c>
      <c r="C134" s="63">
        <f>SUM(C135:C136)</f>
        <v>0</v>
      </c>
      <c r="D134" s="22">
        <f>SUM(D135:D136)</f>
        <v>0</v>
      </c>
      <c r="E134" s="27" t="e">
        <f t="shared" si="9"/>
        <v>#DIV/0!</v>
      </c>
      <c r="F134" s="21">
        <f>SUM(F135:F136)</f>
        <v>0</v>
      </c>
      <c r="G134" s="116" t="e">
        <f t="shared" si="1"/>
        <v>#DIV/0!</v>
      </c>
      <c r="H134" s="116" t="e">
        <f>Tabela2[[#This Row],[PROPOSTA ORÇAMENTÁRIA
Ano XXXX + 1]]/Tabela2[[#This Row],[RECEITA PREVISTA
Ano XXXX]]</f>
        <v>#DIV/0!</v>
      </c>
      <c r="I134" s="5"/>
    </row>
    <row r="135" spans="1:9" s="18" customFormat="1" ht="12" x14ac:dyDescent="0.25">
      <c r="A135" s="122" t="s">
        <v>87</v>
      </c>
      <c r="B135" s="55" t="s">
        <v>88</v>
      </c>
      <c r="C135" s="62"/>
      <c r="D135" s="47"/>
      <c r="E135" s="69" t="e">
        <f t="shared" si="19"/>
        <v>#DIV/0!</v>
      </c>
      <c r="F135" s="48"/>
      <c r="G135" s="120" t="e">
        <f t="shared" si="1"/>
        <v>#DIV/0!</v>
      </c>
      <c r="H135" s="120" t="e">
        <f>Tabela2[[#This Row],[PROPOSTA ORÇAMENTÁRIA
Ano XXXX + 1]]/Tabela2[[#This Row],[RECEITA PREVISTA
Ano XXXX]]</f>
        <v>#DIV/0!</v>
      </c>
      <c r="I135" s="49"/>
    </row>
    <row r="136" spans="1:9" s="18" customFormat="1" ht="12" x14ac:dyDescent="0.25">
      <c r="A136" s="122" t="s">
        <v>89</v>
      </c>
      <c r="B136" s="55" t="s">
        <v>90</v>
      </c>
      <c r="C136" s="62"/>
      <c r="D136" s="47"/>
      <c r="E136" s="69" t="e">
        <f t="shared" ref="E136:E163" si="21">+D136/C136</f>
        <v>#DIV/0!</v>
      </c>
      <c r="F136" s="48"/>
      <c r="G136" s="120" t="e">
        <f t="shared" si="1"/>
        <v>#DIV/0!</v>
      </c>
      <c r="H136" s="120" t="e">
        <f>Tabela2[[#This Row],[PROPOSTA ORÇAMENTÁRIA
Ano XXXX + 1]]/Tabela2[[#This Row],[RECEITA PREVISTA
Ano XXXX]]</f>
        <v>#DIV/0!</v>
      </c>
      <c r="I136" s="49"/>
    </row>
    <row r="137" spans="1:9" x14ac:dyDescent="0.25">
      <c r="A137" s="123" t="s">
        <v>532</v>
      </c>
      <c r="B137" s="25" t="s">
        <v>533</v>
      </c>
      <c r="C137" s="63">
        <f>C138</f>
        <v>0</v>
      </c>
      <c r="D137" s="22">
        <f>D138</f>
        <v>0</v>
      </c>
      <c r="E137" s="27" t="e">
        <f t="shared" ref="E137:E138" si="22">+D137/C137</f>
        <v>#DIV/0!</v>
      </c>
      <c r="F137" s="21">
        <f>F138</f>
        <v>0</v>
      </c>
      <c r="G137" s="116" t="e">
        <f t="shared" ref="G137:G138" si="23">F137/$F$6</f>
        <v>#DIV/0!</v>
      </c>
      <c r="H137" s="116" t="e">
        <f>Tabela2[[#This Row],[PROPOSTA ORÇAMENTÁRIA
Ano XXXX + 1]]/Tabela2[[#This Row],[RECEITA PREVISTA
Ano XXXX]]</f>
        <v>#DIV/0!</v>
      </c>
      <c r="I137" s="5"/>
    </row>
    <row r="138" spans="1:9" s="18" customFormat="1" ht="12" x14ac:dyDescent="0.25">
      <c r="A138" s="122" t="s">
        <v>534</v>
      </c>
      <c r="B138" s="55" t="s">
        <v>535</v>
      </c>
      <c r="C138" s="62"/>
      <c r="D138" s="47"/>
      <c r="E138" s="69" t="e">
        <f t="shared" si="22"/>
        <v>#DIV/0!</v>
      </c>
      <c r="F138" s="48"/>
      <c r="G138" s="120" t="e">
        <f t="shared" si="23"/>
        <v>#DIV/0!</v>
      </c>
      <c r="H138" s="120" t="e">
        <f>Tabela2[[#This Row],[PROPOSTA ORÇAMENTÁRIA
Ano XXXX + 1]]/Tabela2[[#This Row],[RECEITA PREVISTA
Ano XXXX]]</f>
        <v>#DIV/0!</v>
      </c>
      <c r="I138" s="49"/>
    </row>
    <row r="139" spans="1:9" s="4" customFormat="1" ht="21.75" customHeight="1" x14ac:dyDescent="0.25">
      <c r="A139" s="74" t="s">
        <v>91</v>
      </c>
      <c r="B139" s="17" t="s">
        <v>575</v>
      </c>
      <c r="C139" s="63">
        <f>C140+C144+C162+C167+C170+C171</f>
        <v>0</v>
      </c>
      <c r="D139" s="22">
        <f>D140+D144+D162+D167+D170+D171</f>
        <v>0</v>
      </c>
      <c r="E139" s="27" t="e">
        <f t="shared" si="21"/>
        <v>#DIV/0!</v>
      </c>
      <c r="F139" s="21">
        <f>F140+F144+F162+F167+F170+F171</f>
        <v>0</v>
      </c>
      <c r="G139" s="116" t="e">
        <f t="shared" ref="G139:G171" si="24">F139/$F$6</f>
        <v>#DIV/0!</v>
      </c>
      <c r="H139" s="116" t="e">
        <f>Tabela2[[#This Row],[PROPOSTA ORÇAMENTÁRIA
Ano XXXX + 1]]/Tabela2[[#This Row],[RECEITA PREVISTA
Ano XXXX]]</f>
        <v>#DIV/0!</v>
      </c>
      <c r="I139" s="5"/>
    </row>
    <row r="140" spans="1:9" s="4" customFormat="1" x14ac:dyDescent="0.25">
      <c r="A140" s="114" t="s">
        <v>92</v>
      </c>
      <c r="B140" s="17" t="s">
        <v>332</v>
      </c>
      <c r="C140" s="63">
        <v>0</v>
      </c>
      <c r="D140" s="22">
        <v>0</v>
      </c>
      <c r="E140" s="27">
        <v>0</v>
      </c>
      <c r="F140" s="21">
        <v>0</v>
      </c>
      <c r="G140" s="116" t="e">
        <f t="shared" si="24"/>
        <v>#DIV/0!</v>
      </c>
      <c r="H140" s="116" t="e">
        <f>Tabela2[[#This Row],[PROPOSTA ORÇAMENTÁRIA
Ano XXXX + 1]]/Tabela2[[#This Row],[RECEITA PREVISTA
Ano XXXX]]</f>
        <v>#DIV/0!</v>
      </c>
      <c r="I140" s="5"/>
    </row>
    <row r="141" spans="1:9" s="4" customFormat="1" x14ac:dyDescent="0.25">
      <c r="A141" s="76" t="s">
        <v>93</v>
      </c>
      <c r="B141" s="43" t="s">
        <v>94</v>
      </c>
      <c r="C141" s="63">
        <f>C142+C143</f>
        <v>0</v>
      </c>
      <c r="D141" s="22">
        <f>D142+D143</f>
        <v>0</v>
      </c>
      <c r="E141" s="27" t="e">
        <f t="shared" ref="E141:E143" si="25">+D141/C141</f>
        <v>#DIV/0!</v>
      </c>
      <c r="F141" s="21">
        <f>F142+F143</f>
        <v>0</v>
      </c>
      <c r="G141" s="116" t="e">
        <f t="shared" ref="G141:G143" si="26">F141/$F$6</f>
        <v>#DIV/0!</v>
      </c>
      <c r="H141" s="116" t="e">
        <f>Tabela2[[#This Row],[PROPOSTA ORÇAMENTÁRIA
Ano XXXX + 1]]/Tabela2[[#This Row],[RECEITA PREVISTA
Ano XXXX]]</f>
        <v>#DIV/0!</v>
      </c>
      <c r="I141" s="52"/>
    </row>
    <row r="142" spans="1:9" s="18" customFormat="1" ht="12" x14ac:dyDescent="0.25">
      <c r="A142" s="75" t="s">
        <v>536</v>
      </c>
      <c r="B142" s="42" t="s">
        <v>644</v>
      </c>
      <c r="C142" s="62"/>
      <c r="D142" s="47"/>
      <c r="E142" s="69" t="e">
        <f>+D142/C142</f>
        <v>#DIV/0!</v>
      </c>
      <c r="F142" s="48"/>
      <c r="G142" s="120" t="e">
        <f>F142/$F$6</f>
        <v>#DIV/0!</v>
      </c>
      <c r="H142" s="120" t="e">
        <f>Tabela2[[#This Row],[PROPOSTA ORÇAMENTÁRIA
Ano XXXX + 1]]/Tabela2[[#This Row],[RECEITA PREVISTA
Ano XXXX]]</f>
        <v>#DIV/0!</v>
      </c>
      <c r="I142" s="49"/>
    </row>
    <row r="143" spans="1:9" s="18" customFormat="1" ht="12.75" customHeight="1" x14ac:dyDescent="0.25">
      <c r="A143" s="75" t="s">
        <v>537</v>
      </c>
      <c r="B143" s="42" t="s">
        <v>538</v>
      </c>
      <c r="C143" s="62"/>
      <c r="D143" s="47"/>
      <c r="E143" s="69" t="e">
        <f t="shared" si="25"/>
        <v>#DIV/0!</v>
      </c>
      <c r="F143" s="48"/>
      <c r="G143" s="120" t="e">
        <f t="shared" si="26"/>
        <v>#DIV/0!</v>
      </c>
      <c r="H143" s="120" t="e">
        <f>Tabela2[[#This Row],[PROPOSTA ORÇAMENTÁRIA
Ano XXXX + 1]]/Tabela2[[#This Row],[RECEITA PREVISTA
Ano XXXX]]</f>
        <v>#DIV/0!</v>
      </c>
      <c r="I143" s="49"/>
    </row>
    <row r="144" spans="1:9" s="4" customFormat="1" x14ac:dyDescent="0.25">
      <c r="A144" s="114" t="s">
        <v>95</v>
      </c>
      <c r="B144" s="17" t="s">
        <v>333</v>
      </c>
      <c r="C144" s="63">
        <f>C145+C155+C159</f>
        <v>0</v>
      </c>
      <c r="D144" s="22">
        <f>D145+D155+D159</f>
        <v>0</v>
      </c>
      <c r="E144" s="27">
        <v>0</v>
      </c>
      <c r="F144" s="21">
        <f>F145+F155+F159</f>
        <v>0</v>
      </c>
      <c r="G144" s="116" t="e">
        <f t="shared" si="24"/>
        <v>#DIV/0!</v>
      </c>
      <c r="H144" s="116" t="e">
        <f>Tabela2[[#This Row],[PROPOSTA ORÇAMENTÁRIA
Ano XXXX + 1]]/Tabela2[[#This Row],[RECEITA PREVISTA
Ano XXXX]]</f>
        <v>#DIV/0!</v>
      </c>
      <c r="I144" s="5"/>
    </row>
    <row r="145" spans="1:9" s="37" customFormat="1" ht="12" x14ac:dyDescent="0.25">
      <c r="A145" s="76" t="s">
        <v>97</v>
      </c>
      <c r="B145" s="43" t="s">
        <v>98</v>
      </c>
      <c r="C145" s="64">
        <f>SUM(C146:C154)</f>
        <v>0</v>
      </c>
      <c r="D145" s="44">
        <f>SUM(D146:D154)</f>
        <v>0</v>
      </c>
      <c r="E145" s="68" t="e">
        <f t="shared" ref="E145:E161" si="27">+D145/C145</f>
        <v>#DIV/0!</v>
      </c>
      <c r="F145" s="54">
        <f>SUM(F146:F154)</f>
        <v>0</v>
      </c>
      <c r="G145" s="117" t="e">
        <f t="shared" ref="G145:G161" si="28">F145/$F$6</f>
        <v>#DIV/0!</v>
      </c>
      <c r="H145" s="117" t="e">
        <f>Tabela2[[#This Row],[PROPOSTA ORÇAMENTÁRIA
Ano XXXX + 1]]/Tabela2[[#This Row],[RECEITA PREVISTA
Ano XXXX]]</f>
        <v>#DIV/0!</v>
      </c>
      <c r="I145" s="84"/>
    </row>
    <row r="146" spans="1:9" s="18" customFormat="1" ht="12" x14ac:dyDescent="0.25">
      <c r="A146" s="75" t="s">
        <v>539</v>
      </c>
      <c r="B146" s="42" t="s">
        <v>540</v>
      </c>
      <c r="C146" s="62"/>
      <c r="D146" s="47"/>
      <c r="E146" s="69" t="e">
        <f t="shared" si="27"/>
        <v>#DIV/0!</v>
      </c>
      <c r="F146" s="48"/>
      <c r="G146" s="120" t="e">
        <f t="shared" si="28"/>
        <v>#DIV/0!</v>
      </c>
      <c r="H146" s="120" t="e">
        <f>Tabela2[[#This Row],[PROPOSTA ORÇAMENTÁRIA
Ano XXXX + 1]]/Tabela2[[#This Row],[RECEITA PREVISTA
Ano XXXX]]</f>
        <v>#DIV/0!</v>
      </c>
      <c r="I146" s="49"/>
    </row>
    <row r="147" spans="1:9" s="18" customFormat="1" ht="12" x14ac:dyDescent="0.25">
      <c r="A147" s="75" t="s">
        <v>541</v>
      </c>
      <c r="B147" s="42" t="s">
        <v>542</v>
      </c>
      <c r="C147" s="62"/>
      <c r="D147" s="47"/>
      <c r="E147" s="69" t="e">
        <f t="shared" si="27"/>
        <v>#DIV/0!</v>
      </c>
      <c r="F147" s="48"/>
      <c r="G147" s="120" t="e">
        <f t="shared" si="28"/>
        <v>#DIV/0!</v>
      </c>
      <c r="H147" s="120" t="e">
        <f>Tabela2[[#This Row],[PROPOSTA ORÇAMENTÁRIA
Ano XXXX + 1]]/Tabela2[[#This Row],[RECEITA PREVISTA
Ano XXXX]]</f>
        <v>#DIV/0!</v>
      </c>
      <c r="I147" s="49"/>
    </row>
    <row r="148" spans="1:9" s="18" customFormat="1" ht="12" x14ac:dyDescent="0.25">
      <c r="A148" s="75" t="s">
        <v>543</v>
      </c>
      <c r="B148" s="42" t="s">
        <v>544</v>
      </c>
      <c r="C148" s="62"/>
      <c r="D148" s="47"/>
      <c r="E148" s="69" t="e">
        <f t="shared" si="27"/>
        <v>#DIV/0!</v>
      </c>
      <c r="F148" s="48"/>
      <c r="G148" s="120" t="e">
        <f t="shared" si="28"/>
        <v>#DIV/0!</v>
      </c>
      <c r="H148" s="120" t="e">
        <f>Tabela2[[#This Row],[PROPOSTA ORÇAMENTÁRIA
Ano XXXX + 1]]/Tabela2[[#This Row],[RECEITA PREVISTA
Ano XXXX]]</f>
        <v>#DIV/0!</v>
      </c>
      <c r="I148" s="49"/>
    </row>
    <row r="149" spans="1:9" s="18" customFormat="1" ht="12" x14ac:dyDescent="0.25">
      <c r="A149" s="75" t="s">
        <v>545</v>
      </c>
      <c r="B149" s="42" t="s">
        <v>546</v>
      </c>
      <c r="C149" s="62"/>
      <c r="D149" s="47"/>
      <c r="E149" s="69" t="e">
        <f t="shared" si="27"/>
        <v>#DIV/0!</v>
      </c>
      <c r="F149" s="48"/>
      <c r="G149" s="120" t="e">
        <f t="shared" si="28"/>
        <v>#DIV/0!</v>
      </c>
      <c r="H149" s="120" t="e">
        <f>Tabela2[[#This Row],[PROPOSTA ORÇAMENTÁRIA
Ano XXXX + 1]]/Tabela2[[#This Row],[RECEITA PREVISTA
Ano XXXX]]</f>
        <v>#DIV/0!</v>
      </c>
      <c r="I149" s="49"/>
    </row>
    <row r="150" spans="1:9" s="18" customFormat="1" ht="12" x14ac:dyDescent="0.25">
      <c r="A150" s="75" t="s">
        <v>547</v>
      </c>
      <c r="B150" s="42" t="s">
        <v>548</v>
      </c>
      <c r="C150" s="62"/>
      <c r="D150" s="47"/>
      <c r="E150" s="69" t="e">
        <f t="shared" si="27"/>
        <v>#DIV/0!</v>
      </c>
      <c r="F150" s="48"/>
      <c r="G150" s="120" t="e">
        <f t="shared" si="28"/>
        <v>#DIV/0!</v>
      </c>
      <c r="H150" s="120" t="e">
        <f>Tabela2[[#This Row],[PROPOSTA ORÇAMENTÁRIA
Ano XXXX + 1]]/Tabela2[[#This Row],[RECEITA PREVISTA
Ano XXXX]]</f>
        <v>#DIV/0!</v>
      </c>
      <c r="I150" s="49"/>
    </row>
    <row r="151" spans="1:9" s="18" customFormat="1" ht="12" x14ac:dyDescent="0.25">
      <c r="A151" s="75" t="s">
        <v>549</v>
      </c>
      <c r="B151" s="42" t="s">
        <v>550</v>
      </c>
      <c r="C151" s="62"/>
      <c r="D151" s="47"/>
      <c r="E151" s="69" t="e">
        <f t="shared" si="27"/>
        <v>#DIV/0!</v>
      </c>
      <c r="F151" s="48"/>
      <c r="G151" s="120" t="e">
        <f t="shared" si="28"/>
        <v>#DIV/0!</v>
      </c>
      <c r="H151" s="120" t="e">
        <f>Tabela2[[#This Row],[PROPOSTA ORÇAMENTÁRIA
Ano XXXX + 1]]/Tabela2[[#This Row],[RECEITA PREVISTA
Ano XXXX]]</f>
        <v>#DIV/0!</v>
      </c>
      <c r="I151" s="49"/>
    </row>
    <row r="152" spans="1:9" s="18" customFormat="1" ht="12" x14ac:dyDescent="0.25">
      <c r="A152" s="75" t="s">
        <v>551</v>
      </c>
      <c r="B152" s="42" t="s">
        <v>552</v>
      </c>
      <c r="C152" s="62"/>
      <c r="D152" s="47"/>
      <c r="E152" s="69" t="e">
        <f t="shared" si="27"/>
        <v>#DIV/0!</v>
      </c>
      <c r="F152" s="48"/>
      <c r="G152" s="120" t="e">
        <f t="shared" si="28"/>
        <v>#DIV/0!</v>
      </c>
      <c r="H152" s="120" t="e">
        <f>Tabela2[[#This Row],[PROPOSTA ORÇAMENTÁRIA
Ano XXXX + 1]]/Tabela2[[#This Row],[RECEITA PREVISTA
Ano XXXX]]</f>
        <v>#DIV/0!</v>
      </c>
      <c r="I152" s="49"/>
    </row>
    <row r="153" spans="1:9" s="18" customFormat="1" ht="12" x14ac:dyDescent="0.25">
      <c r="A153" s="75" t="s">
        <v>553</v>
      </c>
      <c r="B153" s="42" t="s">
        <v>554</v>
      </c>
      <c r="C153" s="62"/>
      <c r="D153" s="47"/>
      <c r="E153" s="69" t="e">
        <f t="shared" si="27"/>
        <v>#DIV/0!</v>
      </c>
      <c r="F153" s="48"/>
      <c r="G153" s="120" t="e">
        <f t="shared" si="28"/>
        <v>#DIV/0!</v>
      </c>
      <c r="H153" s="120" t="e">
        <f>Tabela2[[#This Row],[PROPOSTA ORÇAMENTÁRIA
Ano XXXX + 1]]/Tabela2[[#This Row],[RECEITA PREVISTA
Ano XXXX]]</f>
        <v>#DIV/0!</v>
      </c>
      <c r="I153" s="49"/>
    </row>
    <row r="154" spans="1:9" s="18" customFormat="1" ht="12" x14ac:dyDescent="0.25">
      <c r="A154" s="75" t="s">
        <v>555</v>
      </c>
      <c r="B154" s="42" t="s">
        <v>556</v>
      </c>
      <c r="C154" s="62"/>
      <c r="D154" s="47"/>
      <c r="E154" s="69" t="e">
        <f t="shared" si="27"/>
        <v>#DIV/0!</v>
      </c>
      <c r="F154" s="48"/>
      <c r="G154" s="120" t="e">
        <f t="shared" si="28"/>
        <v>#DIV/0!</v>
      </c>
      <c r="H154" s="120" t="e">
        <f>Tabela2[[#This Row],[PROPOSTA ORÇAMENTÁRIA
Ano XXXX + 1]]/Tabela2[[#This Row],[RECEITA PREVISTA
Ano XXXX]]</f>
        <v>#DIV/0!</v>
      </c>
      <c r="I154" s="49"/>
    </row>
    <row r="155" spans="1:9" s="37" customFormat="1" ht="12" x14ac:dyDescent="0.25">
      <c r="A155" s="76" t="s">
        <v>99</v>
      </c>
      <c r="B155" s="43" t="s">
        <v>100</v>
      </c>
      <c r="C155" s="64">
        <f>C156+C157+C158</f>
        <v>0</v>
      </c>
      <c r="D155" s="44">
        <f>D156+D157+D158</f>
        <v>0</v>
      </c>
      <c r="E155" s="68" t="e">
        <f t="shared" si="27"/>
        <v>#DIV/0!</v>
      </c>
      <c r="F155" s="54">
        <f>F156+F157+F158</f>
        <v>0</v>
      </c>
      <c r="G155" s="117" t="e">
        <f t="shared" si="28"/>
        <v>#DIV/0!</v>
      </c>
      <c r="H155" s="117" t="e">
        <f>Tabela2[[#This Row],[PROPOSTA ORÇAMENTÁRIA
Ano XXXX + 1]]/Tabela2[[#This Row],[RECEITA PREVISTA
Ano XXXX]]</f>
        <v>#DIV/0!</v>
      </c>
      <c r="I155" s="84"/>
    </row>
    <row r="156" spans="1:9" s="18" customFormat="1" ht="12" x14ac:dyDescent="0.25">
      <c r="A156" s="75" t="s">
        <v>557</v>
      </c>
      <c r="B156" s="42" t="s">
        <v>558</v>
      </c>
      <c r="C156" s="62"/>
      <c r="D156" s="47"/>
      <c r="E156" s="69" t="e">
        <f t="shared" si="27"/>
        <v>#DIV/0!</v>
      </c>
      <c r="F156" s="48"/>
      <c r="G156" s="120" t="e">
        <f t="shared" si="28"/>
        <v>#DIV/0!</v>
      </c>
      <c r="H156" s="120" t="e">
        <f>Tabela2[[#This Row],[PROPOSTA ORÇAMENTÁRIA
Ano XXXX + 1]]/Tabela2[[#This Row],[RECEITA PREVISTA
Ano XXXX]]</f>
        <v>#DIV/0!</v>
      </c>
      <c r="I156" s="49"/>
    </row>
    <row r="157" spans="1:9" s="18" customFormat="1" ht="12" x14ac:dyDescent="0.25">
      <c r="A157" s="75" t="s">
        <v>559</v>
      </c>
      <c r="B157" s="42" t="s">
        <v>560</v>
      </c>
      <c r="C157" s="62"/>
      <c r="D157" s="47"/>
      <c r="E157" s="69" t="e">
        <f t="shared" si="27"/>
        <v>#DIV/0!</v>
      </c>
      <c r="F157" s="48"/>
      <c r="G157" s="120" t="e">
        <f t="shared" si="28"/>
        <v>#DIV/0!</v>
      </c>
      <c r="H157" s="120" t="e">
        <f>Tabela2[[#This Row],[PROPOSTA ORÇAMENTÁRIA
Ano XXXX + 1]]/Tabela2[[#This Row],[RECEITA PREVISTA
Ano XXXX]]</f>
        <v>#DIV/0!</v>
      </c>
      <c r="I157" s="49"/>
    </row>
    <row r="158" spans="1:9" s="18" customFormat="1" ht="12" x14ac:dyDescent="0.25">
      <c r="A158" s="75" t="s">
        <v>561</v>
      </c>
      <c r="B158" s="42" t="s">
        <v>562</v>
      </c>
      <c r="C158" s="62"/>
      <c r="D158" s="47"/>
      <c r="E158" s="69" t="e">
        <f t="shared" si="27"/>
        <v>#DIV/0!</v>
      </c>
      <c r="F158" s="48"/>
      <c r="G158" s="120" t="e">
        <f t="shared" si="28"/>
        <v>#DIV/0!</v>
      </c>
      <c r="H158" s="120" t="e">
        <f>Tabela2[[#This Row],[PROPOSTA ORÇAMENTÁRIA
Ano XXXX + 1]]/Tabela2[[#This Row],[RECEITA PREVISTA
Ano XXXX]]</f>
        <v>#DIV/0!</v>
      </c>
      <c r="I158" s="49"/>
    </row>
    <row r="159" spans="1:9" s="37" customFormat="1" ht="12" x14ac:dyDescent="0.25">
      <c r="A159" s="76" t="s">
        <v>101</v>
      </c>
      <c r="B159" s="43" t="s">
        <v>102</v>
      </c>
      <c r="C159" s="64">
        <f>C160+C161</f>
        <v>0</v>
      </c>
      <c r="D159" s="44">
        <f>D160+D161</f>
        <v>0</v>
      </c>
      <c r="E159" s="68" t="e">
        <f t="shared" si="27"/>
        <v>#DIV/0!</v>
      </c>
      <c r="F159" s="54">
        <f>F160+F161</f>
        <v>0</v>
      </c>
      <c r="G159" s="117" t="e">
        <f t="shared" si="28"/>
        <v>#DIV/0!</v>
      </c>
      <c r="H159" s="117" t="e">
        <f>Tabela2[[#This Row],[PROPOSTA ORÇAMENTÁRIA
Ano XXXX + 1]]/Tabela2[[#This Row],[RECEITA PREVISTA
Ano XXXX]]</f>
        <v>#DIV/0!</v>
      </c>
      <c r="I159" s="84"/>
    </row>
    <row r="160" spans="1:9" s="18" customFormat="1" ht="12" x14ac:dyDescent="0.25">
      <c r="A160" s="75" t="s">
        <v>563</v>
      </c>
      <c r="B160" s="42" t="s">
        <v>564</v>
      </c>
      <c r="C160" s="62"/>
      <c r="D160" s="47"/>
      <c r="E160" s="69" t="e">
        <f t="shared" si="27"/>
        <v>#DIV/0!</v>
      </c>
      <c r="F160" s="48"/>
      <c r="G160" s="120" t="e">
        <f t="shared" si="28"/>
        <v>#DIV/0!</v>
      </c>
      <c r="H160" s="120" t="e">
        <f>Tabela2[[#This Row],[PROPOSTA ORÇAMENTÁRIA
Ano XXXX + 1]]/Tabela2[[#This Row],[RECEITA PREVISTA
Ano XXXX]]</f>
        <v>#DIV/0!</v>
      </c>
      <c r="I160" s="49"/>
    </row>
    <row r="161" spans="1:9" s="18" customFormat="1" ht="12" x14ac:dyDescent="0.25">
      <c r="A161" s="75" t="s">
        <v>565</v>
      </c>
      <c r="B161" s="42" t="s">
        <v>566</v>
      </c>
      <c r="C161" s="62"/>
      <c r="D161" s="47"/>
      <c r="E161" s="69" t="e">
        <f t="shared" si="27"/>
        <v>#DIV/0!</v>
      </c>
      <c r="F161" s="48"/>
      <c r="G161" s="120" t="e">
        <f t="shared" si="28"/>
        <v>#DIV/0!</v>
      </c>
      <c r="H161" s="120" t="e">
        <f>Tabela2[[#This Row],[PROPOSTA ORÇAMENTÁRIA
Ano XXXX + 1]]/Tabela2[[#This Row],[RECEITA PREVISTA
Ano XXXX]]</f>
        <v>#DIV/0!</v>
      </c>
      <c r="I161" s="49"/>
    </row>
    <row r="162" spans="1:9" s="4" customFormat="1" x14ac:dyDescent="0.25">
      <c r="A162" s="114" t="s">
        <v>103</v>
      </c>
      <c r="B162" s="17" t="s">
        <v>400</v>
      </c>
      <c r="C162" s="65">
        <f>+C163</f>
        <v>0</v>
      </c>
      <c r="D162" s="22">
        <f>+D163</f>
        <v>0</v>
      </c>
      <c r="E162" s="27" t="e">
        <f t="shared" si="21"/>
        <v>#DIV/0!</v>
      </c>
      <c r="F162" s="70">
        <f>+F163</f>
        <v>0</v>
      </c>
      <c r="G162" s="116" t="e">
        <f t="shared" si="24"/>
        <v>#DIV/0!</v>
      </c>
      <c r="H162" s="116" t="e">
        <f>Tabela2[[#This Row],[PROPOSTA ORÇAMENTÁRIA
Ano XXXX + 1]]/Tabela2[[#This Row],[RECEITA PREVISTA
Ano XXXX]]</f>
        <v>#DIV/0!</v>
      </c>
      <c r="I162" s="5"/>
    </row>
    <row r="163" spans="1:9" s="18" customFormat="1" ht="12" x14ac:dyDescent="0.25">
      <c r="A163" s="85" t="s">
        <v>104</v>
      </c>
      <c r="B163" s="86" t="s">
        <v>567</v>
      </c>
      <c r="C163" s="62"/>
      <c r="D163" s="47"/>
      <c r="E163" s="69" t="e">
        <f t="shared" si="21"/>
        <v>#DIV/0!</v>
      </c>
      <c r="F163" s="48"/>
      <c r="G163" s="120" t="e">
        <f t="shared" si="24"/>
        <v>#DIV/0!</v>
      </c>
      <c r="H163" s="120" t="e">
        <f>Tabela2[[#This Row],[PROPOSTA ORÇAMENTÁRIA
Ano XXXX + 1]]/Tabela2[[#This Row],[RECEITA PREVISTA
Ano XXXX]]</f>
        <v>#DIV/0!</v>
      </c>
      <c r="I163" s="49"/>
    </row>
    <row r="164" spans="1:9" s="18" customFormat="1" ht="12" x14ac:dyDescent="0.25">
      <c r="A164" s="76" t="s">
        <v>568</v>
      </c>
      <c r="B164" s="43" t="s">
        <v>569</v>
      </c>
      <c r="C164" s="64">
        <f>C165+C166</f>
        <v>0</v>
      </c>
      <c r="D164" s="44">
        <f>D165+D166</f>
        <v>0</v>
      </c>
      <c r="E164" s="68" t="e">
        <f t="shared" ref="E164:E166" si="29">+D164/C164</f>
        <v>#DIV/0!</v>
      </c>
      <c r="F164" s="54">
        <f>F165+F166</f>
        <v>0</v>
      </c>
      <c r="G164" s="117" t="e">
        <f t="shared" ref="G164:G166" si="30">F164/$F$6</f>
        <v>#DIV/0!</v>
      </c>
      <c r="H164" s="117" t="e">
        <f>Tabela2[[#This Row],[PROPOSTA ORÇAMENTÁRIA
Ano XXXX + 1]]/Tabela2[[#This Row],[RECEITA PREVISTA
Ano XXXX]]</f>
        <v>#DIV/0!</v>
      </c>
      <c r="I164" s="49"/>
    </row>
    <row r="165" spans="1:9" s="18" customFormat="1" ht="12" x14ac:dyDescent="0.25">
      <c r="A165" s="75" t="s">
        <v>570</v>
      </c>
      <c r="B165" s="42" t="s">
        <v>571</v>
      </c>
      <c r="C165" s="62"/>
      <c r="D165" s="47"/>
      <c r="E165" s="69" t="e">
        <f t="shared" si="29"/>
        <v>#DIV/0!</v>
      </c>
      <c r="F165" s="48"/>
      <c r="G165" s="120" t="e">
        <f t="shared" si="30"/>
        <v>#DIV/0!</v>
      </c>
      <c r="H165" s="120" t="e">
        <f>Tabela2[[#This Row],[PROPOSTA ORÇAMENTÁRIA
Ano XXXX + 1]]/Tabela2[[#This Row],[RECEITA PREVISTA
Ano XXXX]]</f>
        <v>#DIV/0!</v>
      </c>
      <c r="I165" s="49"/>
    </row>
    <row r="166" spans="1:9" s="18" customFormat="1" ht="12" x14ac:dyDescent="0.25">
      <c r="A166" s="75" t="s">
        <v>572</v>
      </c>
      <c r="B166" s="42" t="s">
        <v>538</v>
      </c>
      <c r="C166" s="62"/>
      <c r="D166" s="47"/>
      <c r="E166" s="69" t="e">
        <f t="shared" si="29"/>
        <v>#DIV/0!</v>
      </c>
      <c r="F166" s="48"/>
      <c r="G166" s="120" t="e">
        <f t="shared" si="30"/>
        <v>#DIV/0!</v>
      </c>
      <c r="H166" s="120" t="e">
        <f>Tabela2[[#This Row],[PROPOSTA ORÇAMENTÁRIA
Ano XXXX + 1]]/Tabela2[[#This Row],[RECEITA PREVISTA
Ano XXXX]]</f>
        <v>#DIV/0!</v>
      </c>
      <c r="I166" s="49"/>
    </row>
    <row r="167" spans="1:9" s="4" customFormat="1" x14ac:dyDescent="0.25">
      <c r="A167" s="114" t="s">
        <v>105</v>
      </c>
      <c r="B167" s="17" t="s">
        <v>106</v>
      </c>
      <c r="C167" s="63">
        <f>C168+C171</f>
        <v>0</v>
      </c>
      <c r="D167" s="22">
        <f>+D168</f>
        <v>0</v>
      </c>
      <c r="E167" s="27">
        <v>0</v>
      </c>
      <c r="F167" s="21">
        <f>+F168</f>
        <v>0</v>
      </c>
      <c r="G167" s="116" t="e">
        <f t="shared" si="24"/>
        <v>#DIV/0!</v>
      </c>
      <c r="H167" s="116" t="e">
        <f>Tabela2[[#This Row],[PROPOSTA ORÇAMENTÁRIA
Ano XXXX + 1]]/Tabela2[[#This Row],[RECEITA PREVISTA
Ano XXXX]]</f>
        <v>#DIV/0!</v>
      </c>
      <c r="I167" s="5"/>
    </row>
    <row r="168" spans="1:9" s="37" customFormat="1" ht="12" x14ac:dyDescent="0.25">
      <c r="A168" s="74" t="s">
        <v>107</v>
      </c>
      <c r="B168" s="78" t="s">
        <v>108</v>
      </c>
      <c r="C168" s="64">
        <f>C169</f>
        <v>0</v>
      </c>
      <c r="D168" s="44">
        <f>D169</f>
        <v>0</v>
      </c>
      <c r="E168" s="68">
        <v>0</v>
      </c>
      <c r="F168" s="54">
        <f>F169</f>
        <v>0</v>
      </c>
      <c r="G168" s="117" t="e">
        <f t="shared" si="24"/>
        <v>#DIV/0!</v>
      </c>
      <c r="H168" s="117" t="e">
        <f>Tabela2[[#This Row],[PROPOSTA ORÇAMENTÁRIA
Ano XXXX + 1]]/Tabela2[[#This Row],[RECEITA PREVISTA
Ano XXXX]]</f>
        <v>#DIV/0!</v>
      </c>
      <c r="I168" s="49"/>
    </row>
    <row r="169" spans="1:9" s="18" customFormat="1" ht="12" x14ac:dyDescent="0.25">
      <c r="A169" s="85" t="s">
        <v>109</v>
      </c>
      <c r="B169" s="86" t="s">
        <v>573</v>
      </c>
      <c r="C169" s="62"/>
      <c r="D169" s="47"/>
      <c r="E169" s="69" t="e">
        <f t="shared" ref="E169" si="31">+D169/C169</f>
        <v>#DIV/0!</v>
      </c>
      <c r="F169" s="48"/>
      <c r="G169" s="120" t="e">
        <f t="shared" si="24"/>
        <v>#DIV/0!</v>
      </c>
      <c r="H169" s="120" t="e">
        <f>Tabela2[[#This Row],[PROPOSTA ORÇAMENTÁRIA
Ano XXXX + 1]]/Tabela2[[#This Row],[RECEITA PREVISTA
Ano XXXX]]</f>
        <v>#DIV/0!</v>
      </c>
      <c r="I169" s="49"/>
    </row>
    <row r="170" spans="1:9" s="18" customFormat="1" x14ac:dyDescent="0.25">
      <c r="A170" s="114" t="s">
        <v>110</v>
      </c>
      <c r="B170" s="17" t="s">
        <v>111</v>
      </c>
      <c r="C170" s="63">
        <v>0</v>
      </c>
      <c r="D170" s="47"/>
      <c r="E170" s="69" t="e">
        <f>+D170/C170</f>
        <v>#DIV/0!</v>
      </c>
      <c r="F170" s="153"/>
      <c r="G170" s="154" t="e">
        <f>F170/$F$6</f>
        <v>#DIV/0!</v>
      </c>
      <c r="H170" s="154" t="e">
        <f>Tabela2[[#This Row],[PROPOSTA ORÇAMENTÁRIA
Ano XXXX + 1]]/Tabela2[[#This Row],[RECEITA PREVISTA
Ano XXXX]]</f>
        <v>#DIV/0!</v>
      </c>
      <c r="I170" s="49"/>
    </row>
    <row r="171" spans="1:9" ht="13.5" thickBot="1" x14ac:dyDescent="0.3">
      <c r="A171" s="124" t="s">
        <v>895</v>
      </c>
      <c r="B171" s="125" t="s">
        <v>896</v>
      </c>
      <c r="C171" s="126">
        <v>0</v>
      </c>
      <c r="D171" s="127">
        <v>0</v>
      </c>
      <c r="E171" s="128">
        <v>0</v>
      </c>
      <c r="F171" s="129">
        <v>0</v>
      </c>
      <c r="G171" s="130" t="e">
        <f t="shared" si="24"/>
        <v>#DIV/0!</v>
      </c>
      <c r="H171" s="130" t="e">
        <f>Tabela2[[#This Row],[PROPOSTA ORÇAMENTÁRIA
Ano XXXX + 1]]/Tabela2[[#This Row],[RECEITA PREVISTA
Ano XXXX]]</f>
        <v>#DIV/0!</v>
      </c>
      <c r="I171" s="5"/>
    </row>
    <row r="172" spans="1:9" ht="39.75" customHeight="1" thickBot="1" x14ac:dyDescent="0.3">
      <c r="A172" s="131" t="s">
        <v>578</v>
      </c>
      <c r="B172" s="132" t="s">
        <v>830</v>
      </c>
      <c r="C172" s="133">
        <v>0</v>
      </c>
      <c r="D172" s="134"/>
      <c r="E172" s="135"/>
      <c r="F172" s="136"/>
      <c r="G172" s="138"/>
      <c r="H172" s="5"/>
      <c r="I172" s="5"/>
    </row>
    <row r="173" spans="1:9" ht="39.75" customHeight="1" thickBot="1" x14ac:dyDescent="0.3">
      <c r="A173" s="465" t="s">
        <v>837</v>
      </c>
      <c r="B173" s="466"/>
      <c r="C173" s="137">
        <f>C6+C172</f>
        <v>0</v>
      </c>
      <c r="D173" s="467"/>
      <c r="E173" s="468"/>
      <c r="F173" s="468"/>
      <c r="G173" s="468"/>
      <c r="H173" s="469"/>
      <c r="I173" s="5"/>
    </row>
    <row r="174" spans="1:9" ht="13.5" thickTop="1" x14ac:dyDescent="0.25">
      <c r="A174" s="18" t="s">
        <v>416</v>
      </c>
      <c r="C174" s="40"/>
      <c r="D174" s="41"/>
      <c r="E174" s="1"/>
      <c r="F174" s="41"/>
      <c r="G174" s="1"/>
    </row>
    <row r="175" spans="1:9" x14ac:dyDescent="0.25">
      <c r="A175" s="461" t="s">
        <v>417</v>
      </c>
      <c r="B175" s="461"/>
      <c r="C175" s="461"/>
      <c r="D175" s="461"/>
      <c r="E175" s="461"/>
      <c r="F175" s="461"/>
      <c r="G175" s="461"/>
    </row>
    <row r="176" spans="1:9" ht="15.75" customHeight="1" x14ac:dyDescent="0.25">
      <c r="B176" s="3"/>
    </row>
    <row r="177" spans="1:7" x14ac:dyDescent="0.25">
      <c r="A177" s="456" t="s">
        <v>419</v>
      </c>
      <c r="B177" s="456"/>
      <c r="C177" s="456" t="s">
        <v>897</v>
      </c>
      <c r="D177" s="456"/>
      <c r="E177" s="456"/>
      <c r="F177" s="456"/>
      <c r="G177" s="456"/>
    </row>
    <row r="178" spans="1:7" x14ac:dyDescent="0.25">
      <c r="A178" s="461" t="s">
        <v>418</v>
      </c>
      <c r="B178" s="461"/>
      <c r="C178" s="457" t="s">
        <v>829</v>
      </c>
      <c r="D178" s="457"/>
      <c r="E178" s="457"/>
      <c r="F178" s="457"/>
      <c r="G178" s="457"/>
    </row>
    <row r="179" spans="1:7" ht="13.5" customHeight="1" x14ac:dyDescent="0.25">
      <c r="B179" s="3"/>
    </row>
    <row r="180" spans="1:7" x14ac:dyDescent="0.25">
      <c r="A180" s="456" t="s">
        <v>420</v>
      </c>
      <c r="B180" s="456"/>
      <c r="C180" s="456"/>
      <c r="D180" s="456"/>
      <c r="E180" s="456"/>
      <c r="F180" s="456"/>
      <c r="G180" s="456"/>
    </row>
    <row r="181" spans="1:7" x14ac:dyDescent="0.25">
      <c r="A181" s="457" t="s">
        <v>421</v>
      </c>
      <c r="B181" s="457"/>
      <c r="C181" s="457"/>
      <c r="D181" s="457"/>
      <c r="E181" s="457"/>
      <c r="F181" s="457"/>
      <c r="G181" s="457"/>
    </row>
  </sheetData>
  <sheetProtection selectLockedCells="1" selectUnlockedCells="1"/>
  <mergeCells count="13">
    <mergeCell ref="A177:B177"/>
    <mergeCell ref="C177:G177"/>
    <mergeCell ref="C178:G178"/>
    <mergeCell ref="A180:G180"/>
    <mergeCell ref="A181:G181"/>
    <mergeCell ref="A178:B178"/>
    <mergeCell ref="A175:G175"/>
    <mergeCell ref="A1:G1"/>
    <mergeCell ref="A2:G2"/>
    <mergeCell ref="A3:G3"/>
    <mergeCell ref="A4:G4"/>
    <mergeCell ref="A173:B173"/>
    <mergeCell ref="D173:H173"/>
  </mergeCells>
  <phoneticPr fontId="19" type="noConversion"/>
  <printOptions horizontalCentered="1"/>
  <pageMargins left="0.23622047244094491" right="0.23622047244094491" top="0" bottom="0" header="0.31496062992125984" footer="0.31496062992125984"/>
  <pageSetup paperSize="9" scale="74" firstPageNumber="0" fitToHeight="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3DB1-B086-47AF-9EDF-BBDBD97BD08E}">
  <sheetPr>
    <pageSetUpPr fitToPage="1"/>
  </sheetPr>
  <dimension ref="A1:AA282"/>
  <sheetViews>
    <sheetView showGridLines="0" topLeftCell="A235" zoomScaleNormal="100" workbookViewId="0">
      <selection activeCell="A276" sqref="A276:K276"/>
    </sheetView>
  </sheetViews>
  <sheetFormatPr defaultColWidth="9.140625" defaultRowHeight="15" x14ac:dyDescent="0.25"/>
  <cols>
    <col min="1" max="1" width="19.85546875" style="18" customWidth="1"/>
    <col min="2" max="2" width="73" style="1" customWidth="1"/>
    <col min="3" max="3" width="14.7109375" style="1" customWidth="1"/>
    <col min="4" max="4" width="16.140625" style="1" customWidth="1"/>
    <col min="5" max="6" width="14.7109375" style="1" customWidth="1"/>
    <col min="7" max="7" width="10.42578125" style="33" customWidth="1"/>
    <col min="8" max="8" width="14.7109375" style="59" customWidth="1"/>
    <col min="9" max="9" width="11" style="59" customWidth="1"/>
    <col min="10" max="11" width="15" style="59" customWidth="1"/>
    <col min="12" max="12" width="14.7109375" style="10" customWidth="1"/>
    <col min="13" max="13" width="14.7109375" style="1" customWidth="1"/>
    <col min="14" max="18" width="14.7109375" customWidth="1"/>
    <col min="19" max="20" width="14.7109375" style="1" customWidth="1"/>
    <col min="21" max="21" width="14.28515625" customWidth="1"/>
    <col min="22" max="26" width="14.7109375" style="1" customWidth="1"/>
    <col min="27" max="27" width="12" style="1" customWidth="1"/>
    <col min="28" max="28" width="13.85546875" style="1" bestFit="1" customWidth="1"/>
    <col min="29" max="16384" width="9.140625" style="1"/>
  </cols>
  <sheetData>
    <row r="1" spans="1:27" ht="16.5" customHeight="1" x14ac:dyDescent="0.25">
      <c r="A1" s="458" t="s">
        <v>422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37"/>
      <c r="N1" s="1"/>
      <c r="O1" s="1"/>
      <c r="P1" s="1"/>
      <c r="Q1" s="1"/>
      <c r="R1" s="1"/>
      <c r="U1" s="1"/>
    </row>
    <row r="2" spans="1:27" ht="16.5" customHeight="1" x14ac:dyDescent="0.25">
      <c r="A2" s="459" t="s">
        <v>1060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36"/>
      <c r="N2" s="1"/>
      <c r="O2" s="1"/>
      <c r="P2" s="1"/>
      <c r="Q2" s="1"/>
      <c r="R2" s="1"/>
      <c r="U2" s="1"/>
    </row>
    <row r="3" spans="1:27" ht="16.5" customHeight="1" thickBot="1" x14ac:dyDescent="0.3">
      <c r="A3" s="460" t="s">
        <v>861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36"/>
      <c r="N3" s="1"/>
      <c r="O3" s="1"/>
      <c r="P3" s="1"/>
      <c r="Q3" s="1"/>
      <c r="R3" s="1"/>
      <c r="U3" s="1"/>
    </row>
    <row r="4" spans="1:27" ht="15.75" customHeight="1" thickTop="1" thickBot="1" x14ac:dyDescent="0.3">
      <c r="A4" s="460" t="s">
        <v>423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70" t="s">
        <v>859</v>
      </c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2"/>
    </row>
    <row r="5" spans="1:27" ht="86.25" customHeight="1" thickTop="1" x14ac:dyDescent="0.25">
      <c r="A5" s="71" t="s">
        <v>1033</v>
      </c>
      <c r="B5" s="72" t="s">
        <v>1045</v>
      </c>
      <c r="C5" s="99" t="s">
        <v>1065</v>
      </c>
      <c r="D5" s="339" t="s">
        <v>1066</v>
      </c>
      <c r="E5" s="339" t="s">
        <v>1067</v>
      </c>
      <c r="F5" s="100" t="s">
        <v>1056</v>
      </c>
      <c r="G5" s="101" t="s">
        <v>1068</v>
      </c>
      <c r="H5" s="73" t="s">
        <v>1051</v>
      </c>
      <c r="I5" s="340" t="s">
        <v>292</v>
      </c>
      <c r="J5" s="285" t="s">
        <v>1092</v>
      </c>
      <c r="K5" s="96" t="s">
        <v>1093</v>
      </c>
      <c r="L5" s="102" t="s">
        <v>324</v>
      </c>
      <c r="M5" s="103" t="s">
        <v>812</v>
      </c>
      <c r="N5" s="103" t="s">
        <v>326</v>
      </c>
      <c r="O5" s="319" t="s">
        <v>327</v>
      </c>
      <c r="P5" s="322" t="s">
        <v>1071</v>
      </c>
      <c r="Q5" s="104" t="s">
        <v>329</v>
      </c>
      <c r="R5" s="105" t="s">
        <v>328</v>
      </c>
      <c r="S5" s="318" t="s">
        <v>325</v>
      </c>
      <c r="T5" s="327" t="s">
        <v>1070</v>
      </c>
      <c r="U5" s="186" t="s">
        <v>330</v>
      </c>
      <c r="V5" s="29" t="s">
        <v>331</v>
      </c>
      <c r="W5" s="29" t="s">
        <v>813</v>
      </c>
      <c r="X5" s="30" t="s">
        <v>814</v>
      </c>
      <c r="Y5" s="328" t="s">
        <v>1069</v>
      </c>
    </row>
    <row r="6" spans="1:27" s="4" customFormat="1" ht="27.75" customHeight="1" x14ac:dyDescent="0.25">
      <c r="A6" s="74" t="s">
        <v>112</v>
      </c>
      <c r="B6" s="17" t="s">
        <v>113</v>
      </c>
      <c r="C6" s="90">
        <f>+C7+C223</f>
        <v>0</v>
      </c>
      <c r="D6" s="32">
        <f>+D7+D223</f>
        <v>0</v>
      </c>
      <c r="E6" s="32">
        <f>Tabela11[[#This Row],[PROPOSTA ORÇAMENTÁRIA INICIAL
Ano XXXX]]+Tabela11[[#This Row],[TRANSPOSIÇÕES
ORÇAMENTÁRIAS
Nº __ a __ 
E
REFORMULAÇÕES
APROVADAS]]</f>
        <v>0</v>
      </c>
      <c r="F6" s="32">
        <f>+F7+F223</f>
        <v>0</v>
      </c>
      <c r="G6" s="337" t="e">
        <f>Tabela11[[#This Row],[Despesa Liquidada
até __/__/____]]/Tabela11[[#This Row],[ORÇAMENTO
ATUALIZADO
Ano XXXX]]</f>
        <v>#DIV/0!</v>
      </c>
      <c r="H6" s="56">
        <f>Tabela11[[#This Row],[GOVERNANÇA
TOTAL
]]+Tabela11[[#This Row],[FINALIDADE
TOTAL
]]+Tabela11[[#This Row],[GESTÃO
TOTAL
]]</f>
        <v>0</v>
      </c>
      <c r="I6" s="341" t="e">
        <f t="shared" ref="I6:I69" si="0">+H6/$H$6</f>
        <v>#DIV/0!</v>
      </c>
      <c r="J6" s="333" t="e">
        <f>Tabela11[[#This Row],[PROPOSTA ORÇAMENTÁRIA
Ano XXXX + 1]]/Tabela11[[#This Row],[PROPOSTA ORÇAMENTÁRIA INICIAL
Ano XXXX]]</f>
        <v>#DIV/0!</v>
      </c>
      <c r="K6" s="334" t="e">
        <f>Tabela11[[#This Row],[PROPOSTA ORÇAMENTÁRIA
Ano XXXX + 1]]/Tabela11[[#This Row],[ORÇAMENTO
ATUALIZADO
Ano XXXX]]</f>
        <v>#DIV/0!</v>
      </c>
      <c r="L6" s="32">
        <f t="shared" ref="L6:Y6" si="1">+L7+L223</f>
        <v>0</v>
      </c>
      <c r="M6" s="32">
        <f>+M7+M223</f>
        <v>0</v>
      </c>
      <c r="N6" s="32">
        <f t="shared" si="1"/>
        <v>0</v>
      </c>
      <c r="O6" s="320">
        <f t="shared" si="1"/>
        <v>0</v>
      </c>
      <c r="P6" s="323">
        <f>SUM(Tabela11[[#This Row],[GOVERNANÇA
Direção e Liderança]:[GOVERNANÇA
Controle
]])</f>
        <v>0</v>
      </c>
      <c r="Q6" s="32">
        <f t="shared" si="1"/>
        <v>0</v>
      </c>
      <c r="R6" s="32">
        <f t="shared" si="1"/>
        <v>0</v>
      </c>
      <c r="S6" s="320">
        <f t="shared" si="1"/>
        <v>0</v>
      </c>
      <c r="T6" s="323">
        <f>SUM(Tabela11[[#This Row],[FINALIDADE
Registro
]:[FINALIDADE
Julgamento e Normatização]])</f>
        <v>0</v>
      </c>
      <c r="U6" s="32">
        <f t="shared" si="1"/>
        <v>0</v>
      </c>
      <c r="V6" s="32">
        <f t="shared" si="1"/>
        <v>0</v>
      </c>
      <c r="W6" s="32">
        <f t="shared" si="1"/>
        <v>0</v>
      </c>
      <c r="X6" s="106">
        <f t="shared" ref="X6" si="2">+X7+X223</f>
        <v>0</v>
      </c>
      <c r="Y6" s="329">
        <f t="shared" si="1"/>
        <v>0</v>
      </c>
      <c r="AA6" s="6"/>
    </row>
    <row r="7" spans="1:27" s="4" customFormat="1" ht="19.5" customHeight="1" x14ac:dyDescent="0.25">
      <c r="A7" s="74" t="s">
        <v>114</v>
      </c>
      <c r="B7" s="17" t="s">
        <v>811</v>
      </c>
      <c r="C7" s="28">
        <f>+C8+C28+C55+C189+C196+C212+C215+C221</f>
        <v>0</v>
      </c>
      <c r="D7" s="13">
        <f>+D8+D28+D55+D189+D196+D212+D215+D221</f>
        <v>0</v>
      </c>
      <c r="E7" s="13">
        <f>Tabela11[[#This Row],[PROPOSTA ORÇAMENTÁRIA INICIAL
Ano XXXX]]+Tabela11[[#This Row],[TRANSPOSIÇÕES
ORÇAMENTÁRIAS
Nº __ a __ 
E
REFORMULAÇÕES
APROVADAS]]</f>
        <v>0</v>
      </c>
      <c r="F7" s="13">
        <f>+F8+F28+F55+F189+F196+F212+F215+F221</f>
        <v>0</v>
      </c>
      <c r="G7" s="337" t="e">
        <f>Tabela11[[#This Row],[Despesa Liquidada
até __/__/____]]/Tabela11[[#This Row],[ORÇAMENTO
ATUALIZADO
Ano XXXX]]</f>
        <v>#DIV/0!</v>
      </c>
      <c r="H7" s="56">
        <f>Tabela11[[#This Row],[GOVERNANÇA
TOTAL
]]+Tabela11[[#This Row],[FINALIDADE
TOTAL
]]+Tabela11[[#This Row],[GESTÃO
TOTAL
]]</f>
        <v>0</v>
      </c>
      <c r="I7" s="341" t="e">
        <f t="shared" si="0"/>
        <v>#DIV/0!</v>
      </c>
      <c r="J7" s="333" t="e">
        <f>Tabela11[[#This Row],[PROPOSTA ORÇAMENTÁRIA
Ano XXXX + 1]]/Tabela11[[#This Row],[PROPOSTA ORÇAMENTÁRIA INICIAL
Ano XXXX]]</f>
        <v>#DIV/0!</v>
      </c>
      <c r="K7" s="334" t="e">
        <f>Tabela11[[#This Row],[PROPOSTA ORÇAMENTÁRIA
Ano XXXX + 1]]/Tabela11[[#This Row],[ORÇAMENTO
ATUALIZADO
Ano XXXX]]</f>
        <v>#DIV/0!</v>
      </c>
      <c r="L7" s="13">
        <f t="shared" ref="L7:Y7" si="3">+L8+L28+L55+L189+L196+L212+L215+L221</f>
        <v>0</v>
      </c>
      <c r="M7" s="13">
        <f>+M8+M28+M55+M189+M196+M212+M215+M221</f>
        <v>0</v>
      </c>
      <c r="N7" s="13">
        <f t="shared" si="3"/>
        <v>0</v>
      </c>
      <c r="O7" s="321">
        <f t="shared" si="3"/>
        <v>0</v>
      </c>
      <c r="P7" s="324">
        <f>SUM(Tabela11[[#This Row],[GOVERNANÇA
Direção e Liderança]:[GOVERNANÇA
Controle
]])</f>
        <v>0</v>
      </c>
      <c r="Q7" s="13">
        <f t="shared" si="3"/>
        <v>0</v>
      </c>
      <c r="R7" s="13">
        <f t="shared" si="3"/>
        <v>0</v>
      </c>
      <c r="S7" s="321">
        <f t="shared" si="3"/>
        <v>0</v>
      </c>
      <c r="T7" s="324">
        <f>SUM(Tabela11[[#This Row],[FINALIDADE
Registro
]:[FINALIDADE
Julgamento e Normatização]])</f>
        <v>0</v>
      </c>
      <c r="U7" s="13">
        <f t="shared" si="3"/>
        <v>0</v>
      </c>
      <c r="V7" s="13">
        <f t="shared" si="3"/>
        <v>0</v>
      </c>
      <c r="W7" s="13">
        <f t="shared" si="3"/>
        <v>0</v>
      </c>
      <c r="X7" s="6">
        <f t="shared" ref="X7" si="4">+X8+X28+X55+X189+X196+X212+X215+X221</f>
        <v>0</v>
      </c>
      <c r="Y7" s="330">
        <f t="shared" si="3"/>
        <v>0</v>
      </c>
      <c r="Z7" s="6"/>
      <c r="AA7" s="6"/>
    </row>
    <row r="8" spans="1:27" s="4" customFormat="1" ht="14.1" customHeight="1" x14ac:dyDescent="0.25">
      <c r="A8" s="74" t="s">
        <v>115</v>
      </c>
      <c r="B8" s="17" t="s">
        <v>116</v>
      </c>
      <c r="C8" s="28">
        <f>+C9+C22</f>
        <v>0</v>
      </c>
      <c r="D8" s="13">
        <f>+D9+D22</f>
        <v>0</v>
      </c>
      <c r="E8" s="13">
        <f>Tabela11[[#This Row],[PROPOSTA ORÇAMENTÁRIA INICIAL
Ano XXXX]]+Tabela11[[#This Row],[TRANSPOSIÇÕES
ORÇAMENTÁRIAS
Nº __ a __ 
E
REFORMULAÇÕES
APROVADAS]]</f>
        <v>0</v>
      </c>
      <c r="F8" s="13">
        <f>+F9+F22</f>
        <v>0</v>
      </c>
      <c r="G8" s="337" t="e">
        <f>Tabela11[[#This Row],[Despesa Liquidada
até __/__/____]]/Tabela11[[#This Row],[ORÇAMENTO
ATUALIZADO
Ano XXXX]]</f>
        <v>#DIV/0!</v>
      </c>
      <c r="H8" s="56">
        <f>Tabela11[[#This Row],[GOVERNANÇA
TOTAL
]]+Tabela11[[#This Row],[FINALIDADE
TOTAL
]]+Tabela11[[#This Row],[GESTÃO
TOTAL
]]</f>
        <v>0</v>
      </c>
      <c r="I8" s="341" t="e">
        <f t="shared" si="0"/>
        <v>#DIV/0!</v>
      </c>
      <c r="J8" s="333" t="e">
        <f>Tabela11[[#This Row],[PROPOSTA ORÇAMENTÁRIA
Ano XXXX + 1]]/Tabela11[[#This Row],[PROPOSTA ORÇAMENTÁRIA INICIAL
Ano XXXX]]</f>
        <v>#DIV/0!</v>
      </c>
      <c r="K8" s="334" t="e">
        <f>Tabela11[[#This Row],[PROPOSTA ORÇAMENTÁRIA
Ano XXXX + 1]]/Tabela11[[#This Row],[ORÇAMENTO
ATUALIZADO
Ano XXXX]]</f>
        <v>#DIV/0!</v>
      </c>
      <c r="L8" s="13">
        <f t="shared" ref="L8:Y8" si="5">+L9+L22</f>
        <v>0</v>
      </c>
      <c r="M8" s="13">
        <f>+M9+M22</f>
        <v>0</v>
      </c>
      <c r="N8" s="13">
        <f t="shared" si="5"/>
        <v>0</v>
      </c>
      <c r="O8" s="321">
        <f t="shared" si="5"/>
        <v>0</v>
      </c>
      <c r="P8" s="324">
        <f>SUM(Tabela11[[#This Row],[GOVERNANÇA
Direção e Liderança]:[GOVERNANÇA
Controle
]])</f>
        <v>0</v>
      </c>
      <c r="Q8" s="13">
        <f t="shared" si="5"/>
        <v>0</v>
      </c>
      <c r="R8" s="13">
        <f t="shared" si="5"/>
        <v>0</v>
      </c>
      <c r="S8" s="321">
        <f t="shared" si="5"/>
        <v>0</v>
      </c>
      <c r="T8" s="324">
        <f>SUM(Tabela11[[#This Row],[FINALIDADE
Registro
]:[FINALIDADE
Julgamento e Normatização]])</f>
        <v>0</v>
      </c>
      <c r="U8" s="13">
        <f t="shared" si="5"/>
        <v>0</v>
      </c>
      <c r="V8" s="13">
        <f t="shared" si="5"/>
        <v>0</v>
      </c>
      <c r="W8" s="13">
        <f t="shared" si="5"/>
        <v>0</v>
      </c>
      <c r="X8" s="6">
        <f t="shared" ref="X8" si="6">+X9+X22</f>
        <v>0</v>
      </c>
      <c r="Y8" s="330">
        <f t="shared" si="5"/>
        <v>0</v>
      </c>
    </row>
    <row r="9" spans="1:27" s="37" customFormat="1" ht="14.1" customHeight="1" x14ac:dyDescent="0.25">
      <c r="A9" s="74" t="s">
        <v>117</v>
      </c>
      <c r="B9" s="78" t="s">
        <v>118</v>
      </c>
      <c r="C9" s="79">
        <f>SUM(C10:C21)</f>
        <v>0</v>
      </c>
      <c r="D9" s="80">
        <f>SUM(D10:D21)</f>
        <v>0</v>
      </c>
      <c r="E9" s="80">
        <f>Tabela11[[#This Row],[PROPOSTA ORÇAMENTÁRIA INICIAL
Ano XXXX]]+Tabela11[[#This Row],[TRANSPOSIÇÕES
ORÇAMENTÁRIAS
Nº __ a __ 
E
REFORMULAÇÕES
APROVADAS]]</f>
        <v>0</v>
      </c>
      <c r="F9" s="80">
        <f>SUM(F10:F21)</f>
        <v>0</v>
      </c>
      <c r="G9" s="337" t="e">
        <f>Tabela11[[#This Row],[Despesa Liquidada
até __/__/____]]/Tabela11[[#This Row],[ORÇAMENTO
ATUALIZADO
Ano XXXX]]</f>
        <v>#DIV/0!</v>
      </c>
      <c r="H9" s="81">
        <f>Tabela11[[#This Row],[GOVERNANÇA
TOTAL
]]+Tabela11[[#This Row],[FINALIDADE
TOTAL
]]+Tabela11[[#This Row],[GESTÃO
TOTAL
]]</f>
        <v>0</v>
      </c>
      <c r="I9" s="341" t="e">
        <f t="shared" si="0"/>
        <v>#DIV/0!</v>
      </c>
      <c r="J9" s="333" t="e">
        <f>Tabela11[[#This Row],[PROPOSTA ORÇAMENTÁRIA
Ano XXXX + 1]]/Tabela11[[#This Row],[PROPOSTA ORÇAMENTÁRIA INICIAL
Ano XXXX]]</f>
        <v>#DIV/0!</v>
      </c>
      <c r="K9" s="334" t="e">
        <f>Tabela11[[#This Row],[PROPOSTA ORÇAMENTÁRIA
Ano XXXX + 1]]/Tabela11[[#This Row],[ORÇAMENTO
ATUALIZADO
Ano XXXX]]</f>
        <v>#DIV/0!</v>
      </c>
      <c r="L9" s="80">
        <f t="shared" ref="L9:Y9" si="7">SUM(L10:L21)</f>
        <v>0</v>
      </c>
      <c r="M9" s="80">
        <f>SUM(M10:M21)</f>
        <v>0</v>
      </c>
      <c r="N9" s="80">
        <f t="shared" si="7"/>
        <v>0</v>
      </c>
      <c r="O9" s="141">
        <f t="shared" si="7"/>
        <v>0</v>
      </c>
      <c r="P9" s="325">
        <f>SUM(Tabela11[[#This Row],[GOVERNANÇA
Direção e Liderança]:[GOVERNANÇA
Controle
]])</f>
        <v>0</v>
      </c>
      <c r="Q9" s="80">
        <f t="shared" si="7"/>
        <v>0</v>
      </c>
      <c r="R9" s="80">
        <f t="shared" si="7"/>
        <v>0</v>
      </c>
      <c r="S9" s="141">
        <f t="shared" si="7"/>
        <v>0</v>
      </c>
      <c r="T9" s="325">
        <f>SUM(Tabela11[[#This Row],[FINALIDADE
Registro
]:[FINALIDADE
Julgamento e Normatização]])</f>
        <v>0</v>
      </c>
      <c r="U9" s="80">
        <f t="shared" si="7"/>
        <v>0</v>
      </c>
      <c r="V9" s="80">
        <f t="shared" si="7"/>
        <v>0</v>
      </c>
      <c r="W9" s="80">
        <f t="shared" si="7"/>
        <v>0</v>
      </c>
      <c r="X9" s="94">
        <f t="shared" ref="X9" si="8">SUM(X10:X21)</f>
        <v>0</v>
      </c>
      <c r="Y9" s="331">
        <f t="shared" si="7"/>
        <v>0</v>
      </c>
    </row>
    <row r="10" spans="1:27" s="18" customFormat="1" ht="14.1" customHeight="1" x14ac:dyDescent="0.25">
      <c r="A10" s="85" t="s">
        <v>119</v>
      </c>
      <c r="B10" s="86" t="s">
        <v>339</v>
      </c>
      <c r="C10" s="87"/>
      <c r="D10" s="31"/>
      <c r="E10" s="31">
        <f>Tabela11[[#This Row],[PROPOSTA ORÇAMENTÁRIA INICIAL
Ano XXXX]]+Tabela11[[#This Row],[TRANSPOSIÇÕES
ORÇAMENTÁRIAS
Nº __ a __ 
E
REFORMULAÇÕES
APROVADAS]]</f>
        <v>0</v>
      </c>
      <c r="F10" s="31"/>
      <c r="G10" s="338" t="e">
        <f>Tabela11[[#This Row],[Despesa Liquidada
até __/__/____]]/Tabela11[[#This Row],[ORÇAMENTO
ATUALIZADO
Ano XXXX]]</f>
        <v>#DIV/0!</v>
      </c>
      <c r="H10" s="88">
        <f>Tabela11[[#This Row],[GOVERNANÇA
TOTAL
]]+Tabela11[[#This Row],[FINALIDADE
TOTAL
]]+Tabela11[[#This Row],[GESTÃO
TOTAL
]]</f>
        <v>0</v>
      </c>
      <c r="I10" s="342" t="e">
        <f t="shared" si="0"/>
        <v>#DIV/0!</v>
      </c>
      <c r="J10" s="335" t="e">
        <f>Tabela11[[#This Row],[PROPOSTA ORÇAMENTÁRIA
Ano XXXX + 1]]/Tabela11[[#This Row],[PROPOSTA ORÇAMENTÁRIA INICIAL
Ano XXXX]]</f>
        <v>#DIV/0!</v>
      </c>
      <c r="K10" s="336" t="e">
        <f>Tabela11[[#This Row],[PROPOSTA ORÇAMENTÁRIA
Ano XXXX + 1]]/Tabela11[[#This Row],[ORÇAMENTO
ATUALIZADO
Ano XXXX]]</f>
        <v>#DIV/0!</v>
      </c>
      <c r="L10" s="31"/>
      <c r="M10" s="31"/>
      <c r="N10" s="31"/>
      <c r="O10" s="140"/>
      <c r="P10" s="326">
        <f>SUM(Tabela11[[#This Row],[GOVERNANÇA
Direção e Liderança]:[GOVERNANÇA
Controle
]])</f>
        <v>0</v>
      </c>
      <c r="Q10" s="31"/>
      <c r="R10" s="31"/>
      <c r="S10" s="140"/>
      <c r="T10" s="326">
        <f>SUM(Tabela11[[#This Row],[FINALIDADE
Registro
]:[FINALIDADE
Julgamento e Normatização]])</f>
        <v>0</v>
      </c>
      <c r="U10" s="31"/>
      <c r="V10" s="31"/>
      <c r="W10" s="31"/>
      <c r="X10" s="89"/>
      <c r="Y10" s="332"/>
    </row>
    <row r="11" spans="1:27" s="18" customFormat="1" ht="14.1" customHeight="1" x14ac:dyDescent="0.25">
      <c r="A11" s="85" t="s">
        <v>120</v>
      </c>
      <c r="B11" s="86" t="s">
        <v>580</v>
      </c>
      <c r="C11" s="87"/>
      <c r="D11" s="31"/>
      <c r="E11" s="31">
        <f>Tabela11[[#This Row],[PROPOSTA ORÇAMENTÁRIA INICIAL
Ano XXXX]]+Tabela11[[#This Row],[TRANSPOSIÇÕES
ORÇAMENTÁRIAS
Nº __ a __ 
E
REFORMULAÇÕES
APROVADAS]]</f>
        <v>0</v>
      </c>
      <c r="F11" s="31"/>
      <c r="G11" s="338" t="e">
        <f>Tabela11[[#This Row],[Despesa Liquidada
até __/__/____]]/Tabela11[[#This Row],[ORÇAMENTO
ATUALIZADO
Ano XXXX]]</f>
        <v>#DIV/0!</v>
      </c>
      <c r="H11" s="88">
        <f>Tabela11[[#This Row],[GOVERNANÇA
TOTAL
]]+Tabela11[[#This Row],[FINALIDADE
TOTAL
]]+Tabela11[[#This Row],[GESTÃO
TOTAL
]]</f>
        <v>0</v>
      </c>
      <c r="I11" s="342" t="e">
        <f t="shared" si="0"/>
        <v>#DIV/0!</v>
      </c>
      <c r="J11" s="335" t="e">
        <f>Tabela11[[#This Row],[PROPOSTA ORÇAMENTÁRIA
Ano XXXX + 1]]/Tabela11[[#This Row],[PROPOSTA ORÇAMENTÁRIA INICIAL
Ano XXXX]]</f>
        <v>#DIV/0!</v>
      </c>
      <c r="K11" s="336" t="e">
        <f>Tabela11[[#This Row],[PROPOSTA ORÇAMENTÁRIA
Ano XXXX + 1]]/Tabela11[[#This Row],[ORÇAMENTO
ATUALIZADO
Ano XXXX]]</f>
        <v>#DIV/0!</v>
      </c>
      <c r="L11" s="31"/>
      <c r="M11" s="31"/>
      <c r="N11" s="31"/>
      <c r="O11" s="140"/>
      <c r="P11" s="326">
        <f>SUM(Tabela11[[#This Row],[GOVERNANÇA
Direção e Liderança]:[GOVERNANÇA
Controle
]])</f>
        <v>0</v>
      </c>
      <c r="Q11" s="31"/>
      <c r="R11" s="31"/>
      <c r="S11" s="140"/>
      <c r="T11" s="326">
        <f>SUM(Tabela11[[#This Row],[FINALIDADE
Registro
]:[FINALIDADE
Julgamento e Normatização]])</f>
        <v>0</v>
      </c>
      <c r="U11" s="31"/>
      <c r="V11" s="31"/>
      <c r="W11" s="31"/>
      <c r="X11" s="89"/>
      <c r="Y11" s="332"/>
    </row>
    <row r="12" spans="1:27" s="18" customFormat="1" ht="14.1" customHeight="1" x14ac:dyDescent="0.25">
      <c r="A12" s="85" t="s">
        <v>121</v>
      </c>
      <c r="B12" s="86" t="s">
        <v>399</v>
      </c>
      <c r="C12" s="87"/>
      <c r="D12" s="31"/>
      <c r="E12" s="31">
        <f>Tabela11[[#This Row],[PROPOSTA ORÇAMENTÁRIA INICIAL
Ano XXXX]]+Tabela11[[#This Row],[TRANSPOSIÇÕES
ORÇAMENTÁRIAS
Nº __ a __ 
E
REFORMULAÇÕES
APROVADAS]]</f>
        <v>0</v>
      </c>
      <c r="F12" s="31"/>
      <c r="G12" s="338" t="e">
        <f>Tabela11[[#This Row],[Despesa Liquidada
até __/__/____]]/Tabela11[[#This Row],[ORÇAMENTO
ATUALIZADO
Ano XXXX]]</f>
        <v>#DIV/0!</v>
      </c>
      <c r="H12" s="88">
        <f>Tabela11[[#This Row],[GOVERNANÇA
TOTAL
]]+Tabela11[[#This Row],[FINALIDADE
TOTAL
]]+Tabela11[[#This Row],[GESTÃO
TOTAL
]]</f>
        <v>0</v>
      </c>
      <c r="I12" s="342" t="e">
        <f t="shared" si="0"/>
        <v>#DIV/0!</v>
      </c>
      <c r="J12" s="335" t="e">
        <f>Tabela11[[#This Row],[PROPOSTA ORÇAMENTÁRIA
Ano XXXX + 1]]/Tabela11[[#This Row],[PROPOSTA ORÇAMENTÁRIA INICIAL
Ano XXXX]]</f>
        <v>#DIV/0!</v>
      </c>
      <c r="K12" s="336" t="e">
        <f>Tabela11[[#This Row],[PROPOSTA ORÇAMENTÁRIA
Ano XXXX + 1]]/Tabela11[[#This Row],[ORÇAMENTO
ATUALIZADO
Ano XXXX]]</f>
        <v>#DIV/0!</v>
      </c>
      <c r="L12" s="31"/>
      <c r="M12" s="31"/>
      <c r="N12" s="31"/>
      <c r="O12" s="140"/>
      <c r="P12" s="326">
        <f>SUM(Tabela11[[#This Row],[GOVERNANÇA
Direção e Liderança]:[GOVERNANÇA
Controle
]])</f>
        <v>0</v>
      </c>
      <c r="Q12" s="31"/>
      <c r="R12" s="31"/>
      <c r="S12" s="140"/>
      <c r="T12" s="326">
        <f>SUM(Tabela11[[#This Row],[FINALIDADE
Registro
]:[FINALIDADE
Julgamento e Normatização]])</f>
        <v>0</v>
      </c>
      <c r="U12" s="31"/>
      <c r="V12" s="31"/>
      <c r="W12" s="31"/>
      <c r="X12" s="89"/>
      <c r="Y12" s="332"/>
    </row>
    <row r="13" spans="1:27" s="18" customFormat="1" ht="14.1" customHeight="1" x14ac:dyDescent="0.25">
      <c r="A13" s="85" t="s">
        <v>122</v>
      </c>
      <c r="B13" s="86" t="s">
        <v>579</v>
      </c>
      <c r="C13" s="87"/>
      <c r="D13" s="31"/>
      <c r="E13" s="31">
        <f>Tabela11[[#This Row],[PROPOSTA ORÇAMENTÁRIA INICIAL
Ano XXXX]]+Tabela11[[#This Row],[TRANSPOSIÇÕES
ORÇAMENTÁRIAS
Nº __ a __ 
E
REFORMULAÇÕES
APROVADAS]]</f>
        <v>0</v>
      </c>
      <c r="F13" s="31"/>
      <c r="G13" s="338" t="e">
        <f>Tabela11[[#This Row],[Despesa Liquidada
até __/__/____]]/Tabela11[[#This Row],[ORÇAMENTO
ATUALIZADO
Ano XXXX]]</f>
        <v>#DIV/0!</v>
      </c>
      <c r="H13" s="88">
        <f>Tabela11[[#This Row],[GOVERNANÇA
TOTAL
]]+Tabela11[[#This Row],[FINALIDADE
TOTAL
]]+Tabela11[[#This Row],[GESTÃO
TOTAL
]]</f>
        <v>0</v>
      </c>
      <c r="I13" s="342" t="e">
        <f t="shared" si="0"/>
        <v>#DIV/0!</v>
      </c>
      <c r="J13" s="335" t="e">
        <f>Tabela11[[#This Row],[PROPOSTA ORÇAMENTÁRIA
Ano XXXX + 1]]/Tabela11[[#This Row],[PROPOSTA ORÇAMENTÁRIA INICIAL
Ano XXXX]]</f>
        <v>#DIV/0!</v>
      </c>
      <c r="K13" s="336" t="e">
        <f>Tabela11[[#This Row],[PROPOSTA ORÇAMENTÁRIA
Ano XXXX + 1]]/Tabela11[[#This Row],[ORÇAMENTO
ATUALIZADO
Ano XXXX]]</f>
        <v>#DIV/0!</v>
      </c>
      <c r="L13" s="31"/>
      <c r="M13" s="31"/>
      <c r="N13" s="31"/>
      <c r="O13" s="140"/>
      <c r="P13" s="326">
        <f>SUM(Tabela11[[#This Row],[GOVERNANÇA
Direção e Liderança]:[GOVERNANÇA
Controle
]])</f>
        <v>0</v>
      </c>
      <c r="Q13" s="31"/>
      <c r="R13" s="31"/>
      <c r="S13" s="140"/>
      <c r="T13" s="326">
        <f>SUM(Tabela11[[#This Row],[FINALIDADE
Registro
]:[FINALIDADE
Julgamento e Normatização]])</f>
        <v>0</v>
      </c>
      <c r="U13" s="31"/>
      <c r="V13" s="31"/>
      <c r="W13" s="31"/>
      <c r="X13" s="89"/>
      <c r="Y13" s="332"/>
    </row>
    <row r="14" spans="1:27" s="18" customFormat="1" ht="14.1" customHeight="1" x14ac:dyDescent="0.25">
      <c r="A14" s="85" t="s">
        <v>123</v>
      </c>
      <c r="B14" s="86" t="s">
        <v>582</v>
      </c>
      <c r="C14" s="87"/>
      <c r="D14" s="31"/>
      <c r="E14" s="31">
        <f>Tabela11[[#This Row],[PROPOSTA ORÇAMENTÁRIA INICIAL
Ano XXXX]]+Tabela11[[#This Row],[TRANSPOSIÇÕES
ORÇAMENTÁRIAS
Nº __ a __ 
E
REFORMULAÇÕES
APROVADAS]]</f>
        <v>0</v>
      </c>
      <c r="F14" s="31"/>
      <c r="G14" s="338" t="e">
        <f>Tabela11[[#This Row],[Despesa Liquidada
até __/__/____]]/Tabela11[[#This Row],[ORÇAMENTO
ATUALIZADO
Ano XXXX]]</f>
        <v>#DIV/0!</v>
      </c>
      <c r="H14" s="88">
        <f>Tabela11[[#This Row],[GOVERNANÇA
TOTAL
]]+Tabela11[[#This Row],[FINALIDADE
TOTAL
]]+Tabela11[[#This Row],[GESTÃO
TOTAL
]]</f>
        <v>0</v>
      </c>
      <c r="I14" s="342" t="e">
        <f t="shared" si="0"/>
        <v>#DIV/0!</v>
      </c>
      <c r="J14" s="335" t="e">
        <f>Tabela11[[#This Row],[PROPOSTA ORÇAMENTÁRIA
Ano XXXX + 1]]/Tabela11[[#This Row],[PROPOSTA ORÇAMENTÁRIA INICIAL
Ano XXXX]]</f>
        <v>#DIV/0!</v>
      </c>
      <c r="K14" s="336" t="e">
        <f>Tabela11[[#This Row],[PROPOSTA ORÇAMENTÁRIA
Ano XXXX + 1]]/Tabela11[[#This Row],[ORÇAMENTO
ATUALIZADO
Ano XXXX]]</f>
        <v>#DIV/0!</v>
      </c>
      <c r="L14" s="31"/>
      <c r="M14" s="31"/>
      <c r="N14" s="31"/>
      <c r="O14" s="140"/>
      <c r="P14" s="326">
        <f>SUM(Tabela11[[#This Row],[GOVERNANÇA
Direção e Liderança]:[GOVERNANÇA
Controle
]])</f>
        <v>0</v>
      </c>
      <c r="Q14" s="31"/>
      <c r="R14" s="31"/>
      <c r="S14" s="140"/>
      <c r="T14" s="326">
        <f>SUM(Tabela11[[#This Row],[FINALIDADE
Registro
]:[FINALIDADE
Julgamento e Normatização]])</f>
        <v>0</v>
      </c>
      <c r="U14" s="31"/>
      <c r="V14" s="31"/>
      <c r="W14" s="31"/>
      <c r="X14" s="89"/>
      <c r="Y14" s="332"/>
      <c r="Z14" s="89"/>
    </row>
    <row r="15" spans="1:27" s="18" customFormat="1" ht="14.1" customHeight="1" x14ac:dyDescent="0.25">
      <c r="A15" s="85" t="s">
        <v>124</v>
      </c>
      <c r="B15" s="86" t="s">
        <v>581</v>
      </c>
      <c r="C15" s="87"/>
      <c r="D15" s="31"/>
      <c r="E15" s="31">
        <f>Tabela11[[#This Row],[PROPOSTA ORÇAMENTÁRIA INICIAL
Ano XXXX]]+Tabela11[[#This Row],[TRANSPOSIÇÕES
ORÇAMENTÁRIAS
Nº __ a __ 
E
REFORMULAÇÕES
APROVADAS]]</f>
        <v>0</v>
      </c>
      <c r="F15" s="31"/>
      <c r="G15" s="338" t="e">
        <f>Tabela11[[#This Row],[Despesa Liquidada
até __/__/____]]/Tabela11[[#This Row],[ORÇAMENTO
ATUALIZADO
Ano XXXX]]</f>
        <v>#DIV/0!</v>
      </c>
      <c r="H15" s="88">
        <f>Tabela11[[#This Row],[GOVERNANÇA
TOTAL
]]+Tabela11[[#This Row],[FINALIDADE
TOTAL
]]+Tabela11[[#This Row],[GESTÃO
TOTAL
]]</f>
        <v>0</v>
      </c>
      <c r="I15" s="342" t="e">
        <f t="shared" si="0"/>
        <v>#DIV/0!</v>
      </c>
      <c r="J15" s="335" t="e">
        <f>Tabela11[[#This Row],[PROPOSTA ORÇAMENTÁRIA
Ano XXXX + 1]]/Tabela11[[#This Row],[PROPOSTA ORÇAMENTÁRIA INICIAL
Ano XXXX]]</f>
        <v>#DIV/0!</v>
      </c>
      <c r="K15" s="336" t="e">
        <f>Tabela11[[#This Row],[PROPOSTA ORÇAMENTÁRIA
Ano XXXX + 1]]/Tabela11[[#This Row],[ORÇAMENTO
ATUALIZADO
Ano XXXX]]</f>
        <v>#DIV/0!</v>
      </c>
      <c r="L15" s="31"/>
      <c r="M15" s="31"/>
      <c r="N15" s="31"/>
      <c r="O15" s="140"/>
      <c r="P15" s="326">
        <f>SUM(Tabela11[[#This Row],[GOVERNANÇA
Direção e Liderança]:[GOVERNANÇA
Controle
]])</f>
        <v>0</v>
      </c>
      <c r="Q15" s="31"/>
      <c r="R15" s="31"/>
      <c r="S15" s="140"/>
      <c r="T15" s="326">
        <f>SUM(Tabela11[[#This Row],[FINALIDADE
Registro
]:[FINALIDADE
Julgamento e Normatização]])</f>
        <v>0</v>
      </c>
      <c r="U15" s="31"/>
      <c r="V15" s="31"/>
      <c r="W15" s="31"/>
      <c r="X15" s="89"/>
      <c r="Y15" s="332"/>
      <c r="Z15" s="89"/>
    </row>
    <row r="16" spans="1:27" s="18" customFormat="1" ht="14.25" customHeight="1" x14ac:dyDescent="0.25">
      <c r="A16" s="85" t="s">
        <v>125</v>
      </c>
      <c r="B16" s="86" t="s">
        <v>340</v>
      </c>
      <c r="C16" s="87"/>
      <c r="D16" s="31"/>
      <c r="E16" s="31">
        <f>Tabela11[[#This Row],[PROPOSTA ORÇAMENTÁRIA INICIAL
Ano XXXX]]+Tabela11[[#This Row],[TRANSPOSIÇÕES
ORÇAMENTÁRIAS
Nº __ a __ 
E
REFORMULAÇÕES
APROVADAS]]</f>
        <v>0</v>
      </c>
      <c r="F16" s="31"/>
      <c r="G16" s="338" t="e">
        <f>Tabela11[[#This Row],[Despesa Liquidada
até __/__/____]]/Tabela11[[#This Row],[ORÇAMENTO
ATUALIZADO
Ano XXXX]]</f>
        <v>#DIV/0!</v>
      </c>
      <c r="H16" s="88">
        <f>Tabela11[[#This Row],[GOVERNANÇA
TOTAL
]]+Tabela11[[#This Row],[FINALIDADE
TOTAL
]]+Tabela11[[#This Row],[GESTÃO
TOTAL
]]</f>
        <v>0</v>
      </c>
      <c r="I16" s="342" t="e">
        <f t="shared" si="0"/>
        <v>#DIV/0!</v>
      </c>
      <c r="J16" s="335" t="e">
        <f>Tabela11[[#This Row],[PROPOSTA ORÇAMENTÁRIA
Ano XXXX + 1]]/Tabela11[[#This Row],[PROPOSTA ORÇAMENTÁRIA INICIAL
Ano XXXX]]</f>
        <v>#DIV/0!</v>
      </c>
      <c r="K16" s="336" t="e">
        <f>Tabela11[[#This Row],[PROPOSTA ORÇAMENTÁRIA
Ano XXXX + 1]]/Tabela11[[#This Row],[ORÇAMENTO
ATUALIZADO
Ano XXXX]]</f>
        <v>#DIV/0!</v>
      </c>
      <c r="L16" s="31"/>
      <c r="M16" s="31"/>
      <c r="N16" s="31"/>
      <c r="O16" s="140"/>
      <c r="P16" s="326">
        <f>SUM(Tabela11[[#This Row],[GOVERNANÇA
Direção e Liderança]:[GOVERNANÇA
Controle
]])</f>
        <v>0</v>
      </c>
      <c r="Q16" s="31"/>
      <c r="R16" s="31"/>
      <c r="S16" s="140"/>
      <c r="T16" s="326">
        <f>SUM(Tabela11[[#This Row],[FINALIDADE
Registro
]:[FINALIDADE
Julgamento e Normatização]])</f>
        <v>0</v>
      </c>
      <c r="U16" s="31"/>
      <c r="V16" s="31"/>
      <c r="W16" s="31"/>
      <c r="X16" s="89"/>
      <c r="Y16" s="332"/>
    </row>
    <row r="17" spans="1:25" s="18" customFormat="1" ht="14.1" customHeight="1" x14ac:dyDescent="0.25">
      <c r="A17" s="85" t="s">
        <v>126</v>
      </c>
      <c r="B17" s="86" t="s">
        <v>341</v>
      </c>
      <c r="C17" s="87"/>
      <c r="D17" s="31"/>
      <c r="E17" s="31">
        <f>Tabela11[[#This Row],[PROPOSTA ORÇAMENTÁRIA INICIAL
Ano XXXX]]+Tabela11[[#This Row],[TRANSPOSIÇÕES
ORÇAMENTÁRIAS
Nº __ a __ 
E
REFORMULAÇÕES
APROVADAS]]</f>
        <v>0</v>
      </c>
      <c r="F17" s="31"/>
      <c r="G17" s="338" t="e">
        <f>Tabela11[[#This Row],[Despesa Liquidada
até __/__/____]]/Tabela11[[#This Row],[ORÇAMENTO
ATUALIZADO
Ano XXXX]]</f>
        <v>#DIV/0!</v>
      </c>
      <c r="H17" s="88">
        <f>Tabela11[[#This Row],[GOVERNANÇA
TOTAL
]]+Tabela11[[#This Row],[FINALIDADE
TOTAL
]]+Tabela11[[#This Row],[GESTÃO
TOTAL
]]</f>
        <v>0</v>
      </c>
      <c r="I17" s="342" t="e">
        <f t="shared" si="0"/>
        <v>#DIV/0!</v>
      </c>
      <c r="J17" s="335" t="e">
        <f>Tabela11[[#This Row],[PROPOSTA ORÇAMENTÁRIA
Ano XXXX + 1]]/Tabela11[[#This Row],[PROPOSTA ORÇAMENTÁRIA INICIAL
Ano XXXX]]</f>
        <v>#DIV/0!</v>
      </c>
      <c r="K17" s="336" t="e">
        <f>Tabela11[[#This Row],[PROPOSTA ORÇAMENTÁRIA
Ano XXXX + 1]]/Tabela11[[#This Row],[ORÇAMENTO
ATUALIZADO
Ano XXXX]]</f>
        <v>#DIV/0!</v>
      </c>
      <c r="L17" s="31"/>
      <c r="M17" s="31"/>
      <c r="N17" s="31"/>
      <c r="O17" s="140"/>
      <c r="P17" s="326">
        <f>SUM(Tabela11[[#This Row],[GOVERNANÇA
Direção e Liderança]:[GOVERNANÇA
Controle
]])</f>
        <v>0</v>
      </c>
      <c r="Q17" s="31"/>
      <c r="R17" s="31"/>
      <c r="S17" s="140"/>
      <c r="T17" s="326">
        <f>SUM(Tabela11[[#This Row],[FINALIDADE
Registro
]:[FINALIDADE
Julgamento e Normatização]])</f>
        <v>0</v>
      </c>
      <c r="U17" s="31"/>
      <c r="V17" s="31"/>
      <c r="W17" s="31"/>
      <c r="X17" s="89"/>
      <c r="Y17" s="332"/>
    </row>
    <row r="18" spans="1:25" s="18" customFormat="1" ht="14.1" customHeight="1" x14ac:dyDescent="0.25">
      <c r="A18" s="85" t="s">
        <v>127</v>
      </c>
      <c r="B18" s="86" t="s">
        <v>342</v>
      </c>
      <c r="C18" s="87"/>
      <c r="D18" s="31"/>
      <c r="E18" s="31">
        <f>Tabela11[[#This Row],[PROPOSTA ORÇAMENTÁRIA INICIAL
Ano XXXX]]+Tabela11[[#This Row],[TRANSPOSIÇÕES
ORÇAMENTÁRIAS
Nº __ a __ 
E
REFORMULAÇÕES
APROVADAS]]</f>
        <v>0</v>
      </c>
      <c r="F18" s="31"/>
      <c r="G18" s="338" t="e">
        <f>Tabela11[[#This Row],[Despesa Liquidada
até __/__/____]]/Tabela11[[#This Row],[ORÇAMENTO
ATUALIZADO
Ano XXXX]]</f>
        <v>#DIV/0!</v>
      </c>
      <c r="H18" s="88">
        <f>Tabela11[[#This Row],[GOVERNANÇA
TOTAL
]]+Tabela11[[#This Row],[FINALIDADE
TOTAL
]]+Tabela11[[#This Row],[GESTÃO
TOTAL
]]</f>
        <v>0</v>
      </c>
      <c r="I18" s="342" t="e">
        <f t="shared" si="0"/>
        <v>#DIV/0!</v>
      </c>
      <c r="J18" s="335" t="e">
        <f>Tabela11[[#This Row],[PROPOSTA ORÇAMENTÁRIA
Ano XXXX + 1]]/Tabela11[[#This Row],[PROPOSTA ORÇAMENTÁRIA INICIAL
Ano XXXX]]</f>
        <v>#DIV/0!</v>
      </c>
      <c r="K18" s="336" t="e">
        <f>Tabela11[[#This Row],[PROPOSTA ORÇAMENTÁRIA
Ano XXXX + 1]]/Tabela11[[#This Row],[ORÇAMENTO
ATUALIZADO
Ano XXXX]]</f>
        <v>#DIV/0!</v>
      </c>
      <c r="L18" s="31"/>
      <c r="M18" s="31"/>
      <c r="N18" s="31"/>
      <c r="O18" s="140"/>
      <c r="P18" s="326">
        <f>SUM(Tabela11[[#This Row],[GOVERNANÇA
Direção e Liderança]:[GOVERNANÇA
Controle
]])</f>
        <v>0</v>
      </c>
      <c r="Q18" s="31"/>
      <c r="R18" s="31"/>
      <c r="S18" s="140"/>
      <c r="T18" s="326">
        <f>SUM(Tabela11[[#This Row],[FINALIDADE
Registro
]:[FINALIDADE
Julgamento e Normatização]])</f>
        <v>0</v>
      </c>
      <c r="U18" s="31"/>
      <c r="V18" s="31"/>
      <c r="W18" s="31"/>
      <c r="X18" s="89"/>
      <c r="Y18" s="332"/>
    </row>
    <row r="19" spans="1:25" s="18" customFormat="1" ht="14.1" customHeight="1" x14ac:dyDescent="0.25">
      <c r="A19" s="85" t="s">
        <v>128</v>
      </c>
      <c r="B19" s="86" t="s">
        <v>583</v>
      </c>
      <c r="C19" s="87"/>
      <c r="D19" s="31"/>
      <c r="E19" s="31">
        <f>Tabela11[[#This Row],[PROPOSTA ORÇAMENTÁRIA INICIAL
Ano XXXX]]+Tabela11[[#This Row],[TRANSPOSIÇÕES
ORÇAMENTÁRIAS
Nº __ a __ 
E
REFORMULAÇÕES
APROVADAS]]</f>
        <v>0</v>
      </c>
      <c r="F19" s="31"/>
      <c r="G19" s="338" t="e">
        <f>Tabela11[[#This Row],[Despesa Liquidada
até __/__/____]]/Tabela11[[#This Row],[ORÇAMENTO
ATUALIZADO
Ano XXXX]]</f>
        <v>#DIV/0!</v>
      </c>
      <c r="H19" s="88">
        <f>Tabela11[[#This Row],[GOVERNANÇA
TOTAL
]]+Tabela11[[#This Row],[FINALIDADE
TOTAL
]]+Tabela11[[#This Row],[GESTÃO
TOTAL
]]</f>
        <v>0</v>
      </c>
      <c r="I19" s="342" t="e">
        <f t="shared" si="0"/>
        <v>#DIV/0!</v>
      </c>
      <c r="J19" s="335" t="e">
        <f>Tabela11[[#This Row],[PROPOSTA ORÇAMENTÁRIA
Ano XXXX + 1]]/Tabela11[[#This Row],[PROPOSTA ORÇAMENTÁRIA INICIAL
Ano XXXX]]</f>
        <v>#DIV/0!</v>
      </c>
      <c r="K19" s="336" t="e">
        <f>Tabela11[[#This Row],[PROPOSTA ORÇAMENTÁRIA
Ano XXXX + 1]]/Tabela11[[#This Row],[ORÇAMENTO
ATUALIZADO
Ano XXXX]]</f>
        <v>#DIV/0!</v>
      </c>
      <c r="L19" s="31"/>
      <c r="M19" s="31"/>
      <c r="N19" s="31"/>
      <c r="O19" s="140"/>
      <c r="P19" s="326">
        <f>SUM(Tabela11[[#This Row],[GOVERNANÇA
Direção e Liderança]:[GOVERNANÇA
Controle
]])</f>
        <v>0</v>
      </c>
      <c r="Q19" s="31"/>
      <c r="R19" s="31"/>
      <c r="S19" s="140"/>
      <c r="T19" s="326">
        <f>SUM(Tabela11[[#This Row],[FINALIDADE
Registro
]:[FINALIDADE
Julgamento e Normatização]])</f>
        <v>0</v>
      </c>
      <c r="U19" s="31"/>
      <c r="V19" s="31"/>
      <c r="W19" s="31"/>
      <c r="X19" s="89"/>
      <c r="Y19" s="332"/>
    </row>
    <row r="20" spans="1:25" s="18" customFormat="1" ht="14.1" customHeight="1" x14ac:dyDescent="0.25">
      <c r="A20" s="85" t="s">
        <v>129</v>
      </c>
      <c r="B20" s="86" t="s">
        <v>343</v>
      </c>
      <c r="C20" s="87"/>
      <c r="D20" s="31"/>
      <c r="E20" s="31">
        <f>Tabela11[[#This Row],[PROPOSTA ORÇAMENTÁRIA INICIAL
Ano XXXX]]+Tabela11[[#This Row],[TRANSPOSIÇÕES
ORÇAMENTÁRIAS
Nº __ a __ 
E
REFORMULAÇÕES
APROVADAS]]</f>
        <v>0</v>
      </c>
      <c r="F20" s="31"/>
      <c r="G20" s="338" t="e">
        <f>Tabela11[[#This Row],[Despesa Liquidada
até __/__/____]]/Tabela11[[#This Row],[ORÇAMENTO
ATUALIZADO
Ano XXXX]]</f>
        <v>#DIV/0!</v>
      </c>
      <c r="H20" s="88">
        <f>Tabela11[[#This Row],[GOVERNANÇA
TOTAL
]]+Tabela11[[#This Row],[FINALIDADE
TOTAL
]]+Tabela11[[#This Row],[GESTÃO
TOTAL
]]</f>
        <v>0</v>
      </c>
      <c r="I20" s="342" t="e">
        <f t="shared" si="0"/>
        <v>#DIV/0!</v>
      </c>
      <c r="J20" s="335" t="e">
        <f>Tabela11[[#This Row],[PROPOSTA ORÇAMENTÁRIA
Ano XXXX + 1]]/Tabela11[[#This Row],[PROPOSTA ORÇAMENTÁRIA INICIAL
Ano XXXX]]</f>
        <v>#DIV/0!</v>
      </c>
      <c r="K20" s="336" t="e">
        <f>Tabela11[[#This Row],[PROPOSTA ORÇAMENTÁRIA
Ano XXXX + 1]]/Tabela11[[#This Row],[ORÇAMENTO
ATUALIZADO
Ano XXXX]]</f>
        <v>#DIV/0!</v>
      </c>
      <c r="L20" s="31"/>
      <c r="M20" s="31"/>
      <c r="N20" s="31"/>
      <c r="O20" s="140"/>
      <c r="P20" s="326">
        <f>SUM(Tabela11[[#This Row],[GOVERNANÇA
Direção e Liderança]:[GOVERNANÇA
Controle
]])</f>
        <v>0</v>
      </c>
      <c r="Q20" s="31"/>
      <c r="R20" s="31"/>
      <c r="S20" s="140"/>
      <c r="T20" s="326">
        <f>SUM(Tabela11[[#This Row],[FINALIDADE
Registro
]:[FINALIDADE
Julgamento e Normatização]])</f>
        <v>0</v>
      </c>
      <c r="U20" s="31"/>
      <c r="V20" s="31"/>
      <c r="W20" s="31"/>
      <c r="X20" s="89"/>
      <c r="Y20" s="332"/>
    </row>
    <row r="21" spans="1:25" s="18" customFormat="1" ht="14.1" customHeight="1" x14ac:dyDescent="0.25">
      <c r="A21" s="85" t="s">
        <v>130</v>
      </c>
      <c r="B21" s="86" t="s">
        <v>344</v>
      </c>
      <c r="C21" s="87"/>
      <c r="D21" s="31"/>
      <c r="E21" s="31">
        <f>Tabela11[[#This Row],[PROPOSTA ORÇAMENTÁRIA INICIAL
Ano XXXX]]+Tabela11[[#This Row],[TRANSPOSIÇÕES
ORÇAMENTÁRIAS
Nº __ a __ 
E
REFORMULAÇÕES
APROVADAS]]</f>
        <v>0</v>
      </c>
      <c r="F21" s="31"/>
      <c r="G21" s="338" t="e">
        <f>Tabela11[[#This Row],[Despesa Liquidada
até __/__/____]]/Tabela11[[#This Row],[ORÇAMENTO
ATUALIZADO
Ano XXXX]]</f>
        <v>#DIV/0!</v>
      </c>
      <c r="H21" s="88">
        <f>Tabela11[[#This Row],[GOVERNANÇA
TOTAL
]]+Tabela11[[#This Row],[FINALIDADE
TOTAL
]]+Tabela11[[#This Row],[GESTÃO
TOTAL
]]</f>
        <v>0</v>
      </c>
      <c r="I21" s="342" t="e">
        <f t="shared" si="0"/>
        <v>#DIV/0!</v>
      </c>
      <c r="J21" s="335" t="e">
        <f>Tabela11[[#This Row],[PROPOSTA ORÇAMENTÁRIA
Ano XXXX + 1]]/Tabela11[[#This Row],[PROPOSTA ORÇAMENTÁRIA INICIAL
Ano XXXX]]</f>
        <v>#DIV/0!</v>
      </c>
      <c r="K21" s="336" t="e">
        <f>Tabela11[[#This Row],[PROPOSTA ORÇAMENTÁRIA
Ano XXXX + 1]]/Tabela11[[#This Row],[ORÇAMENTO
ATUALIZADO
Ano XXXX]]</f>
        <v>#DIV/0!</v>
      </c>
      <c r="L21" s="31"/>
      <c r="M21" s="31"/>
      <c r="N21" s="31"/>
      <c r="O21" s="140"/>
      <c r="P21" s="326">
        <f>SUM(Tabela11[[#This Row],[GOVERNANÇA
Direção e Liderança]:[GOVERNANÇA
Controle
]])</f>
        <v>0</v>
      </c>
      <c r="Q21" s="31"/>
      <c r="R21" s="31"/>
      <c r="S21" s="140"/>
      <c r="T21" s="326">
        <f>SUM(Tabela11[[#This Row],[FINALIDADE
Registro
]:[FINALIDADE
Julgamento e Normatização]])</f>
        <v>0</v>
      </c>
      <c r="U21" s="31"/>
      <c r="V21" s="31"/>
      <c r="W21" s="31"/>
      <c r="X21" s="89"/>
      <c r="Y21" s="332"/>
    </row>
    <row r="22" spans="1:25" s="37" customFormat="1" ht="14.1" customHeight="1" x14ac:dyDescent="0.25">
      <c r="A22" s="74" t="s">
        <v>131</v>
      </c>
      <c r="B22" s="78" t="s">
        <v>132</v>
      </c>
      <c r="C22" s="79">
        <f>SUM(C23:C27)</f>
        <v>0</v>
      </c>
      <c r="D22" s="80">
        <f>SUM(D23:D27)</f>
        <v>0</v>
      </c>
      <c r="E22" s="80">
        <f>Tabela11[[#This Row],[PROPOSTA ORÇAMENTÁRIA INICIAL
Ano XXXX]]+Tabela11[[#This Row],[TRANSPOSIÇÕES
ORÇAMENTÁRIAS
Nº __ a __ 
E
REFORMULAÇÕES
APROVADAS]]</f>
        <v>0</v>
      </c>
      <c r="F22" s="80">
        <f>SUM(F23:F27)</f>
        <v>0</v>
      </c>
      <c r="G22" s="337" t="e">
        <f>Tabela11[[#This Row],[Despesa Liquidada
até __/__/____]]/Tabela11[[#This Row],[ORÇAMENTO
ATUALIZADO
Ano XXXX]]</f>
        <v>#DIV/0!</v>
      </c>
      <c r="H22" s="81">
        <f>Tabela11[[#This Row],[GOVERNANÇA
TOTAL
]]+Tabela11[[#This Row],[FINALIDADE
TOTAL
]]+Tabela11[[#This Row],[GESTÃO
TOTAL
]]</f>
        <v>0</v>
      </c>
      <c r="I22" s="341" t="e">
        <f t="shared" si="0"/>
        <v>#DIV/0!</v>
      </c>
      <c r="J22" s="333" t="e">
        <f>Tabela11[[#This Row],[PROPOSTA ORÇAMENTÁRIA
Ano XXXX + 1]]/Tabela11[[#This Row],[PROPOSTA ORÇAMENTÁRIA INICIAL
Ano XXXX]]</f>
        <v>#DIV/0!</v>
      </c>
      <c r="K22" s="334" t="e">
        <f>Tabela11[[#This Row],[PROPOSTA ORÇAMENTÁRIA
Ano XXXX + 1]]/Tabela11[[#This Row],[ORÇAMENTO
ATUALIZADO
Ano XXXX]]</f>
        <v>#DIV/0!</v>
      </c>
      <c r="L22" s="80">
        <f>SUM(L23:L27)</f>
        <v>0</v>
      </c>
      <c r="M22" s="80">
        <f>SUM(M23:M27)</f>
        <v>0</v>
      </c>
      <c r="N22" s="80">
        <f t="shared" ref="N22:Y22" si="9">SUM(N23:N27)</f>
        <v>0</v>
      </c>
      <c r="O22" s="141">
        <f t="shared" si="9"/>
        <v>0</v>
      </c>
      <c r="P22" s="325">
        <f>SUM(Tabela11[[#This Row],[GOVERNANÇA
Direção e Liderança]:[GOVERNANÇA
Controle
]])</f>
        <v>0</v>
      </c>
      <c r="Q22" s="80">
        <f t="shared" si="9"/>
        <v>0</v>
      </c>
      <c r="R22" s="80">
        <f t="shared" si="9"/>
        <v>0</v>
      </c>
      <c r="S22" s="141">
        <f t="shared" si="9"/>
        <v>0</v>
      </c>
      <c r="T22" s="325">
        <f>SUM(Tabela11[[#This Row],[FINALIDADE
Registro
]:[FINALIDADE
Julgamento e Normatização]])</f>
        <v>0</v>
      </c>
      <c r="U22" s="80">
        <f t="shared" si="9"/>
        <v>0</v>
      </c>
      <c r="V22" s="80">
        <f t="shared" si="9"/>
        <v>0</v>
      </c>
      <c r="W22" s="80">
        <f t="shared" si="9"/>
        <v>0</v>
      </c>
      <c r="X22" s="94">
        <f t="shared" ref="X22" si="10">SUM(X23:X27)</f>
        <v>0</v>
      </c>
      <c r="Y22" s="331">
        <f t="shared" si="9"/>
        <v>0</v>
      </c>
    </row>
    <row r="23" spans="1:25" s="18" customFormat="1" ht="14.1" customHeight="1" x14ac:dyDescent="0.25">
      <c r="A23" s="85" t="s">
        <v>133</v>
      </c>
      <c r="B23" s="86" t="s">
        <v>585</v>
      </c>
      <c r="C23" s="87"/>
      <c r="D23" s="31"/>
      <c r="E23" s="31">
        <f>Tabela11[[#This Row],[PROPOSTA ORÇAMENTÁRIA INICIAL
Ano XXXX]]+Tabela11[[#This Row],[TRANSPOSIÇÕES
ORÇAMENTÁRIAS
Nº __ a __ 
E
REFORMULAÇÕES
APROVADAS]]</f>
        <v>0</v>
      </c>
      <c r="F23" s="31"/>
      <c r="G23" s="338" t="e">
        <f>Tabela11[[#This Row],[Despesa Liquidada
até __/__/____]]/Tabela11[[#This Row],[ORÇAMENTO
ATUALIZADO
Ano XXXX]]</f>
        <v>#DIV/0!</v>
      </c>
      <c r="H23" s="88">
        <f>Tabela11[[#This Row],[GOVERNANÇA
TOTAL
]]+Tabela11[[#This Row],[FINALIDADE
TOTAL
]]+Tabela11[[#This Row],[GESTÃO
TOTAL
]]</f>
        <v>0</v>
      </c>
      <c r="I23" s="342" t="e">
        <f t="shared" si="0"/>
        <v>#DIV/0!</v>
      </c>
      <c r="J23" s="335" t="e">
        <f>Tabela11[[#This Row],[PROPOSTA ORÇAMENTÁRIA
Ano XXXX + 1]]/Tabela11[[#This Row],[PROPOSTA ORÇAMENTÁRIA INICIAL
Ano XXXX]]</f>
        <v>#DIV/0!</v>
      </c>
      <c r="K23" s="336" t="e">
        <f>Tabela11[[#This Row],[PROPOSTA ORÇAMENTÁRIA
Ano XXXX + 1]]/Tabela11[[#This Row],[ORÇAMENTO
ATUALIZADO
Ano XXXX]]</f>
        <v>#DIV/0!</v>
      </c>
      <c r="L23" s="31"/>
      <c r="M23" s="31"/>
      <c r="N23" s="31"/>
      <c r="O23" s="140"/>
      <c r="P23" s="326">
        <f>SUM(Tabela11[[#This Row],[GOVERNANÇA
Direção e Liderança]:[GOVERNANÇA
Controle
]])</f>
        <v>0</v>
      </c>
      <c r="Q23" s="31"/>
      <c r="R23" s="31"/>
      <c r="S23" s="140"/>
      <c r="T23" s="326">
        <f>SUM(Tabela11[[#This Row],[FINALIDADE
Registro
]:[FINALIDADE
Julgamento e Normatização]])</f>
        <v>0</v>
      </c>
      <c r="U23" s="31"/>
      <c r="V23" s="31"/>
      <c r="W23" s="31"/>
      <c r="X23" s="89"/>
      <c r="Y23" s="332"/>
    </row>
    <row r="24" spans="1:25" s="18" customFormat="1" ht="14.1" customHeight="1" x14ac:dyDescent="0.25">
      <c r="A24" s="85" t="s">
        <v>584</v>
      </c>
      <c r="B24" s="86" t="s">
        <v>586</v>
      </c>
      <c r="C24" s="87"/>
      <c r="D24" s="31"/>
      <c r="E24" s="31">
        <f>Tabela11[[#This Row],[PROPOSTA ORÇAMENTÁRIA INICIAL
Ano XXXX]]+Tabela11[[#This Row],[TRANSPOSIÇÕES
ORÇAMENTÁRIAS
Nº __ a __ 
E
REFORMULAÇÕES
APROVADAS]]</f>
        <v>0</v>
      </c>
      <c r="F24" s="31"/>
      <c r="G24" s="338" t="e">
        <f>Tabela11[[#This Row],[Despesa Liquidada
até __/__/____]]/Tabela11[[#This Row],[ORÇAMENTO
ATUALIZADO
Ano XXXX]]</f>
        <v>#DIV/0!</v>
      </c>
      <c r="H24" s="88">
        <f>Tabela11[[#This Row],[GOVERNANÇA
TOTAL
]]+Tabela11[[#This Row],[FINALIDADE
TOTAL
]]+Tabela11[[#This Row],[GESTÃO
TOTAL
]]</f>
        <v>0</v>
      </c>
      <c r="I24" s="342" t="e">
        <f t="shared" si="0"/>
        <v>#DIV/0!</v>
      </c>
      <c r="J24" s="335" t="e">
        <f>Tabela11[[#This Row],[PROPOSTA ORÇAMENTÁRIA
Ano XXXX + 1]]/Tabela11[[#This Row],[PROPOSTA ORÇAMENTÁRIA INICIAL
Ano XXXX]]</f>
        <v>#DIV/0!</v>
      </c>
      <c r="K24" s="336" t="e">
        <f>Tabela11[[#This Row],[PROPOSTA ORÇAMENTÁRIA
Ano XXXX + 1]]/Tabela11[[#This Row],[ORÇAMENTO
ATUALIZADO
Ano XXXX]]</f>
        <v>#DIV/0!</v>
      </c>
      <c r="L24" s="87"/>
      <c r="M24" s="31"/>
      <c r="N24" s="31"/>
      <c r="O24" s="140"/>
      <c r="P24" s="326">
        <f>SUM(Tabela11[[#This Row],[GOVERNANÇA
Direção e Liderança]:[GOVERNANÇA
Controle
]])</f>
        <v>0</v>
      </c>
      <c r="Q24" s="31"/>
      <c r="R24" s="31"/>
      <c r="S24" s="140"/>
      <c r="T24" s="326">
        <f>SUM(Tabela11[[#This Row],[FINALIDADE
Registro
]:[FINALIDADE
Julgamento e Normatização]])</f>
        <v>0</v>
      </c>
      <c r="U24" s="31"/>
      <c r="V24" s="31"/>
      <c r="W24" s="31"/>
      <c r="X24" s="89"/>
      <c r="Y24" s="332"/>
    </row>
    <row r="25" spans="1:25" s="18" customFormat="1" ht="14.1" customHeight="1" x14ac:dyDescent="0.25">
      <c r="A25" s="85" t="s">
        <v>134</v>
      </c>
      <c r="B25" s="86" t="s">
        <v>345</v>
      </c>
      <c r="C25" s="87"/>
      <c r="D25" s="31"/>
      <c r="E25" s="31">
        <f>Tabela11[[#This Row],[PROPOSTA ORÇAMENTÁRIA INICIAL
Ano XXXX]]+Tabela11[[#This Row],[TRANSPOSIÇÕES
ORÇAMENTÁRIAS
Nº __ a __ 
E
REFORMULAÇÕES
APROVADAS]]</f>
        <v>0</v>
      </c>
      <c r="F25" s="31"/>
      <c r="G25" s="338" t="e">
        <f>Tabela11[[#This Row],[Despesa Liquidada
até __/__/____]]/Tabela11[[#This Row],[ORÇAMENTO
ATUALIZADO
Ano XXXX]]</f>
        <v>#DIV/0!</v>
      </c>
      <c r="H25" s="88">
        <f>Tabela11[[#This Row],[GOVERNANÇA
TOTAL
]]+Tabela11[[#This Row],[FINALIDADE
TOTAL
]]+Tabela11[[#This Row],[GESTÃO
TOTAL
]]</f>
        <v>0</v>
      </c>
      <c r="I25" s="342" t="e">
        <f t="shared" si="0"/>
        <v>#DIV/0!</v>
      </c>
      <c r="J25" s="335" t="e">
        <f>Tabela11[[#This Row],[PROPOSTA ORÇAMENTÁRIA
Ano XXXX + 1]]/Tabela11[[#This Row],[PROPOSTA ORÇAMENTÁRIA INICIAL
Ano XXXX]]</f>
        <v>#DIV/0!</v>
      </c>
      <c r="K25" s="336" t="e">
        <f>Tabela11[[#This Row],[PROPOSTA ORÇAMENTÁRIA
Ano XXXX + 1]]/Tabela11[[#This Row],[ORÇAMENTO
ATUALIZADO
Ano XXXX]]</f>
        <v>#DIV/0!</v>
      </c>
      <c r="L25" s="31"/>
      <c r="M25" s="31"/>
      <c r="N25" s="31"/>
      <c r="O25" s="140"/>
      <c r="P25" s="326">
        <f>SUM(Tabela11[[#This Row],[GOVERNANÇA
Direção e Liderança]:[GOVERNANÇA
Controle
]])</f>
        <v>0</v>
      </c>
      <c r="Q25" s="31"/>
      <c r="R25" s="31"/>
      <c r="S25" s="140"/>
      <c r="T25" s="326">
        <f>SUM(Tabela11[[#This Row],[FINALIDADE
Registro
]:[FINALIDADE
Julgamento e Normatização]])</f>
        <v>0</v>
      </c>
      <c r="U25" s="31"/>
      <c r="V25" s="31"/>
      <c r="W25" s="31"/>
      <c r="X25" s="89"/>
      <c r="Y25" s="332"/>
    </row>
    <row r="26" spans="1:25" s="18" customFormat="1" ht="14.1" customHeight="1" x14ac:dyDescent="0.25">
      <c r="A26" s="85" t="s">
        <v>135</v>
      </c>
      <c r="B26" s="86" t="s">
        <v>587</v>
      </c>
      <c r="C26" s="87"/>
      <c r="D26" s="31"/>
      <c r="E26" s="31">
        <f>Tabela11[[#This Row],[PROPOSTA ORÇAMENTÁRIA INICIAL
Ano XXXX]]+Tabela11[[#This Row],[TRANSPOSIÇÕES
ORÇAMENTÁRIAS
Nº __ a __ 
E
REFORMULAÇÕES
APROVADAS]]</f>
        <v>0</v>
      </c>
      <c r="F26" s="31"/>
      <c r="G26" s="338" t="e">
        <f>Tabela11[[#This Row],[Despesa Liquidada
até __/__/____]]/Tabela11[[#This Row],[ORÇAMENTO
ATUALIZADO
Ano XXXX]]</f>
        <v>#DIV/0!</v>
      </c>
      <c r="H26" s="88">
        <f>Tabela11[[#This Row],[GOVERNANÇA
TOTAL
]]+Tabela11[[#This Row],[FINALIDADE
TOTAL
]]+Tabela11[[#This Row],[GESTÃO
TOTAL
]]</f>
        <v>0</v>
      </c>
      <c r="I26" s="342" t="e">
        <f t="shared" si="0"/>
        <v>#DIV/0!</v>
      </c>
      <c r="J26" s="335" t="e">
        <f>Tabela11[[#This Row],[PROPOSTA ORÇAMENTÁRIA
Ano XXXX + 1]]/Tabela11[[#This Row],[PROPOSTA ORÇAMENTÁRIA INICIAL
Ano XXXX]]</f>
        <v>#DIV/0!</v>
      </c>
      <c r="K26" s="336" t="e">
        <f>Tabela11[[#This Row],[PROPOSTA ORÇAMENTÁRIA
Ano XXXX + 1]]/Tabela11[[#This Row],[ORÇAMENTO
ATUALIZADO
Ano XXXX]]</f>
        <v>#DIV/0!</v>
      </c>
      <c r="L26" s="31"/>
      <c r="M26" s="31"/>
      <c r="N26" s="31"/>
      <c r="O26" s="140"/>
      <c r="P26" s="326">
        <f>SUM(Tabela11[[#This Row],[GOVERNANÇA
Direção e Liderança]:[GOVERNANÇA
Controle
]])</f>
        <v>0</v>
      </c>
      <c r="Q26" s="31"/>
      <c r="R26" s="31"/>
      <c r="S26" s="140"/>
      <c r="T26" s="326">
        <f>SUM(Tabela11[[#This Row],[FINALIDADE
Registro
]:[FINALIDADE
Julgamento e Normatização]])</f>
        <v>0</v>
      </c>
      <c r="U26" s="31"/>
      <c r="V26" s="31"/>
      <c r="W26" s="31"/>
      <c r="X26" s="89"/>
      <c r="Y26" s="332"/>
    </row>
    <row r="27" spans="1:25" s="18" customFormat="1" ht="14.1" customHeight="1" x14ac:dyDescent="0.25">
      <c r="A27" s="85" t="s">
        <v>588</v>
      </c>
      <c r="B27" s="86" t="s">
        <v>589</v>
      </c>
      <c r="C27" s="87"/>
      <c r="D27" s="31"/>
      <c r="E27" s="31">
        <f>Tabela11[[#This Row],[PROPOSTA ORÇAMENTÁRIA INICIAL
Ano XXXX]]+Tabela11[[#This Row],[TRANSPOSIÇÕES
ORÇAMENTÁRIAS
Nº __ a __ 
E
REFORMULAÇÕES
APROVADAS]]</f>
        <v>0</v>
      </c>
      <c r="F27" s="31"/>
      <c r="G27" s="338" t="e">
        <f>Tabela11[[#This Row],[Despesa Liquidada
até __/__/____]]/Tabela11[[#This Row],[ORÇAMENTO
ATUALIZADO
Ano XXXX]]</f>
        <v>#DIV/0!</v>
      </c>
      <c r="H27" s="88">
        <f>Tabela11[[#This Row],[GOVERNANÇA
TOTAL
]]+Tabela11[[#This Row],[FINALIDADE
TOTAL
]]+Tabela11[[#This Row],[GESTÃO
TOTAL
]]</f>
        <v>0</v>
      </c>
      <c r="I27" s="342" t="e">
        <f t="shared" si="0"/>
        <v>#DIV/0!</v>
      </c>
      <c r="J27" s="335" t="e">
        <f>Tabela11[[#This Row],[PROPOSTA ORÇAMENTÁRIA
Ano XXXX + 1]]/Tabela11[[#This Row],[PROPOSTA ORÇAMENTÁRIA INICIAL
Ano XXXX]]</f>
        <v>#DIV/0!</v>
      </c>
      <c r="K27" s="336" t="e">
        <f>Tabela11[[#This Row],[PROPOSTA ORÇAMENTÁRIA
Ano XXXX + 1]]/Tabela11[[#This Row],[ORÇAMENTO
ATUALIZADO
Ano XXXX]]</f>
        <v>#DIV/0!</v>
      </c>
      <c r="L27" s="87"/>
      <c r="M27" s="31"/>
      <c r="N27" s="31"/>
      <c r="O27" s="140"/>
      <c r="P27" s="326">
        <f>SUM(Tabela11[[#This Row],[GOVERNANÇA
Direção e Liderança]:[GOVERNANÇA
Controle
]])</f>
        <v>0</v>
      </c>
      <c r="Q27" s="31"/>
      <c r="R27" s="31"/>
      <c r="S27" s="140"/>
      <c r="T27" s="326">
        <f>SUM(Tabela11[[#This Row],[FINALIDADE
Registro
]:[FINALIDADE
Julgamento e Normatização]])</f>
        <v>0</v>
      </c>
      <c r="U27" s="31"/>
      <c r="V27" s="31"/>
      <c r="W27" s="31"/>
      <c r="X27" s="89"/>
      <c r="Y27" s="332"/>
    </row>
    <row r="28" spans="1:25" s="4" customFormat="1" ht="14.1" customHeight="1" x14ac:dyDescent="0.25">
      <c r="A28" s="76" t="s">
        <v>590</v>
      </c>
      <c r="B28" s="51" t="s">
        <v>591</v>
      </c>
      <c r="C28" s="28">
        <f>C29+C31+C33+C35+C37+C40+C42+C44+C46+C48+C49+C50+C51+C52+C53+C54</f>
        <v>0</v>
      </c>
      <c r="D28" s="13">
        <f>D29+D31+D33+D35+D37+D40+D42+D44+D46+D48+D49+D50+D51+D52+D53+D54</f>
        <v>0</v>
      </c>
      <c r="E28" s="13">
        <f>Tabela11[[#This Row],[PROPOSTA ORÇAMENTÁRIA INICIAL
Ano XXXX]]+Tabela11[[#This Row],[TRANSPOSIÇÕES
ORÇAMENTÁRIAS
Nº __ a __ 
E
REFORMULAÇÕES
APROVADAS]]</f>
        <v>0</v>
      </c>
      <c r="F28" s="13">
        <f>F29+F31+F33+F35+F37+F40+F42+F44+F46+F48+F49+F50+F51+F52+F53+F54</f>
        <v>0</v>
      </c>
      <c r="G28" s="337" t="e">
        <f>Tabela11[[#This Row],[Despesa Liquidada
até __/__/____]]/Tabela11[[#This Row],[ORÇAMENTO
ATUALIZADO
Ano XXXX]]</f>
        <v>#DIV/0!</v>
      </c>
      <c r="H28" s="81">
        <f>Tabela11[[#This Row],[GOVERNANÇA
TOTAL
]]+Tabela11[[#This Row],[FINALIDADE
TOTAL
]]+Tabela11[[#This Row],[GESTÃO
TOTAL
]]</f>
        <v>0</v>
      </c>
      <c r="I28" s="341" t="e">
        <f t="shared" si="0"/>
        <v>#DIV/0!</v>
      </c>
      <c r="J28" s="333" t="e">
        <f>Tabela11[[#This Row],[PROPOSTA ORÇAMENTÁRIA
Ano XXXX + 1]]/Tabela11[[#This Row],[PROPOSTA ORÇAMENTÁRIA INICIAL
Ano XXXX]]</f>
        <v>#DIV/0!</v>
      </c>
      <c r="K28" s="334" t="e">
        <f>Tabela11[[#This Row],[PROPOSTA ORÇAMENTÁRIA
Ano XXXX + 1]]/Tabela11[[#This Row],[ORÇAMENTO
ATUALIZADO
Ano XXXX]]</f>
        <v>#DIV/0!</v>
      </c>
      <c r="L28" s="28">
        <f>L29+L31+L33+L35+L37+L40+L42+L44+L46+L48+L49+L50+L51+L52+L53+L54</f>
        <v>0</v>
      </c>
      <c r="M28" s="13">
        <f>M29+M31+M33+M35+M37+M40+M42+M44+M46+M48+M49+M50+M51+M52+M53+M54</f>
        <v>0</v>
      </c>
      <c r="N28" s="13">
        <f>N29+N31+N33+N35+N37+N40+N42+N44+N46+N48+N49+N50+N51+N52+N53+N54</f>
        <v>0</v>
      </c>
      <c r="O28" s="321">
        <f t="shared" ref="O28:Y28" si="11">O29+O31+O33+O35+O37+O40+O42+O44+O46+O48+O49+O50+O51+O52+O53+O54</f>
        <v>0</v>
      </c>
      <c r="P28" s="324">
        <f>SUM(Tabela11[[#This Row],[GOVERNANÇA
Direção e Liderança]:[GOVERNANÇA
Controle
]])</f>
        <v>0</v>
      </c>
      <c r="Q28" s="13">
        <f t="shared" si="11"/>
        <v>0</v>
      </c>
      <c r="R28" s="13">
        <f t="shared" si="11"/>
        <v>0</v>
      </c>
      <c r="S28" s="321">
        <f t="shared" si="11"/>
        <v>0</v>
      </c>
      <c r="T28" s="324">
        <f>SUM(Tabela11[[#This Row],[FINALIDADE
Registro
]:[FINALIDADE
Julgamento e Normatização]])</f>
        <v>0</v>
      </c>
      <c r="U28" s="13">
        <f t="shared" si="11"/>
        <v>0</v>
      </c>
      <c r="V28" s="13">
        <f t="shared" si="11"/>
        <v>0</v>
      </c>
      <c r="W28" s="13">
        <f t="shared" si="11"/>
        <v>0</v>
      </c>
      <c r="X28" s="6">
        <f t="shared" ref="X28" si="12">X29+X31+X33+X35+X37+X40+X42+X44+X46+X48+X49+X50+X51+X52+X53+X54</f>
        <v>0</v>
      </c>
      <c r="Y28" s="330">
        <f t="shared" si="11"/>
        <v>0</v>
      </c>
    </row>
    <row r="29" spans="1:25" s="37" customFormat="1" ht="14.1" customHeight="1" x14ac:dyDescent="0.25">
      <c r="A29" s="76" t="s">
        <v>592</v>
      </c>
      <c r="B29" s="43" t="s">
        <v>621</v>
      </c>
      <c r="C29" s="79">
        <f>C30</f>
        <v>0</v>
      </c>
      <c r="D29" s="80">
        <f>D30</f>
        <v>0</v>
      </c>
      <c r="E29" s="80">
        <f>Tabela11[[#This Row],[PROPOSTA ORÇAMENTÁRIA INICIAL
Ano XXXX]]+Tabela11[[#This Row],[TRANSPOSIÇÕES
ORÇAMENTÁRIAS
Nº __ a __ 
E
REFORMULAÇÕES
APROVADAS]]</f>
        <v>0</v>
      </c>
      <c r="F29" s="80">
        <f>F30</f>
        <v>0</v>
      </c>
      <c r="G29" s="338" t="e">
        <f>Tabela11[[#This Row],[Despesa Liquidada
até __/__/____]]/Tabela11[[#This Row],[ORÇAMENTO
ATUALIZADO
Ano XXXX]]</f>
        <v>#DIV/0!</v>
      </c>
      <c r="H29" s="81">
        <f>Tabela11[[#This Row],[GOVERNANÇA
TOTAL
]]+Tabela11[[#This Row],[FINALIDADE
TOTAL
]]+Tabela11[[#This Row],[GESTÃO
TOTAL
]]</f>
        <v>0</v>
      </c>
      <c r="I29" s="341" t="e">
        <f t="shared" si="0"/>
        <v>#DIV/0!</v>
      </c>
      <c r="J29" s="333" t="e">
        <f>Tabela11[[#This Row],[PROPOSTA ORÇAMENTÁRIA
Ano XXXX + 1]]/Tabela11[[#This Row],[PROPOSTA ORÇAMENTÁRIA INICIAL
Ano XXXX]]</f>
        <v>#DIV/0!</v>
      </c>
      <c r="K29" s="334" t="e">
        <f>Tabela11[[#This Row],[PROPOSTA ORÇAMENTÁRIA
Ano XXXX + 1]]/Tabela11[[#This Row],[ORÇAMENTO
ATUALIZADO
Ano XXXX]]</f>
        <v>#DIV/0!</v>
      </c>
      <c r="L29" s="79">
        <f>L30</f>
        <v>0</v>
      </c>
      <c r="M29" s="80">
        <f>M30</f>
        <v>0</v>
      </c>
      <c r="N29" s="80">
        <f>N30</f>
        <v>0</v>
      </c>
      <c r="O29" s="141">
        <f t="shared" ref="O29:Y29" si="13">O30</f>
        <v>0</v>
      </c>
      <c r="P29" s="325">
        <f>SUM(Tabela11[[#This Row],[GOVERNANÇA
Direção e Liderança]:[GOVERNANÇA
Controle
]])</f>
        <v>0</v>
      </c>
      <c r="Q29" s="80">
        <f t="shared" si="13"/>
        <v>0</v>
      </c>
      <c r="R29" s="80">
        <f t="shared" si="13"/>
        <v>0</v>
      </c>
      <c r="S29" s="141">
        <f t="shared" si="13"/>
        <v>0</v>
      </c>
      <c r="T29" s="325">
        <f>SUM(Tabela11[[#This Row],[FINALIDADE
Registro
]:[FINALIDADE
Julgamento e Normatização]])</f>
        <v>0</v>
      </c>
      <c r="U29" s="80">
        <f t="shared" si="13"/>
        <v>0</v>
      </c>
      <c r="V29" s="80">
        <f t="shared" si="13"/>
        <v>0</v>
      </c>
      <c r="W29" s="80">
        <f t="shared" si="13"/>
        <v>0</v>
      </c>
      <c r="X29" s="94">
        <f t="shared" si="13"/>
        <v>0</v>
      </c>
      <c r="Y29" s="331">
        <f t="shared" si="13"/>
        <v>0</v>
      </c>
    </row>
    <row r="30" spans="1:25" s="18" customFormat="1" ht="14.1" customHeight="1" x14ac:dyDescent="0.25">
      <c r="A30" s="75" t="s">
        <v>593</v>
      </c>
      <c r="B30" s="42" t="s">
        <v>622</v>
      </c>
      <c r="C30" s="87"/>
      <c r="D30" s="31"/>
      <c r="E30" s="31">
        <f>Tabela11[[#This Row],[PROPOSTA ORÇAMENTÁRIA INICIAL
Ano XXXX]]+Tabela11[[#This Row],[TRANSPOSIÇÕES
ORÇAMENTÁRIAS
Nº __ a __ 
E
REFORMULAÇÕES
APROVADAS]]</f>
        <v>0</v>
      </c>
      <c r="F30" s="31"/>
      <c r="G30" s="338" t="e">
        <f>Tabela11[[#This Row],[Despesa Liquidada
até __/__/____]]/Tabela11[[#This Row],[ORÇAMENTO
ATUALIZADO
Ano XXXX]]</f>
        <v>#DIV/0!</v>
      </c>
      <c r="H30" s="88">
        <f>Tabela11[[#This Row],[GOVERNANÇA
TOTAL
]]+Tabela11[[#This Row],[FINALIDADE
TOTAL
]]+Tabela11[[#This Row],[GESTÃO
TOTAL
]]</f>
        <v>0</v>
      </c>
      <c r="I30" s="342" t="e">
        <f t="shared" si="0"/>
        <v>#DIV/0!</v>
      </c>
      <c r="J30" s="335" t="e">
        <f>Tabela11[[#This Row],[PROPOSTA ORÇAMENTÁRIA
Ano XXXX + 1]]/Tabela11[[#This Row],[PROPOSTA ORÇAMENTÁRIA INICIAL
Ano XXXX]]</f>
        <v>#DIV/0!</v>
      </c>
      <c r="K30" s="336" t="e">
        <f>Tabela11[[#This Row],[PROPOSTA ORÇAMENTÁRIA
Ano XXXX + 1]]/Tabela11[[#This Row],[ORÇAMENTO
ATUALIZADO
Ano XXXX]]</f>
        <v>#DIV/0!</v>
      </c>
      <c r="L30" s="87"/>
      <c r="M30" s="31"/>
      <c r="N30" s="31"/>
      <c r="O30" s="140"/>
      <c r="P30" s="326">
        <f>SUM(Tabela11[[#This Row],[GOVERNANÇA
Direção e Liderança]:[GOVERNANÇA
Controle
]])</f>
        <v>0</v>
      </c>
      <c r="Q30" s="31"/>
      <c r="R30" s="31"/>
      <c r="S30" s="140"/>
      <c r="T30" s="326">
        <f>SUM(Tabela11[[#This Row],[FINALIDADE
Registro
]:[FINALIDADE
Julgamento e Normatização]])</f>
        <v>0</v>
      </c>
      <c r="U30" s="31"/>
      <c r="V30" s="31"/>
      <c r="W30" s="31"/>
      <c r="X30" s="89"/>
      <c r="Y30" s="332"/>
    </row>
    <row r="31" spans="1:25" s="37" customFormat="1" ht="14.1" customHeight="1" x14ac:dyDescent="0.25">
      <c r="A31" s="76" t="s">
        <v>594</v>
      </c>
      <c r="B31" s="43" t="s">
        <v>623</v>
      </c>
      <c r="C31" s="79">
        <f>C32</f>
        <v>0</v>
      </c>
      <c r="D31" s="80">
        <f>D32</f>
        <v>0</v>
      </c>
      <c r="E31" s="80">
        <f>Tabela11[[#This Row],[PROPOSTA ORÇAMENTÁRIA INICIAL
Ano XXXX]]+Tabela11[[#This Row],[TRANSPOSIÇÕES
ORÇAMENTÁRIAS
Nº __ a __ 
E
REFORMULAÇÕES
APROVADAS]]</f>
        <v>0</v>
      </c>
      <c r="F31" s="80">
        <f>F32</f>
        <v>0</v>
      </c>
      <c r="G31" s="338" t="e">
        <f>Tabela11[[#This Row],[Despesa Liquidada
até __/__/____]]/Tabela11[[#This Row],[ORÇAMENTO
ATUALIZADO
Ano XXXX]]</f>
        <v>#DIV/0!</v>
      </c>
      <c r="H31" s="81">
        <f>Tabela11[[#This Row],[GOVERNANÇA
TOTAL
]]+Tabela11[[#This Row],[FINALIDADE
TOTAL
]]+Tabela11[[#This Row],[GESTÃO
TOTAL
]]</f>
        <v>0</v>
      </c>
      <c r="I31" s="341" t="e">
        <f t="shared" si="0"/>
        <v>#DIV/0!</v>
      </c>
      <c r="J31" s="333" t="e">
        <f>Tabela11[[#This Row],[PROPOSTA ORÇAMENTÁRIA
Ano XXXX + 1]]/Tabela11[[#This Row],[PROPOSTA ORÇAMENTÁRIA INICIAL
Ano XXXX]]</f>
        <v>#DIV/0!</v>
      </c>
      <c r="K31" s="334" t="e">
        <f>Tabela11[[#This Row],[PROPOSTA ORÇAMENTÁRIA
Ano XXXX + 1]]/Tabela11[[#This Row],[ORÇAMENTO
ATUALIZADO
Ano XXXX]]</f>
        <v>#DIV/0!</v>
      </c>
      <c r="L31" s="79">
        <f>L32</f>
        <v>0</v>
      </c>
      <c r="M31" s="80">
        <f>M32</f>
        <v>0</v>
      </c>
      <c r="N31" s="80">
        <f>N32</f>
        <v>0</v>
      </c>
      <c r="O31" s="141">
        <f t="shared" ref="O31:Y31" si="14">O32</f>
        <v>0</v>
      </c>
      <c r="P31" s="325">
        <f>SUM(Tabela11[[#This Row],[GOVERNANÇA
Direção e Liderança]:[GOVERNANÇA
Controle
]])</f>
        <v>0</v>
      </c>
      <c r="Q31" s="80">
        <f t="shared" si="14"/>
        <v>0</v>
      </c>
      <c r="R31" s="80">
        <f t="shared" si="14"/>
        <v>0</v>
      </c>
      <c r="S31" s="141">
        <f t="shared" si="14"/>
        <v>0</v>
      </c>
      <c r="T31" s="325">
        <f>SUM(Tabela11[[#This Row],[FINALIDADE
Registro
]:[FINALIDADE
Julgamento e Normatização]])</f>
        <v>0</v>
      </c>
      <c r="U31" s="80">
        <f t="shared" si="14"/>
        <v>0</v>
      </c>
      <c r="V31" s="80">
        <f t="shared" si="14"/>
        <v>0</v>
      </c>
      <c r="W31" s="80">
        <f t="shared" si="14"/>
        <v>0</v>
      </c>
      <c r="X31" s="94">
        <f t="shared" si="14"/>
        <v>0</v>
      </c>
      <c r="Y31" s="331">
        <f t="shared" si="14"/>
        <v>0</v>
      </c>
    </row>
    <row r="32" spans="1:25" s="18" customFormat="1" ht="14.1" customHeight="1" x14ac:dyDescent="0.25">
      <c r="A32" s="75" t="s">
        <v>595</v>
      </c>
      <c r="B32" s="42" t="s">
        <v>624</v>
      </c>
      <c r="C32" s="87"/>
      <c r="D32" s="31"/>
      <c r="E32" s="31">
        <f>Tabela11[[#This Row],[PROPOSTA ORÇAMENTÁRIA INICIAL
Ano XXXX]]+Tabela11[[#This Row],[TRANSPOSIÇÕES
ORÇAMENTÁRIAS
Nº __ a __ 
E
REFORMULAÇÕES
APROVADAS]]</f>
        <v>0</v>
      </c>
      <c r="F32" s="31"/>
      <c r="G32" s="338" t="e">
        <f>Tabela11[[#This Row],[Despesa Liquidada
até __/__/____]]/Tabela11[[#This Row],[ORÇAMENTO
ATUALIZADO
Ano XXXX]]</f>
        <v>#DIV/0!</v>
      </c>
      <c r="H32" s="88">
        <f>Tabela11[[#This Row],[GOVERNANÇA
TOTAL
]]+Tabela11[[#This Row],[FINALIDADE
TOTAL
]]+Tabela11[[#This Row],[GESTÃO
TOTAL
]]</f>
        <v>0</v>
      </c>
      <c r="I32" s="342" t="e">
        <f t="shared" si="0"/>
        <v>#DIV/0!</v>
      </c>
      <c r="J32" s="335" t="e">
        <f>Tabela11[[#This Row],[PROPOSTA ORÇAMENTÁRIA
Ano XXXX + 1]]/Tabela11[[#This Row],[PROPOSTA ORÇAMENTÁRIA INICIAL
Ano XXXX]]</f>
        <v>#DIV/0!</v>
      </c>
      <c r="K32" s="336" t="e">
        <f>Tabela11[[#This Row],[PROPOSTA ORÇAMENTÁRIA
Ano XXXX + 1]]/Tabela11[[#This Row],[ORÇAMENTO
ATUALIZADO
Ano XXXX]]</f>
        <v>#DIV/0!</v>
      </c>
      <c r="L32" s="87"/>
      <c r="M32" s="31"/>
      <c r="N32" s="31"/>
      <c r="O32" s="140"/>
      <c r="P32" s="326">
        <f>SUM(Tabela11[[#This Row],[GOVERNANÇA
Direção e Liderança]:[GOVERNANÇA
Controle
]])</f>
        <v>0</v>
      </c>
      <c r="Q32" s="31"/>
      <c r="R32" s="31"/>
      <c r="S32" s="140"/>
      <c r="T32" s="326">
        <f>SUM(Tabela11[[#This Row],[FINALIDADE
Registro
]:[FINALIDADE
Julgamento e Normatização]])</f>
        <v>0</v>
      </c>
      <c r="U32" s="31"/>
      <c r="V32" s="31"/>
      <c r="W32" s="31"/>
      <c r="X32" s="89"/>
      <c r="Y32" s="332"/>
    </row>
    <row r="33" spans="1:25" s="37" customFormat="1" ht="14.1" customHeight="1" x14ac:dyDescent="0.25">
      <c r="A33" s="76" t="s">
        <v>596</v>
      </c>
      <c r="B33" s="43" t="s">
        <v>625</v>
      </c>
      <c r="C33" s="79">
        <f>C34</f>
        <v>0</v>
      </c>
      <c r="D33" s="80">
        <f>D34</f>
        <v>0</v>
      </c>
      <c r="E33" s="80">
        <f>Tabela11[[#This Row],[PROPOSTA ORÇAMENTÁRIA INICIAL
Ano XXXX]]+Tabela11[[#This Row],[TRANSPOSIÇÕES
ORÇAMENTÁRIAS
Nº __ a __ 
E
REFORMULAÇÕES
APROVADAS]]</f>
        <v>0</v>
      </c>
      <c r="F33" s="80">
        <f>F34</f>
        <v>0</v>
      </c>
      <c r="G33" s="338" t="e">
        <f>Tabela11[[#This Row],[Despesa Liquidada
até __/__/____]]/Tabela11[[#This Row],[ORÇAMENTO
ATUALIZADO
Ano XXXX]]</f>
        <v>#DIV/0!</v>
      </c>
      <c r="H33" s="81">
        <f>Tabela11[[#This Row],[GOVERNANÇA
TOTAL
]]+Tabela11[[#This Row],[FINALIDADE
TOTAL
]]+Tabela11[[#This Row],[GESTÃO
TOTAL
]]</f>
        <v>0</v>
      </c>
      <c r="I33" s="341" t="e">
        <f t="shared" si="0"/>
        <v>#DIV/0!</v>
      </c>
      <c r="J33" s="333" t="e">
        <f>Tabela11[[#This Row],[PROPOSTA ORÇAMENTÁRIA
Ano XXXX + 1]]/Tabela11[[#This Row],[PROPOSTA ORÇAMENTÁRIA INICIAL
Ano XXXX]]</f>
        <v>#DIV/0!</v>
      </c>
      <c r="K33" s="334" t="e">
        <f>Tabela11[[#This Row],[PROPOSTA ORÇAMENTÁRIA
Ano XXXX + 1]]/Tabela11[[#This Row],[ORÇAMENTO
ATUALIZADO
Ano XXXX]]</f>
        <v>#DIV/0!</v>
      </c>
      <c r="L33" s="79">
        <f>L34</f>
        <v>0</v>
      </c>
      <c r="M33" s="80">
        <f>M34</f>
        <v>0</v>
      </c>
      <c r="N33" s="80">
        <f>N34</f>
        <v>0</v>
      </c>
      <c r="O33" s="141">
        <f t="shared" ref="O33:Y33" si="15">O34</f>
        <v>0</v>
      </c>
      <c r="P33" s="325">
        <f>SUM(Tabela11[[#This Row],[GOVERNANÇA
Direção e Liderança]:[GOVERNANÇA
Controle
]])</f>
        <v>0</v>
      </c>
      <c r="Q33" s="80">
        <f t="shared" si="15"/>
        <v>0</v>
      </c>
      <c r="R33" s="80">
        <f t="shared" si="15"/>
        <v>0</v>
      </c>
      <c r="S33" s="141">
        <f t="shared" si="15"/>
        <v>0</v>
      </c>
      <c r="T33" s="325">
        <f>SUM(Tabela11[[#This Row],[FINALIDADE
Registro
]:[FINALIDADE
Julgamento e Normatização]])</f>
        <v>0</v>
      </c>
      <c r="U33" s="80">
        <f t="shared" si="15"/>
        <v>0</v>
      </c>
      <c r="V33" s="80">
        <f t="shared" si="15"/>
        <v>0</v>
      </c>
      <c r="W33" s="80">
        <f t="shared" si="15"/>
        <v>0</v>
      </c>
      <c r="X33" s="94">
        <f t="shared" si="15"/>
        <v>0</v>
      </c>
      <c r="Y33" s="331">
        <f t="shared" si="15"/>
        <v>0</v>
      </c>
    </row>
    <row r="34" spans="1:25" s="18" customFormat="1" ht="14.1" customHeight="1" x14ac:dyDescent="0.25">
      <c r="A34" s="75" t="s">
        <v>597</v>
      </c>
      <c r="B34" s="42" t="s">
        <v>628</v>
      </c>
      <c r="C34" s="87"/>
      <c r="D34" s="31"/>
      <c r="E34" s="31">
        <f>Tabela11[[#This Row],[PROPOSTA ORÇAMENTÁRIA INICIAL
Ano XXXX]]+Tabela11[[#This Row],[TRANSPOSIÇÕES
ORÇAMENTÁRIAS
Nº __ a __ 
E
REFORMULAÇÕES
APROVADAS]]</f>
        <v>0</v>
      </c>
      <c r="F34" s="31"/>
      <c r="G34" s="338" t="e">
        <f>Tabela11[[#This Row],[Despesa Liquidada
até __/__/____]]/Tabela11[[#This Row],[ORÇAMENTO
ATUALIZADO
Ano XXXX]]</f>
        <v>#DIV/0!</v>
      </c>
      <c r="H34" s="88">
        <f>Tabela11[[#This Row],[GOVERNANÇA
TOTAL
]]+Tabela11[[#This Row],[FINALIDADE
TOTAL
]]+Tabela11[[#This Row],[GESTÃO
TOTAL
]]</f>
        <v>0</v>
      </c>
      <c r="I34" s="342" t="e">
        <f t="shared" si="0"/>
        <v>#DIV/0!</v>
      </c>
      <c r="J34" s="335" t="e">
        <f>Tabela11[[#This Row],[PROPOSTA ORÇAMENTÁRIA
Ano XXXX + 1]]/Tabela11[[#This Row],[PROPOSTA ORÇAMENTÁRIA INICIAL
Ano XXXX]]</f>
        <v>#DIV/0!</v>
      </c>
      <c r="K34" s="336" t="e">
        <f>Tabela11[[#This Row],[PROPOSTA ORÇAMENTÁRIA
Ano XXXX + 1]]/Tabela11[[#This Row],[ORÇAMENTO
ATUALIZADO
Ano XXXX]]</f>
        <v>#DIV/0!</v>
      </c>
      <c r="L34" s="87"/>
      <c r="M34" s="31"/>
      <c r="N34" s="31"/>
      <c r="O34" s="140"/>
      <c r="P34" s="326">
        <f>SUM(Tabela11[[#This Row],[GOVERNANÇA
Direção e Liderança]:[GOVERNANÇA
Controle
]])</f>
        <v>0</v>
      </c>
      <c r="Q34" s="31"/>
      <c r="R34" s="31"/>
      <c r="S34" s="140"/>
      <c r="T34" s="326">
        <f>SUM(Tabela11[[#This Row],[FINALIDADE
Registro
]:[FINALIDADE
Julgamento e Normatização]])</f>
        <v>0</v>
      </c>
      <c r="U34" s="31"/>
      <c r="V34" s="31"/>
      <c r="W34" s="31"/>
      <c r="X34" s="89"/>
      <c r="Y34" s="332"/>
    </row>
    <row r="35" spans="1:25" s="37" customFormat="1" ht="14.1" customHeight="1" x14ac:dyDescent="0.25">
      <c r="A35" s="76" t="s">
        <v>598</v>
      </c>
      <c r="B35" s="43" t="s">
        <v>626</v>
      </c>
      <c r="C35" s="79">
        <f>C36</f>
        <v>0</v>
      </c>
      <c r="D35" s="80">
        <f>D36</f>
        <v>0</v>
      </c>
      <c r="E35" s="80">
        <f>Tabela11[[#This Row],[PROPOSTA ORÇAMENTÁRIA INICIAL
Ano XXXX]]+Tabela11[[#This Row],[TRANSPOSIÇÕES
ORÇAMENTÁRIAS
Nº __ a __ 
E
REFORMULAÇÕES
APROVADAS]]</f>
        <v>0</v>
      </c>
      <c r="F35" s="80">
        <f>F36</f>
        <v>0</v>
      </c>
      <c r="G35" s="338" t="e">
        <f>Tabela11[[#This Row],[Despesa Liquidada
até __/__/____]]/Tabela11[[#This Row],[ORÇAMENTO
ATUALIZADO
Ano XXXX]]</f>
        <v>#DIV/0!</v>
      </c>
      <c r="H35" s="81">
        <f>Tabela11[[#This Row],[GOVERNANÇA
TOTAL
]]+Tabela11[[#This Row],[FINALIDADE
TOTAL
]]+Tabela11[[#This Row],[GESTÃO
TOTAL
]]</f>
        <v>0</v>
      </c>
      <c r="I35" s="341" t="e">
        <f t="shared" si="0"/>
        <v>#DIV/0!</v>
      </c>
      <c r="J35" s="333" t="e">
        <f>Tabela11[[#This Row],[PROPOSTA ORÇAMENTÁRIA
Ano XXXX + 1]]/Tabela11[[#This Row],[PROPOSTA ORÇAMENTÁRIA INICIAL
Ano XXXX]]</f>
        <v>#DIV/0!</v>
      </c>
      <c r="K35" s="334" t="e">
        <f>Tabela11[[#This Row],[PROPOSTA ORÇAMENTÁRIA
Ano XXXX + 1]]/Tabela11[[#This Row],[ORÇAMENTO
ATUALIZADO
Ano XXXX]]</f>
        <v>#DIV/0!</v>
      </c>
      <c r="L35" s="79">
        <f>L36</f>
        <v>0</v>
      </c>
      <c r="M35" s="80">
        <f>M36</f>
        <v>0</v>
      </c>
      <c r="N35" s="80">
        <f>N36</f>
        <v>0</v>
      </c>
      <c r="O35" s="141">
        <f t="shared" ref="O35:Y35" si="16">O36</f>
        <v>0</v>
      </c>
      <c r="P35" s="325">
        <f>SUM(Tabela11[[#This Row],[GOVERNANÇA
Direção e Liderança]:[GOVERNANÇA
Controle
]])</f>
        <v>0</v>
      </c>
      <c r="Q35" s="80">
        <f t="shared" si="16"/>
        <v>0</v>
      </c>
      <c r="R35" s="80">
        <f t="shared" si="16"/>
        <v>0</v>
      </c>
      <c r="S35" s="141">
        <f t="shared" si="16"/>
        <v>0</v>
      </c>
      <c r="T35" s="325">
        <f>SUM(Tabela11[[#This Row],[FINALIDADE
Registro
]:[FINALIDADE
Julgamento e Normatização]])</f>
        <v>0</v>
      </c>
      <c r="U35" s="80">
        <f t="shared" si="16"/>
        <v>0</v>
      </c>
      <c r="V35" s="80">
        <f t="shared" si="16"/>
        <v>0</v>
      </c>
      <c r="W35" s="80">
        <f t="shared" si="16"/>
        <v>0</v>
      </c>
      <c r="X35" s="94">
        <f t="shared" si="16"/>
        <v>0</v>
      </c>
      <c r="Y35" s="331">
        <f t="shared" si="16"/>
        <v>0</v>
      </c>
    </row>
    <row r="36" spans="1:25" s="18" customFormat="1" ht="14.1" customHeight="1" x14ac:dyDescent="0.25">
      <c r="A36" s="75" t="s">
        <v>599</v>
      </c>
      <c r="B36" s="42" t="s">
        <v>627</v>
      </c>
      <c r="C36" s="87"/>
      <c r="D36" s="31"/>
      <c r="E36" s="31">
        <f>Tabela11[[#This Row],[PROPOSTA ORÇAMENTÁRIA INICIAL
Ano XXXX]]+Tabela11[[#This Row],[TRANSPOSIÇÕES
ORÇAMENTÁRIAS
Nº __ a __ 
E
REFORMULAÇÕES
APROVADAS]]</f>
        <v>0</v>
      </c>
      <c r="F36" s="31"/>
      <c r="G36" s="338" t="e">
        <f>Tabela11[[#This Row],[Despesa Liquidada
até __/__/____]]/Tabela11[[#This Row],[ORÇAMENTO
ATUALIZADO
Ano XXXX]]</f>
        <v>#DIV/0!</v>
      </c>
      <c r="H36" s="88">
        <f>Tabela11[[#This Row],[GOVERNANÇA
TOTAL
]]+Tabela11[[#This Row],[FINALIDADE
TOTAL
]]+Tabela11[[#This Row],[GESTÃO
TOTAL
]]</f>
        <v>0</v>
      </c>
      <c r="I36" s="342" t="e">
        <f t="shared" si="0"/>
        <v>#DIV/0!</v>
      </c>
      <c r="J36" s="335" t="e">
        <f>Tabela11[[#This Row],[PROPOSTA ORÇAMENTÁRIA
Ano XXXX + 1]]/Tabela11[[#This Row],[PROPOSTA ORÇAMENTÁRIA INICIAL
Ano XXXX]]</f>
        <v>#DIV/0!</v>
      </c>
      <c r="K36" s="336" t="e">
        <f>Tabela11[[#This Row],[PROPOSTA ORÇAMENTÁRIA
Ano XXXX + 1]]/Tabela11[[#This Row],[ORÇAMENTO
ATUALIZADO
Ano XXXX]]</f>
        <v>#DIV/0!</v>
      </c>
      <c r="L36" s="87"/>
      <c r="M36" s="31"/>
      <c r="N36" s="31"/>
      <c r="O36" s="140"/>
      <c r="P36" s="326">
        <f>SUM(Tabela11[[#This Row],[GOVERNANÇA
Direção e Liderança]:[GOVERNANÇA
Controle
]])</f>
        <v>0</v>
      </c>
      <c r="Q36" s="31"/>
      <c r="R36" s="31"/>
      <c r="S36" s="140"/>
      <c r="T36" s="326">
        <f>SUM(Tabela11[[#This Row],[FINALIDADE
Registro
]:[FINALIDADE
Julgamento e Normatização]])</f>
        <v>0</v>
      </c>
      <c r="U36" s="31"/>
      <c r="V36" s="31"/>
      <c r="W36" s="31"/>
      <c r="X36" s="89"/>
      <c r="Y36" s="332"/>
    </row>
    <row r="37" spans="1:25" s="37" customFormat="1" ht="14.1" customHeight="1" x14ac:dyDescent="0.25">
      <c r="A37" s="76" t="s">
        <v>600</v>
      </c>
      <c r="B37" s="43" t="s">
        <v>601</v>
      </c>
      <c r="C37" s="79">
        <f>C38+C39</f>
        <v>0</v>
      </c>
      <c r="D37" s="80">
        <f>D38+D39</f>
        <v>0</v>
      </c>
      <c r="E37" s="80">
        <f>Tabela11[[#This Row],[PROPOSTA ORÇAMENTÁRIA INICIAL
Ano XXXX]]+Tabela11[[#This Row],[TRANSPOSIÇÕES
ORÇAMENTÁRIAS
Nº __ a __ 
E
REFORMULAÇÕES
APROVADAS]]</f>
        <v>0</v>
      </c>
      <c r="F37" s="80">
        <f>F38+F39</f>
        <v>0</v>
      </c>
      <c r="G37" s="338" t="e">
        <f>Tabela11[[#This Row],[Despesa Liquidada
até __/__/____]]/Tabela11[[#This Row],[ORÇAMENTO
ATUALIZADO
Ano XXXX]]</f>
        <v>#DIV/0!</v>
      </c>
      <c r="H37" s="81">
        <f>Tabela11[[#This Row],[GOVERNANÇA
TOTAL
]]+Tabela11[[#This Row],[FINALIDADE
TOTAL
]]+Tabela11[[#This Row],[GESTÃO
TOTAL
]]</f>
        <v>0</v>
      </c>
      <c r="I37" s="341" t="e">
        <f t="shared" si="0"/>
        <v>#DIV/0!</v>
      </c>
      <c r="J37" s="333" t="e">
        <f>Tabela11[[#This Row],[PROPOSTA ORÇAMENTÁRIA
Ano XXXX + 1]]/Tabela11[[#This Row],[PROPOSTA ORÇAMENTÁRIA INICIAL
Ano XXXX]]</f>
        <v>#DIV/0!</v>
      </c>
      <c r="K37" s="334" t="e">
        <f>Tabela11[[#This Row],[PROPOSTA ORÇAMENTÁRIA
Ano XXXX + 1]]/Tabela11[[#This Row],[ORÇAMENTO
ATUALIZADO
Ano XXXX]]</f>
        <v>#DIV/0!</v>
      </c>
      <c r="L37" s="79">
        <f>L38+L39</f>
        <v>0</v>
      </c>
      <c r="M37" s="80">
        <f>M38+M39</f>
        <v>0</v>
      </c>
      <c r="N37" s="80">
        <f>N38+N39</f>
        <v>0</v>
      </c>
      <c r="O37" s="141">
        <f t="shared" ref="O37:Y37" si="17">O38+O39</f>
        <v>0</v>
      </c>
      <c r="P37" s="325">
        <f>SUM(Tabela11[[#This Row],[GOVERNANÇA
Direção e Liderança]:[GOVERNANÇA
Controle
]])</f>
        <v>0</v>
      </c>
      <c r="Q37" s="80">
        <f t="shared" si="17"/>
        <v>0</v>
      </c>
      <c r="R37" s="80">
        <f t="shared" si="17"/>
        <v>0</v>
      </c>
      <c r="S37" s="141">
        <f t="shared" si="17"/>
        <v>0</v>
      </c>
      <c r="T37" s="325">
        <f>SUM(Tabela11[[#This Row],[FINALIDADE
Registro
]:[FINALIDADE
Julgamento e Normatização]])</f>
        <v>0</v>
      </c>
      <c r="U37" s="80">
        <f t="shared" si="17"/>
        <v>0</v>
      </c>
      <c r="V37" s="80">
        <f t="shared" si="17"/>
        <v>0</v>
      </c>
      <c r="W37" s="80">
        <f t="shared" si="17"/>
        <v>0</v>
      </c>
      <c r="X37" s="94">
        <f t="shared" ref="X37" si="18">X38+X39</f>
        <v>0</v>
      </c>
      <c r="Y37" s="331">
        <f t="shared" si="17"/>
        <v>0</v>
      </c>
    </row>
    <row r="38" spans="1:25" s="18" customFormat="1" ht="14.1" customHeight="1" x14ac:dyDescent="0.25">
      <c r="A38" s="75" t="s">
        <v>602</v>
      </c>
      <c r="B38" s="42" t="s">
        <v>629</v>
      </c>
      <c r="C38" s="87"/>
      <c r="D38" s="31"/>
      <c r="E38" s="31">
        <f>Tabela11[[#This Row],[PROPOSTA ORÇAMENTÁRIA INICIAL
Ano XXXX]]+Tabela11[[#This Row],[TRANSPOSIÇÕES
ORÇAMENTÁRIAS
Nº __ a __ 
E
REFORMULAÇÕES
APROVADAS]]</f>
        <v>0</v>
      </c>
      <c r="F38" s="31"/>
      <c r="G38" s="338" t="e">
        <f>Tabela11[[#This Row],[Despesa Liquidada
até __/__/____]]/Tabela11[[#This Row],[ORÇAMENTO
ATUALIZADO
Ano XXXX]]</f>
        <v>#DIV/0!</v>
      </c>
      <c r="H38" s="88">
        <f>Tabela11[[#This Row],[GOVERNANÇA
TOTAL
]]+Tabela11[[#This Row],[FINALIDADE
TOTAL
]]+Tabela11[[#This Row],[GESTÃO
TOTAL
]]</f>
        <v>0</v>
      </c>
      <c r="I38" s="342" t="e">
        <f t="shared" si="0"/>
        <v>#DIV/0!</v>
      </c>
      <c r="J38" s="335" t="e">
        <f>Tabela11[[#This Row],[PROPOSTA ORÇAMENTÁRIA
Ano XXXX + 1]]/Tabela11[[#This Row],[PROPOSTA ORÇAMENTÁRIA INICIAL
Ano XXXX]]</f>
        <v>#DIV/0!</v>
      </c>
      <c r="K38" s="336" t="e">
        <f>Tabela11[[#This Row],[PROPOSTA ORÇAMENTÁRIA
Ano XXXX + 1]]/Tabela11[[#This Row],[ORÇAMENTO
ATUALIZADO
Ano XXXX]]</f>
        <v>#DIV/0!</v>
      </c>
      <c r="L38" s="87"/>
      <c r="M38" s="31"/>
      <c r="N38" s="31"/>
      <c r="O38" s="140"/>
      <c r="P38" s="326">
        <f>SUM(Tabela11[[#This Row],[GOVERNANÇA
Direção e Liderança]:[GOVERNANÇA
Controle
]])</f>
        <v>0</v>
      </c>
      <c r="Q38" s="31"/>
      <c r="R38" s="31"/>
      <c r="S38" s="140"/>
      <c r="T38" s="326">
        <f>SUM(Tabela11[[#This Row],[FINALIDADE
Registro
]:[FINALIDADE
Julgamento e Normatização]])</f>
        <v>0</v>
      </c>
      <c r="U38" s="31"/>
      <c r="V38" s="31"/>
      <c r="W38" s="31"/>
      <c r="X38" s="89"/>
      <c r="Y38" s="332"/>
    </row>
    <row r="39" spans="1:25" s="18" customFormat="1" ht="14.1" customHeight="1" x14ac:dyDescent="0.25">
      <c r="A39" s="75" t="s">
        <v>603</v>
      </c>
      <c r="B39" s="42" t="s">
        <v>630</v>
      </c>
      <c r="C39" s="87"/>
      <c r="D39" s="31"/>
      <c r="E39" s="31">
        <f>Tabela11[[#This Row],[PROPOSTA ORÇAMENTÁRIA INICIAL
Ano XXXX]]+Tabela11[[#This Row],[TRANSPOSIÇÕES
ORÇAMENTÁRIAS
Nº __ a __ 
E
REFORMULAÇÕES
APROVADAS]]</f>
        <v>0</v>
      </c>
      <c r="F39" s="31"/>
      <c r="G39" s="338" t="e">
        <f>Tabela11[[#This Row],[Despesa Liquidada
até __/__/____]]/Tabela11[[#This Row],[ORÇAMENTO
ATUALIZADO
Ano XXXX]]</f>
        <v>#DIV/0!</v>
      </c>
      <c r="H39" s="88">
        <f>Tabela11[[#This Row],[GOVERNANÇA
TOTAL
]]+Tabela11[[#This Row],[FINALIDADE
TOTAL
]]+Tabela11[[#This Row],[GESTÃO
TOTAL
]]</f>
        <v>0</v>
      </c>
      <c r="I39" s="342" t="e">
        <f t="shared" si="0"/>
        <v>#DIV/0!</v>
      </c>
      <c r="J39" s="335" t="e">
        <f>Tabela11[[#This Row],[PROPOSTA ORÇAMENTÁRIA
Ano XXXX + 1]]/Tabela11[[#This Row],[PROPOSTA ORÇAMENTÁRIA INICIAL
Ano XXXX]]</f>
        <v>#DIV/0!</v>
      </c>
      <c r="K39" s="336" t="e">
        <f>Tabela11[[#This Row],[PROPOSTA ORÇAMENTÁRIA
Ano XXXX + 1]]/Tabela11[[#This Row],[ORÇAMENTO
ATUALIZADO
Ano XXXX]]</f>
        <v>#DIV/0!</v>
      </c>
      <c r="L39" s="87"/>
      <c r="M39" s="31"/>
      <c r="N39" s="31"/>
      <c r="O39" s="140"/>
      <c r="P39" s="326">
        <f>SUM(Tabela11[[#This Row],[GOVERNANÇA
Direção e Liderança]:[GOVERNANÇA
Controle
]])</f>
        <v>0</v>
      </c>
      <c r="Q39" s="31"/>
      <c r="R39" s="31"/>
      <c r="S39" s="140"/>
      <c r="T39" s="326">
        <f>SUM(Tabela11[[#This Row],[FINALIDADE
Registro
]:[FINALIDADE
Julgamento e Normatização]])</f>
        <v>0</v>
      </c>
      <c r="U39" s="31"/>
      <c r="V39" s="31"/>
      <c r="W39" s="31"/>
      <c r="X39" s="89"/>
      <c r="Y39" s="332"/>
    </row>
    <row r="40" spans="1:25" s="37" customFormat="1" ht="14.1" customHeight="1" x14ac:dyDescent="0.25">
      <c r="A40" s="76" t="s">
        <v>604</v>
      </c>
      <c r="B40" s="43" t="s">
        <v>631</v>
      </c>
      <c r="C40" s="79">
        <f>C41</f>
        <v>0</v>
      </c>
      <c r="D40" s="80">
        <f>D41</f>
        <v>0</v>
      </c>
      <c r="E40" s="80">
        <f>Tabela11[[#This Row],[PROPOSTA ORÇAMENTÁRIA INICIAL
Ano XXXX]]+Tabela11[[#This Row],[TRANSPOSIÇÕES
ORÇAMENTÁRIAS
Nº __ a __ 
E
REFORMULAÇÕES
APROVADAS]]</f>
        <v>0</v>
      </c>
      <c r="F40" s="80">
        <f>F41</f>
        <v>0</v>
      </c>
      <c r="G40" s="338" t="e">
        <f>Tabela11[[#This Row],[Despesa Liquidada
até __/__/____]]/Tabela11[[#This Row],[ORÇAMENTO
ATUALIZADO
Ano XXXX]]</f>
        <v>#DIV/0!</v>
      </c>
      <c r="H40" s="81">
        <f>Tabela11[[#This Row],[GOVERNANÇA
TOTAL
]]+Tabela11[[#This Row],[FINALIDADE
TOTAL
]]+Tabela11[[#This Row],[GESTÃO
TOTAL
]]</f>
        <v>0</v>
      </c>
      <c r="I40" s="341" t="e">
        <f t="shared" si="0"/>
        <v>#DIV/0!</v>
      </c>
      <c r="J40" s="333" t="e">
        <f>Tabela11[[#This Row],[PROPOSTA ORÇAMENTÁRIA
Ano XXXX + 1]]/Tabela11[[#This Row],[PROPOSTA ORÇAMENTÁRIA INICIAL
Ano XXXX]]</f>
        <v>#DIV/0!</v>
      </c>
      <c r="K40" s="334" t="e">
        <f>Tabela11[[#This Row],[PROPOSTA ORÇAMENTÁRIA
Ano XXXX + 1]]/Tabela11[[#This Row],[ORÇAMENTO
ATUALIZADO
Ano XXXX]]</f>
        <v>#DIV/0!</v>
      </c>
      <c r="L40" s="79">
        <f>L41</f>
        <v>0</v>
      </c>
      <c r="M40" s="80">
        <f>M41</f>
        <v>0</v>
      </c>
      <c r="N40" s="80">
        <f>N41</f>
        <v>0</v>
      </c>
      <c r="O40" s="141">
        <f t="shared" ref="O40:Y40" si="19">O41</f>
        <v>0</v>
      </c>
      <c r="P40" s="325">
        <f>SUM(Tabela11[[#This Row],[GOVERNANÇA
Direção e Liderança]:[GOVERNANÇA
Controle
]])</f>
        <v>0</v>
      </c>
      <c r="Q40" s="80">
        <f t="shared" si="19"/>
        <v>0</v>
      </c>
      <c r="R40" s="80">
        <f t="shared" si="19"/>
        <v>0</v>
      </c>
      <c r="S40" s="141">
        <f t="shared" si="19"/>
        <v>0</v>
      </c>
      <c r="T40" s="325">
        <f>SUM(Tabela11[[#This Row],[FINALIDADE
Registro
]:[FINALIDADE
Julgamento e Normatização]])</f>
        <v>0</v>
      </c>
      <c r="U40" s="80">
        <f t="shared" si="19"/>
        <v>0</v>
      </c>
      <c r="V40" s="80">
        <f t="shared" si="19"/>
        <v>0</v>
      </c>
      <c r="W40" s="80">
        <f t="shared" si="19"/>
        <v>0</v>
      </c>
      <c r="X40" s="94">
        <f t="shared" si="19"/>
        <v>0</v>
      </c>
      <c r="Y40" s="331">
        <f t="shared" si="19"/>
        <v>0</v>
      </c>
    </row>
    <row r="41" spans="1:25" s="18" customFormat="1" ht="14.1" customHeight="1" x14ac:dyDescent="0.25">
      <c r="A41" s="75" t="s">
        <v>605</v>
      </c>
      <c r="B41" s="42" t="s">
        <v>632</v>
      </c>
      <c r="C41" s="87"/>
      <c r="D41" s="31"/>
      <c r="E41" s="31">
        <f>Tabela11[[#This Row],[PROPOSTA ORÇAMENTÁRIA INICIAL
Ano XXXX]]+Tabela11[[#This Row],[TRANSPOSIÇÕES
ORÇAMENTÁRIAS
Nº __ a __ 
E
REFORMULAÇÕES
APROVADAS]]</f>
        <v>0</v>
      </c>
      <c r="F41" s="31"/>
      <c r="G41" s="338" t="e">
        <f>Tabela11[[#This Row],[Despesa Liquidada
até __/__/____]]/Tabela11[[#This Row],[ORÇAMENTO
ATUALIZADO
Ano XXXX]]</f>
        <v>#DIV/0!</v>
      </c>
      <c r="H41" s="88">
        <f>Tabela11[[#This Row],[GOVERNANÇA
TOTAL
]]+Tabela11[[#This Row],[FINALIDADE
TOTAL
]]+Tabela11[[#This Row],[GESTÃO
TOTAL
]]</f>
        <v>0</v>
      </c>
      <c r="I41" s="342" t="e">
        <f t="shared" si="0"/>
        <v>#DIV/0!</v>
      </c>
      <c r="J41" s="335" t="e">
        <f>Tabela11[[#This Row],[PROPOSTA ORÇAMENTÁRIA
Ano XXXX + 1]]/Tabela11[[#This Row],[PROPOSTA ORÇAMENTÁRIA INICIAL
Ano XXXX]]</f>
        <v>#DIV/0!</v>
      </c>
      <c r="K41" s="336" t="e">
        <f>Tabela11[[#This Row],[PROPOSTA ORÇAMENTÁRIA
Ano XXXX + 1]]/Tabela11[[#This Row],[ORÇAMENTO
ATUALIZADO
Ano XXXX]]</f>
        <v>#DIV/0!</v>
      </c>
      <c r="L41" s="87"/>
      <c r="M41" s="31"/>
      <c r="N41" s="31"/>
      <c r="O41" s="140"/>
      <c r="P41" s="326">
        <f>SUM(Tabela11[[#This Row],[GOVERNANÇA
Direção e Liderança]:[GOVERNANÇA
Controle
]])</f>
        <v>0</v>
      </c>
      <c r="Q41" s="31"/>
      <c r="R41" s="31"/>
      <c r="S41" s="140"/>
      <c r="T41" s="326">
        <f>SUM(Tabela11[[#This Row],[FINALIDADE
Registro
]:[FINALIDADE
Julgamento e Normatização]])</f>
        <v>0</v>
      </c>
      <c r="U41" s="31"/>
      <c r="V41" s="31"/>
      <c r="W41" s="31"/>
      <c r="X41" s="89"/>
      <c r="Y41" s="332"/>
    </row>
    <row r="42" spans="1:25" s="37" customFormat="1" ht="14.1" customHeight="1" x14ac:dyDescent="0.25">
      <c r="A42" s="76" t="s">
        <v>606</v>
      </c>
      <c r="B42" s="43" t="s">
        <v>633</v>
      </c>
      <c r="C42" s="79">
        <f>C43</f>
        <v>0</v>
      </c>
      <c r="D42" s="80">
        <f>D43</f>
        <v>0</v>
      </c>
      <c r="E42" s="80">
        <f>Tabela11[[#This Row],[PROPOSTA ORÇAMENTÁRIA INICIAL
Ano XXXX]]+Tabela11[[#This Row],[TRANSPOSIÇÕES
ORÇAMENTÁRIAS
Nº __ a __ 
E
REFORMULAÇÕES
APROVADAS]]</f>
        <v>0</v>
      </c>
      <c r="F42" s="80">
        <f>F43</f>
        <v>0</v>
      </c>
      <c r="G42" s="338" t="e">
        <f>Tabela11[[#This Row],[Despesa Liquidada
até __/__/____]]/Tabela11[[#This Row],[ORÇAMENTO
ATUALIZADO
Ano XXXX]]</f>
        <v>#DIV/0!</v>
      </c>
      <c r="H42" s="81">
        <f>Tabela11[[#This Row],[GOVERNANÇA
TOTAL
]]+Tabela11[[#This Row],[FINALIDADE
TOTAL
]]+Tabela11[[#This Row],[GESTÃO
TOTAL
]]</f>
        <v>0</v>
      </c>
      <c r="I42" s="341" t="e">
        <f t="shared" si="0"/>
        <v>#DIV/0!</v>
      </c>
      <c r="J42" s="333" t="e">
        <f>Tabela11[[#This Row],[PROPOSTA ORÇAMENTÁRIA
Ano XXXX + 1]]/Tabela11[[#This Row],[PROPOSTA ORÇAMENTÁRIA INICIAL
Ano XXXX]]</f>
        <v>#DIV/0!</v>
      </c>
      <c r="K42" s="334" t="e">
        <f>Tabela11[[#This Row],[PROPOSTA ORÇAMENTÁRIA
Ano XXXX + 1]]/Tabela11[[#This Row],[ORÇAMENTO
ATUALIZADO
Ano XXXX]]</f>
        <v>#DIV/0!</v>
      </c>
      <c r="L42" s="79">
        <f>L43</f>
        <v>0</v>
      </c>
      <c r="M42" s="80">
        <f>M43</f>
        <v>0</v>
      </c>
      <c r="N42" s="80">
        <f>N43</f>
        <v>0</v>
      </c>
      <c r="O42" s="141">
        <f t="shared" ref="O42:Y42" si="20">O43</f>
        <v>0</v>
      </c>
      <c r="P42" s="325">
        <f>SUM(Tabela11[[#This Row],[GOVERNANÇA
Direção e Liderança]:[GOVERNANÇA
Controle
]])</f>
        <v>0</v>
      </c>
      <c r="Q42" s="80">
        <f t="shared" si="20"/>
        <v>0</v>
      </c>
      <c r="R42" s="80">
        <f t="shared" si="20"/>
        <v>0</v>
      </c>
      <c r="S42" s="141">
        <f t="shared" si="20"/>
        <v>0</v>
      </c>
      <c r="T42" s="325">
        <f>SUM(Tabela11[[#This Row],[FINALIDADE
Registro
]:[FINALIDADE
Julgamento e Normatização]])</f>
        <v>0</v>
      </c>
      <c r="U42" s="80">
        <f t="shared" si="20"/>
        <v>0</v>
      </c>
      <c r="V42" s="80">
        <f t="shared" si="20"/>
        <v>0</v>
      </c>
      <c r="W42" s="80">
        <f t="shared" si="20"/>
        <v>0</v>
      </c>
      <c r="X42" s="94">
        <f t="shared" si="20"/>
        <v>0</v>
      </c>
      <c r="Y42" s="331">
        <f t="shared" si="20"/>
        <v>0</v>
      </c>
    </row>
    <row r="43" spans="1:25" s="18" customFormat="1" ht="14.1" customHeight="1" x14ac:dyDescent="0.25">
      <c r="A43" s="75" t="s">
        <v>607</v>
      </c>
      <c r="B43" s="42" t="s">
        <v>634</v>
      </c>
      <c r="C43" s="87"/>
      <c r="D43" s="31"/>
      <c r="E43" s="31">
        <f>Tabela11[[#This Row],[PROPOSTA ORÇAMENTÁRIA INICIAL
Ano XXXX]]+Tabela11[[#This Row],[TRANSPOSIÇÕES
ORÇAMENTÁRIAS
Nº __ a __ 
E
REFORMULAÇÕES
APROVADAS]]</f>
        <v>0</v>
      </c>
      <c r="F43" s="31"/>
      <c r="G43" s="338" t="e">
        <f>Tabela11[[#This Row],[Despesa Liquidada
até __/__/____]]/Tabela11[[#This Row],[ORÇAMENTO
ATUALIZADO
Ano XXXX]]</f>
        <v>#DIV/0!</v>
      </c>
      <c r="H43" s="88">
        <f>Tabela11[[#This Row],[GOVERNANÇA
TOTAL
]]+Tabela11[[#This Row],[FINALIDADE
TOTAL
]]+Tabela11[[#This Row],[GESTÃO
TOTAL
]]</f>
        <v>0</v>
      </c>
      <c r="I43" s="342" t="e">
        <f t="shared" si="0"/>
        <v>#DIV/0!</v>
      </c>
      <c r="J43" s="335" t="e">
        <f>Tabela11[[#This Row],[PROPOSTA ORÇAMENTÁRIA
Ano XXXX + 1]]/Tabela11[[#This Row],[PROPOSTA ORÇAMENTÁRIA INICIAL
Ano XXXX]]</f>
        <v>#DIV/0!</v>
      </c>
      <c r="K43" s="336" t="e">
        <f>Tabela11[[#This Row],[PROPOSTA ORÇAMENTÁRIA
Ano XXXX + 1]]/Tabela11[[#This Row],[ORÇAMENTO
ATUALIZADO
Ano XXXX]]</f>
        <v>#DIV/0!</v>
      </c>
      <c r="L43" s="87"/>
      <c r="M43" s="31"/>
      <c r="N43" s="31"/>
      <c r="O43" s="140"/>
      <c r="P43" s="326">
        <f>SUM(Tabela11[[#This Row],[GOVERNANÇA
Direção e Liderança]:[GOVERNANÇA
Controle
]])</f>
        <v>0</v>
      </c>
      <c r="Q43" s="31"/>
      <c r="R43" s="31"/>
      <c r="S43" s="140"/>
      <c r="T43" s="326">
        <f>SUM(Tabela11[[#This Row],[FINALIDADE
Registro
]:[FINALIDADE
Julgamento e Normatização]])</f>
        <v>0</v>
      </c>
      <c r="U43" s="31"/>
      <c r="V43" s="31"/>
      <c r="W43" s="31"/>
      <c r="X43" s="89"/>
      <c r="Y43" s="332"/>
    </row>
    <row r="44" spans="1:25" s="37" customFormat="1" ht="14.1" customHeight="1" x14ac:dyDescent="0.25">
      <c r="A44" s="76" t="s">
        <v>608</v>
      </c>
      <c r="B44" s="43" t="s">
        <v>635</v>
      </c>
      <c r="C44" s="79">
        <f>C45</f>
        <v>0</v>
      </c>
      <c r="D44" s="80">
        <f>D45</f>
        <v>0</v>
      </c>
      <c r="E44" s="80">
        <f>Tabela11[[#This Row],[PROPOSTA ORÇAMENTÁRIA INICIAL
Ano XXXX]]+Tabela11[[#This Row],[TRANSPOSIÇÕES
ORÇAMENTÁRIAS
Nº __ a __ 
E
REFORMULAÇÕES
APROVADAS]]</f>
        <v>0</v>
      </c>
      <c r="F44" s="80">
        <f>F45</f>
        <v>0</v>
      </c>
      <c r="G44" s="338" t="e">
        <f>Tabela11[[#This Row],[Despesa Liquidada
até __/__/____]]/Tabela11[[#This Row],[ORÇAMENTO
ATUALIZADO
Ano XXXX]]</f>
        <v>#DIV/0!</v>
      </c>
      <c r="H44" s="81">
        <f>Tabela11[[#This Row],[GOVERNANÇA
TOTAL
]]+Tabela11[[#This Row],[FINALIDADE
TOTAL
]]+Tabela11[[#This Row],[GESTÃO
TOTAL
]]</f>
        <v>0</v>
      </c>
      <c r="I44" s="341" t="e">
        <f t="shared" si="0"/>
        <v>#DIV/0!</v>
      </c>
      <c r="J44" s="333" t="e">
        <f>Tabela11[[#This Row],[PROPOSTA ORÇAMENTÁRIA
Ano XXXX + 1]]/Tabela11[[#This Row],[PROPOSTA ORÇAMENTÁRIA INICIAL
Ano XXXX]]</f>
        <v>#DIV/0!</v>
      </c>
      <c r="K44" s="334" t="e">
        <f>Tabela11[[#This Row],[PROPOSTA ORÇAMENTÁRIA
Ano XXXX + 1]]/Tabela11[[#This Row],[ORÇAMENTO
ATUALIZADO
Ano XXXX]]</f>
        <v>#DIV/0!</v>
      </c>
      <c r="L44" s="79">
        <f>L45</f>
        <v>0</v>
      </c>
      <c r="M44" s="80">
        <f>M45</f>
        <v>0</v>
      </c>
      <c r="N44" s="80">
        <f>N45</f>
        <v>0</v>
      </c>
      <c r="O44" s="141">
        <f t="shared" ref="O44:Y44" si="21">O45</f>
        <v>0</v>
      </c>
      <c r="P44" s="325">
        <f>SUM(Tabela11[[#This Row],[GOVERNANÇA
Direção e Liderança]:[GOVERNANÇA
Controle
]])</f>
        <v>0</v>
      </c>
      <c r="Q44" s="80">
        <f t="shared" si="21"/>
        <v>0</v>
      </c>
      <c r="R44" s="80">
        <f t="shared" si="21"/>
        <v>0</v>
      </c>
      <c r="S44" s="141">
        <f t="shared" si="21"/>
        <v>0</v>
      </c>
      <c r="T44" s="325">
        <f>SUM(Tabela11[[#This Row],[FINALIDADE
Registro
]:[FINALIDADE
Julgamento e Normatização]])</f>
        <v>0</v>
      </c>
      <c r="U44" s="80">
        <f t="shared" si="21"/>
        <v>0</v>
      </c>
      <c r="V44" s="80">
        <f t="shared" si="21"/>
        <v>0</v>
      </c>
      <c r="W44" s="80">
        <f t="shared" si="21"/>
        <v>0</v>
      </c>
      <c r="X44" s="94">
        <f t="shared" si="21"/>
        <v>0</v>
      </c>
      <c r="Y44" s="331">
        <f t="shared" si="21"/>
        <v>0</v>
      </c>
    </row>
    <row r="45" spans="1:25" s="18" customFormat="1" ht="14.1" customHeight="1" x14ac:dyDescent="0.25">
      <c r="A45" s="75" t="s">
        <v>609</v>
      </c>
      <c r="B45" s="42" t="s">
        <v>636</v>
      </c>
      <c r="C45" s="87"/>
      <c r="D45" s="31"/>
      <c r="E45" s="31">
        <f>Tabela11[[#This Row],[PROPOSTA ORÇAMENTÁRIA INICIAL
Ano XXXX]]+Tabela11[[#This Row],[TRANSPOSIÇÕES
ORÇAMENTÁRIAS
Nº __ a __ 
E
REFORMULAÇÕES
APROVADAS]]</f>
        <v>0</v>
      </c>
      <c r="F45" s="31"/>
      <c r="G45" s="338" t="e">
        <f>Tabela11[[#This Row],[Despesa Liquidada
até __/__/____]]/Tabela11[[#This Row],[ORÇAMENTO
ATUALIZADO
Ano XXXX]]</f>
        <v>#DIV/0!</v>
      </c>
      <c r="H45" s="88">
        <f>Tabela11[[#This Row],[GOVERNANÇA
TOTAL
]]+Tabela11[[#This Row],[FINALIDADE
TOTAL
]]+Tabela11[[#This Row],[GESTÃO
TOTAL
]]</f>
        <v>0</v>
      </c>
      <c r="I45" s="342" t="e">
        <f t="shared" si="0"/>
        <v>#DIV/0!</v>
      </c>
      <c r="J45" s="335" t="e">
        <f>Tabela11[[#This Row],[PROPOSTA ORÇAMENTÁRIA
Ano XXXX + 1]]/Tabela11[[#This Row],[PROPOSTA ORÇAMENTÁRIA INICIAL
Ano XXXX]]</f>
        <v>#DIV/0!</v>
      </c>
      <c r="K45" s="336" t="e">
        <f>Tabela11[[#This Row],[PROPOSTA ORÇAMENTÁRIA
Ano XXXX + 1]]/Tabela11[[#This Row],[ORÇAMENTO
ATUALIZADO
Ano XXXX]]</f>
        <v>#DIV/0!</v>
      </c>
      <c r="L45" s="87"/>
      <c r="M45" s="31"/>
      <c r="N45" s="31"/>
      <c r="O45" s="140"/>
      <c r="P45" s="326">
        <f>SUM(Tabela11[[#This Row],[GOVERNANÇA
Direção e Liderança]:[GOVERNANÇA
Controle
]])</f>
        <v>0</v>
      </c>
      <c r="Q45" s="31"/>
      <c r="R45" s="31"/>
      <c r="S45" s="140"/>
      <c r="T45" s="326">
        <f>SUM(Tabela11[[#This Row],[FINALIDADE
Registro
]:[FINALIDADE
Julgamento e Normatização]])</f>
        <v>0</v>
      </c>
      <c r="U45" s="31"/>
      <c r="V45" s="31"/>
      <c r="W45" s="31"/>
      <c r="X45" s="89"/>
      <c r="Y45" s="332"/>
    </row>
    <row r="46" spans="1:25" s="37" customFormat="1" ht="14.1" customHeight="1" x14ac:dyDescent="0.25">
      <c r="A46" s="76" t="s">
        <v>610</v>
      </c>
      <c r="B46" s="43" t="s">
        <v>611</v>
      </c>
      <c r="C46" s="79">
        <f>C47</f>
        <v>0</v>
      </c>
      <c r="D46" s="80">
        <f>D47</f>
        <v>0</v>
      </c>
      <c r="E46" s="80">
        <f>Tabela11[[#This Row],[PROPOSTA ORÇAMENTÁRIA INICIAL
Ano XXXX]]+Tabela11[[#This Row],[TRANSPOSIÇÕES
ORÇAMENTÁRIAS
Nº __ a __ 
E
REFORMULAÇÕES
APROVADAS]]</f>
        <v>0</v>
      </c>
      <c r="F46" s="80">
        <f>F47</f>
        <v>0</v>
      </c>
      <c r="G46" s="338" t="e">
        <f>Tabela11[[#This Row],[Despesa Liquidada
até __/__/____]]/Tabela11[[#This Row],[ORÇAMENTO
ATUALIZADO
Ano XXXX]]</f>
        <v>#DIV/0!</v>
      </c>
      <c r="H46" s="81">
        <f>Tabela11[[#This Row],[GOVERNANÇA
TOTAL
]]+Tabela11[[#This Row],[FINALIDADE
TOTAL
]]+Tabela11[[#This Row],[GESTÃO
TOTAL
]]</f>
        <v>0</v>
      </c>
      <c r="I46" s="341" t="e">
        <f t="shared" si="0"/>
        <v>#DIV/0!</v>
      </c>
      <c r="J46" s="333" t="e">
        <f>Tabela11[[#This Row],[PROPOSTA ORÇAMENTÁRIA
Ano XXXX + 1]]/Tabela11[[#This Row],[PROPOSTA ORÇAMENTÁRIA INICIAL
Ano XXXX]]</f>
        <v>#DIV/0!</v>
      </c>
      <c r="K46" s="334" t="e">
        <f>Tabela11[[#This Row],[PROPOSTA ORÇAMENTÁRIA
Ano XXXX + 1]]/Tabela11[[#This Row],[ORÇAMENTO
ATUALIZADO
Ano XXXX]]</f>
        <v>#DIV/0!</v>
      </c>
      <c r="L46" s="79">
        <f>L47</f>
        <v>0</v>
      </c>
      <c r="M46" s="80">
        <f>M47</f>
        <v>0</v>
      </c>
      <c r="N46" s="80">
        <f>N47</f>
        <v>0</v>
      </c>
      <c r="O46" s="141">
        <f t="shared" ref="O46:Y46" si="22">O47</f>
        <v>0</v>
      </c>
      <c r="P46" s="325">
        <f>SUM(Tabela11[[#This Row],[GOVERNANÇA
Direção e Liderança]:[GOVERNANÇA
Controle
]])</f>
        <v>0</v>
      </c>
      <c r="Q46" s="80">
        <f t="shared" si="22"/>
        <v>0</v>
      </c>
      <c r="R46" s="80">
        <f t="shared" si="22"/>
        <v>0</v>
      </c>
      <c r="S46" s="141">
        <f t="shared" si="22"/>
        <v>0</v>
      </c>
      <c r="T46" s="325">
        <f>SUM(Tabela11[[#This Row],[FINALIDADE
Registro
]:[FINALIDADE
Julgamento e Normatização]])</f>
        <v>0</v>
      </c>
      <c r="U46" s="80">
        <f t="shared" si="22"/>
        <v>0</v>
      </c>
      <c r="V46" s="80">
        <f t="shared" si="22"/>
        <v>0</v>
      </c>
      <c r="W46" s="80">
        <f t="shared" si="22"/>
        <v>0</v>
      </c>
      <c r="X46" s="94">
        <f t="shared" si="22"/>
        <v>0</v>
      </c>
      <c r="Y46" s="331">
        <f t="shared" si="22"/>
        <v>0</v>
      </c>
    </row>
    <row r="47" spans="1:25" s="18" customFormat="1" ht="14.1" customHeight="1" x14ac:dyDescent="0.25">
      <c r="A47" s="75" t="s">
        <v>612</v>
      </c>
      <c r="B47" s="42" t="s">
        <v>637</v>
      </c>
      <c r="C47" s="87"/>
      <c r="D47" s="31"/>
      <c r="E47" s="31">
        <f>Tabela11[[#This Row],[PROPOSTA ORÇAMENTÁRIA INICIAL
Ano XXXX]]+Tabela11[[#This Row],[TRANSPOSIÇÕES
ORÇAMENTÁRIAS
Nº __ a __ 
E
REFORMULAÇÕES
APROVADAS]]</f>
        <v>0</v>
      </c>
      <c r="F47" s="31"/>
      <c r="G47" s="338" t="e">
        <f>Tabela11[[#This Row],[Despesa Liquidada
até __/__/____]]/Tabela11[[#This Row],[ORÇAMENTO
ATUALIZADO
Ano XXXX]]</f>
        <v>#DIV/0!</v>
      </c>
      <c r="H47" s="88">
        <f>Tabela11[[#This Row],[GOVERNANÇA
TOTAL
]]+Tabela11[[#This Row],[FINALIDADE
TOTAL
]]+Tabela11[[#This Row],[GESTÃO
TOTAL
]]</f>
        <v>0</v>
      </c>
      <c r="I47" s="342" t="e">
        <f t="shared" si="0"/>
        <v>#DIV/0!</v>
      </c>
      <c r="J47" s="335" t="e">
        <f>Tabela11[[#This Row],[PROPOSTA ORÇAMENTÁRIA
Ano XXXX + 1]]/Tabela11[[#This Row],[PROPOSTA ORÇAMENTÁRIA INICIAL
Ano XXXX]]</f>
        <v>#DIV/0!</v>
      </c>
      <c r="K47" s="336" t="e">
        <f>Tabela11[[#This Row],[PROPOSTA ORÇAMENTÁRIA
Ano XXXX + 1]]/Tabela11[[#This Row],[ORÇAMENTO
ATUALIZADO
Ano XXXX]]</f>
        <v>#DIV/0!</v>
      </c>
      <c r="L47" s="87"/>
      <c r="M47" s="31"/>
      <c r="N47" s="31"/>
      <c r="O47" s="140"/>
      <c r="P47" s="326">
        <f>SUM(Tabela11[[#This Row],[GOVERNANÇA
Direção e Liderança]:[GOVERNANÇA
Controle
]])</f>
        <v>0</v>
      </c>
      <c r="Q47" s="31"/>
      <c r="R47" s="31"/>
      <c r="S47" s="140"/>
      <c r="T47" s="326">
        <f>SUM(Tabela11[[#This Row],[FINALIDADE
Registro
]:[FINALIDADE
Julgamento e Normatização]])</f>
        <v>0</v>
      </c>
      <c r="U47" s="31"/>
      <c r="V47" s="31"/>
      <c r="W47" s="31"/>
      <c r="X47" s="89"/>
      <c r="Y47" s="332"/>
    </row>
    <row r="48" spans="1:25" s="37" customFormat="1" ht="14.1" customHeight="1" x14ac:dyDescent="0.25">
      <c r="A48" s="76" t="s">
        <v>613</v>
      </c>
      <c r="B48" s="43" t="s">
        <v>638</v>
      </c>
      <c r="C48" s="79"/>
      <c r="D48" s="80"/>
      <c r="E48" s="80">
        <f>Tabela11[[#This Row],[PROPOSTA ORÇAMENTÁRIA INICIAL
Ano XXXX]]+Tabela11[[#This Row],[TRANSPOSIÇÕES
ORÇAMENTÁRIAS
Nº __ a __ 
E
REFORMULAÇÕES
APROVADAS]]</f>
        <v>0</v>
      </c>
      <c r="F48" s="80"/>
      <c r="G48" s="338" t="e">
        <f>Tabela11[[#This Row],[Despesa Liquidada
até __/__/____]]/Tabela11[[#This Row],[ORÇAMENTO
ATUALIZADO
Ano XXXX]]</f>
        <v>#DIV/0!</v>
      </c>
      <c r="H48" s="81">
        <f>Tabela11[[#This Row],[GOVERNANÇA
TOTAL
]]+Tabela11[[#This Row],[FINALIDADE
TOTAL
]]+Tabela11[[#This Row],[GESTÃO
TOTAL
]]</f>
        <v>0</v>
      </c>
      <c r="I48" s="341" t="e">
        <f t="shared" si="0"/>
        <v>#DIV/0!</v>
      </c>
      <c r="J48" s="333" t="e">
        <f>Tabela11[[#This Row],[PROPOSTA ORÇAMENTÁRIA
Ano XXXX + 1]]/Tabela11[[#This Row],[PROPOSTA ORÇAMENTÁRIA INICIAL
Ano XXXX]]</f>
        <v>#DIV/0!</v>
      </c>
      <c r="K48" s="334" t="e">
        <f>Tabela11[[#This Row],[PROPOSTA ORÇAMENTÁRIA
Ano XXXX + 1]]/Tabela11[[#This Row],[ORÇAMENTO
ATUALIZADO
Ano XXXX]]</f>
        <v>#DIV/0!</v>
      </c>
      <c r="L48" s="79"/>
      <c r="M48" s="80"/>
      <c r="N48" s="80"/>
      <c r="O48" s="141"/>
      <c r="P48" s="325">
        <f>SUM(Tabela11[[#This Row],[GOVERNANÇA
Direção e Liderança]:[GOVERNANÇA
Controle
]])</f>
        <v>0</v>
      </c>
      <c r="Q48" s="80"/>
      <c r="R48" s="80"/>
      <c r="S48" s="141"/>
      <c r="T48" s="325">
        <f>SUM(Tabela11[[#This Row],[FINALIDADE
Registro
]:[FINALIDADE
Julgamento e Normatização]])</f>
        <v>0</v>
      </c>
      <c r="U48" s="80"/>
      <c r="V48" s="80"/>
      <c r="W48" s="80"/>
      <c r="X48" s="94"/>
      <c r="Y48" s="331"/>
    </row>
    <row r="49" spans="1:25" s="37" customFormat="1" ht="14.1" customHeight="1" x14ac:dyDescent="0.25">
      <c r="A49" s="76" t="s">
        <v>614</v>
      </c>
      <c r="B49" s="43" t="s">
        <v>639</v>
      </c>
      <c r="C49" s="79"/>
      <c r="D49" s="80"/>
      <c r="E49" s="80">
        <f>Tabela11[[#This Row],[PROPOSTA ORÇAMENTÁRIA INICIAL
Ano XXXX]]+Tabela11[[#This Row],[TRANSPOSIÇÕES
ORÇAMENTÁRIAS
Nº __ a __ 
E
REFORMULAÇÕES
APROVADAS]]</f>
        <v>0</v>
      </c>
      <c r="F49" s="80"/>
      <c r="G49" s="338" t="e">
        <f>Tabela11[[#This Row],[Despesa Liquidada
até __/__/____]]/Tabela11[[#This Row],[ORÇAMENTO
ATUALIZADO
Ano XXXX]]</f>
        <v>#DIV/0!</v>
      </c>
      <c r="H49" s="81">
        <f>Tabela11[[#This Row],[GOVERNANÇA
TOTAL
]]+Tabela11[[#This Row],[FINALIDADE
TOTAL
]]+Tabela11[[#This Row],[GESTÃO
TOTAL
]]</f>
        <v>0</v>
      </c>
      <c r="I49" s="341" t="e">
        <f t="shared" si="0"/>
        <v>#DIV/0!</v>
      </c>
      <c r="J49" s="333" t="e">
        <f>Tabela11[[#This Row],[PROPOSTA ORÇAMENTÁRIA
Ano XXXX + 1]]/Tabela11[[#This Row],[PROPOSTA ORÇAMENTÁRIA INICIAL
Ano XXXX]]</f>
        <v>#DIV/0!</v>
      </c>
      <c r="K49" s="334" t="e">
        <f>Tabela11[[#This Row],[PROPOSTA ORÇAMENTÁRIA
Ano XXXX + 1]]/Tabela11[[#This Row],[ORÇAMENTO
ATUALIZADO
Ano XXXX]]</f>
        <v>#DIV/0!</v>
      </c>
      <c r="L49" s="79"/>
      <c r="M49" s="80"/>
      <c r="N49" s="80"/>
      <c r="O49" s="141"/>
      <c r="P49" s="325">
        <f>SUM(Tabela11[[#This Row],[GOVERNANÇA
Direção e Liderança]:[GOVERNANÇA
Controle
]])</f>
        <v>0</v>
      </c>
      <c r="Q49" s="80"/>
      <c r="R49" s="80"/>
      <c r="S49" s="141"/>
      <c r="T49" s="325">
        <f>SUM(Tabela11[[#This Row],[FINALIDADE
Registro
]:[FINALIDADE
Julgamento e Normatização]])</f>
        <v>0</v>
      </c>
      <c r="U49" s="80"/>
      <c r="V49" s="80"/>
      <c r="W49" s="80"/>
      <c r="X49" s="94"/>
      <c r="Y49" s="331"/>
    </row>
    <row r="50" spans="1:25" s="37" customFormat="1" ht="14.1" customHeight="1" x14ac:dyDescent="0.25">
      <c r="A50" s="76" t="s">
        <v>615</v>
      </c>
      <c r="B50" s="43" t="s">
        <v>640</v>
      </c>
      <c r="C50" s="79"/>
      <c r="D50" s="80"/>
      <c r="E50" s="80">
        <f>Tabela11[[#This Row],[PROPOSTA ORÇAMENTÁRIA INICIAL
Ano XXXX]]+Tabela11[[#This Row],[TRANSPOSIÇÕES
ORÇAMENTÁRIAS
Nº __ a __ 
E
REFORMULAÇÕES
APROVADAS]]</f>
        <v>0</v>
      </c>
      <c r="F50" s="80"/>
      <c r="G50" s="338" t="e">
        <f>Tabela11[[#This Row],[Despesa Liquidada
até __/__/____]]/Tabela11[[#This Row],[ORÇAMENTO
ATUALIZADO
Ano XXXX]]</f>
        <v>#DIV/0!</v>
      </c>
      <c r="H50" s="81">
        <f>Tabela11[[#This Row],[GOVERNANÇA
TOTAL
]]+Tabela11[[#This Row],[FINALIDADE
TOTAL
]]+Tabela11[[#This Row],[GESTÃO
TOTAL
]]</f>
        <v>0</v>
      </c>
      <c r="I50" s="341" t="e">
        <f t="shared" si="0"/>
        <v>#DIV/0!</v>
      </c>
      <c r="J50" s="333" t="e">
        <f>Tabela11[[#This Row],[PROPOSTA ORÇAMENTÁRIA
Ano XXXX + 1]]/Tabela11[[#This Row],[PROPOSTA ORÇAMENTÁRIA INICIAL
Ano XXXX]]</f>
        <v>#DIV/0!</v>
      </c>
      <c r="K50" s="334" t="e">
        <f>Tabela11[[#This Row],[PROPOSTA ORÇAMENTÁRIA
Ano XXXX + 1]]/Tabela11[[#This Row],[ORÇAMENTO
ATUALIZADO
Ano XXXX]]</f>
        <v>#DIV/0!</v>
      </c>
      <c r="L50" s="79"/>
      <c r="M50" s="80"/>
      <c r="N50" s="80"/>
      <c r="O50" s="141"/>
      <c r="P50" s="325">
        <f>SUM(Tabela11[[#This Row],[GOVERNANÇA
Direção e Liderança]:[GOVERNANÇA
Controle
]])</f>
        <v>0</v>
      </c>
      <c r="Q50" s="80"/>
      <c r="R50" s="80"/>
      <c r="S50" s="141"/>
      <c r="T50" s="325">
        <f>SUM(Tabela11[[#This Row],[FINALIDADE
Registro
]:[FINALIDADE
Julgamento e Normatização]])</f>
        <v>0</v>
      </c>
      <c r="U50" s="80"/>
      <c r="V50" s="80"/>
      <c r="W50" s="80"/>
      <c r="X50" s="94"/>
      <c r="Y50" s="331"/>
    </row>
    <row r="51" spans="1:25" s="37" customFormat="1" ht="14.1" customHeight="1" x14ac:dyDescent="0.25">
      <c r="A51" s="76" t="s">
        <v>616</v>
      </c>
      <c r="B51" s="43" t="s">
        <v>617</v>
      </c>
      <c r="C51" s="79"/>
      <c r="D51" s="80"/>
      <c r="E51" s="80">
        <f>Tabela11[[#This Row],[PROPOSTA ORÇAMENTÁRIA INICIAL
Ano XXXX]]+Tabela11[[#This Row],[TRANSPOSIÇÕES
ORÇAMENTÁRIAS
Nº __ a __ 
E
REFORMULAÇÕES
APROVADAS]]</f>
        <v>0</v>
      </c>
      <c r="F51" s="80"/>
      <c r="G51" s="338" t="e">
        <f>Tabela11[[#This Row],[Despesa Liquidada
até __/__/____]]/Tabela11[[#This Row],[ORÇAMENTO
ATUALIZADO
Ano XXXX]]</f>
        <v>#DIV/0!</v>
      </c>
      <c r="H51" s="81">
        <f>Tabela11[[#This Row],[GOVERNANÇA
TOTAL
]]+Tabela11[[#This Row],[FINALIDADE
TOTAL
]]+Tabela11[[#This Row],[GESTÃO
TOTAL
]]</f>
        <v>0</v>
      </c>
      <c r="I51" s="341" t="e">
        <f t="shared" si="0"/>
        <v>#DIV/0!</v>
      </c>
      <c r="J51" s="333" t="e">
        <f>Tabela11[[#This Row],[PROPOSTA ORÇAMENTÁRIA
Ano XXXX + 1]]/Tabela11[[#This Row],[PROPOSTA ORÇAMENTÁRIA INICIAL
Ano XXXX]]</f>
        <v>#DIV/0!</v>
      </c>
      <c r="K51" s="334" t="e">
        <f>Tabela11[[#This Row],[PROPOSTA ORÇAMENTÁRIA
Ano XXXX + 1]]/Tabela11[[#This Row],[ORÇAMENTO
ATUALIZADO
Ano XXXX]]</f>
        <v>#DIV/0!</v>
      </c>
      <c r="L51" s="79"/>
      <c r="M51" s="80"/>
      <c r="N51" s="80"/>
      <c r="O51" s="141"/>
      <c r="P51" s="325">
        <f>SUM(Tabela11[[#This Row],[GOVERNANÇA
Direção e Liderança]:[GOVERNANÇA
Controle
]])</f>
        <v>0</v>
      </c>
      <c r="Q51" s="80"/>
      <c r="R51" s="80"/>
      <c r="S51" s="141"/>
      <c r="T51" s="325">
        <f>SUM(Tabela11[[#This Row],[FINALIDADE
Registro
]:[FINALIDADE
Julgamento e Normatização]])</f>
        <v>0</v>
      </c>
      <c r="U51" s="80"/>
      <c r="V51" s="80"/>
      <c r="W51" s="80"/>
      <c r="X51" s="94"/>
      <c r="Y51" s="331"/>
    </row>
    <row r="52" spans="1:25" s="37" customFormat="1" ht="14.1" customHeight="1" x14ac:dyDescent="0.25">
      <c r="A52" s="76" t="s">
        <v>618</v>
      </c>
      <c r="B52" s="43" t="s">
        <v>641</v>
      </c>
      <c r="C52" s="79"/>
      <c r="D52" s="80"/>
      <c r="E52" s="80">
        <f>Tabela11[[#This Row],[PROPOSTA ORÇAMENTÁRIA INICIAL
Ano XXXX]]+Tabela11[[#This Row],[TRANSPOSIÇÕES
ORÇAMENTÁRIAS
Nº __ a __ 
E
REFORMULAÇÕES
APROVADAS]]</f>
        <v>0</v>
      </c>
      <c r="F52" s="80"/>
      <c r="G52" s="338" t="e">
        <f>Tabela11[[#This Row],[Despesa Liquidada
até __/__/____]]/Tabela11[[#This Row],[ORÇAMENTO
ATUALIZADO
Ano XXXX]]</f>
        <v>#DIV/0!</v>
      </c>
      <c r="H52" s="81">
        <f>Tabela11[[#This Row],[GOVERNANÇA
TOTAL
]]+Tabela11[[#This Row],[FINALIDADE
TOTAL
]]+Tabela11[[#This Row],[GESTÃO
TOTAL
]]</f>
        <v>0</v>
      </c>
      <c r="I52" s="341" t="e">
        <f t="shared" si="0"/>
        <v>#DIV/0!</v>
      </c>
      <c r="J52" s="333" t="e">
        <f>Tabela11[[#This Row],[PROPOSTA ORÇAMENTÁRIA
Ano XXXX + 1]]/Tabela11[[#This Row],[PROPOSTA ORÇAMENTÁRIA INICIAL
Ano XXXX]]</f>
        <v>#DIV/0!</v>
      </c>
      <c r="K52" s="334" t="e">
        <f>Tabela11[[#This Row],[PROPOSTA ORÇAMENTÁRIA
Ano XXXX + 1]]/Tabela11[[#This Row],[ORÇAMENTO
ATUALIZADO
Ano XXXX]]</f>
        <v>#DIV/0!</v>
      </c>
      <c r="L52" s="79"/>
      <c r="M52" s="80"/>
      <c r="N52" s="80"/>
      <c r="O52" s="141"/>
      <c r="P52" s="325">
        <f>SUM(Tabela11[[#This Row],[GOVERNANÇA
Direção e Liderança]:[GOVERNANÇA
Controle
]])</f>
        <v>0</v>
      </c>
      <c r="Q52" s="80"/>
      <c r="R52" s="80"/>
      <c r="S52" s="141"/>
      <c r="T52" s="325">
        <f>SUM(Tabela11[[#This Row],[FINALIDADE
Registro
]:[FINALIDADE
Julgamento e Normatização]])</f>
        <v>0</v>
      </c>
      <c r="U52" s="80"/>
      <c r="V52" s="80"/>
      <c r="W52" s="80"/>
      <c r="X52" s="94"/>
      <c r="Y52" s="331"/>
    </row>
    <row r="53" spans="1:25" s="37" customFormat="1" ht="14.1" customHeight="1" x14ac:dyDescent="0.25">
      <c r="A53" s="76" t="s">
        <v>619</v>
      </c>
      <c r="B53" s="43" t="s">
        <v>642</v>
      </c>
      <c r="C53" s="79"/>
      <c r="D53" s="80"/>
      <c r="E53" s="80">
        <f>Tabela11[[#This Row],[PROPOSTA ORÇAMENTÁRIA INICIAL
Ano XXXX]]+Tabela11[[#This Row],[TRANSPOSIÇÕES
ORÇAMENTÁRIAS
Nº __ a __ 
E
REFORMULAÇÕES
APROVADAS]]</f>
        <v>0</v>
      </c>
      <c r="F53" s="80"/>
      <c r="G53" s="338" t="e">
        <f>Tabela11[[#This Row],[Despesa Liquidada
até __/__/____]]/Tabela11[[#This Row],[ORÇAMENTO
ATUALIZADO
Ano XXXX]]</f>
        <v>#DIV/0!</v>
      </c>
      <c r="H53" s="81">
        <f>Tabela11[[#This Row],[GOVERNANÇA
TOTAL
]]+Tabela11[[#This Row],[FINALIDADE
TOTAL
]]+Tabela11[[#This Row],[GESTÃO
TOTAL
]]</f>
        <v>0</v>
      </c>
      <c r="I53" s="341" t="e">
        <f t="shared" si="0"/>
        <v>#DIV/0!</v>
      </c>
      <c r="J53" s="333" t="e">
        <f>Tabela11[[#This Row],[PROPOSTA ORÇAMENTÁRIA
Ano XXXX + 1]]/Tabela11[[#This Row],[PROPOSTA ORÇAMENTÁRIA INICIAL
Ano XXXX]]</f>
        <v>#DIV/0!</v>
      </c>
      <c r="K53" s="334" t="e">
        <f>Tabela11[[#This Row],[PROPOSTA ORÇAMENTÁRIA
Ano XXXX + 1]]/Tabela11[[#This Row],[ORÇAMENTO
ATUALIZADO
Ano XXXX]]</f>
        <v>#DIV/0!</v>
      </c>
      <c r="L53" s="79"/>
      <c r="M53" s="80"/>
      <c r="N53" s="80"/>
      <c r="O53" s="141"/>
      <c r="P53" s="325">
        <f>SUM(Tabela11[[#This Row],[GOVERNANÇA
Direção e Liderança]:[GOVERNANÇA
Controle
]])</f>
        <v>0</v>
      </c>
      <c r="Q53" s="80"/>
      <c r="R53" s="80"/>
      <c r="S53" s="141"/>
      <c r="T53" s="325">
        <f>SUM(Tabela11[[#This Row],[FINALIDADE
Registro
]:[FINALIDADE
Julgamento e Normatização]])</f>
        <v>0</v>
      </c>
      <c r="U53" s="80"/>
      <c r="V53" s="80"/>
      <c r="W53" s="80"/>
      <c r="X53" s="94"/>
      <c r="Y53" s="331"/>
    </row>
    <row r="54" spans="1:25" s="37" customFormat="1" ht="14.1" customHeight="1" x14ac:dyDescent="0.25">
      <c r="A54" s="76" t="s">
        <v>620</v>
      </c>
      <c r="B54" s="43" t="s">
        <v>643</v>
      </c>
      <c r="C54" s="79"/>
      <c r="D54" s="80"/>
      <c r="E54" s="80">
        <f>Tabela11[[#This Row],[PROPOSTA ORÇAMENTÁRIA INICIAL
Ano XXXX]]+Tabela11[[#This Row],[TRANSPOSIÇÕES
ORÇAMENTÁRIAS
Nº __ a __ 
E
REFORMULAÇÕES
APROVADAS]]</f>
        <v>0</v>
      </c>
      <c r="F54" s="80"/>
      <c r="G54" s="338" t="e">
        <f>Tabela11[[#This Row],[Despesa Liquidada
até __/__/____]]/Tabela11[[#This Row],[ORÇAMENTO
ATUALIZADO
Ano XXXX]]</f>
        <v>#DIV/0!</v>
      </c>
      <c r="H54" s="81">
        <f>Tabela11[[#This Row],[GOVERNANÇA
TOTAL
]]+Tabela11[[#This Row],[FINALIDADE
TOTAL
]]+Tabela11[[#This Row],[GESTÃO
TOTAL
]]</f>
        <v>0</v>
      </c>
      <c r="I54" s="341" t="e">
        <f t="shared" si="0"/>
        <v>#DIV/0!</v>
      </c>
      <c r="J54" s="333" t="e">
        <f>Tabela11[[#This Row],[PROPOSTA ORÇAMENTÁRIA
Ano XXXX + 1]]/Tabela11[[#This Row],[PROPOSTA ORÇAMENTÁRIA INICIAL
Ano XXXX]]</f>
        <v>#DIV/0!</v>
      </c>
      <c r="K54" s="334" t="e">
        <f>Tabela11[[#This Row],[PROPOSTA ORÇAMENTÁRIA
Ano XXXX + 1]]/Tabela11[[#This Row],[ORÇAMENTO
ATUALIZADO
Ano XXXX]]</f>
        <v>#DIV/0!</v>
      </c>
      <c r="L54" s="79"/>
      <c r="M54" s="80"/>
      <c r="N54" s="80"/>
      <c r="O54" s="141"/>
      <c r="P54" s="325">
        <f>SUM(Tabela11[[#This Row],[GOVERNANÇA
Direção e Liderança]:[GOVERNANÇA
Controle
]])</f>
        <v>0</v>
      </c>
      <c r="Q54" s="80"/>
      <c r="R54" s="80"/>
      <c r="S54" s="141"/>
      <c r="T54" s="325">
        <f>SUM(Tabela11[[#This Row],[FINALIDADE
Registro
]:[FINALIDADE
Julgamento e Normatização]])</f>
        <v>0</v>
      </c>
      <c r="U54" s="80"/>
      <c r="V54" s="80"/>
      <c r="W54" s="80"/>
      <c r="X54" s="94"/>
      <c r="Y54" s="331"/>
    </row>
    <row r="55" spans="1:25" s="4" customFormat="1" ht="12.75" x14ac:dyDescent="0.25">
      <c r="A55" s="74" t="s">
        <v>136</v>
      </c>
      <c r="B55" s="17" t="s">
        <v>137</v>
      </c>
      <c r="C55" s="28">
        <f>+C56+C62+C68+C120+C124+C128+C132+C140</f>
        <v>0</v>
      </c>
      <c r="D55" s="13">
        <f>+D56+D62+D68+D120+D124+D128+D132+D140</f>
        <v>0</v>
      </c>
      <c r="E55" s="13">
        <f>Tabela11[[#This Row],[PROPOSTA ORÇAMENTÁRIA INICIAL
Ano XXXX]]+Tabela11[[#This Row],[TRANSPOSIÇÕES
ORÇAMENTÁRIAS
Nº __ a __ 
E
REFORMULAÇÕES
APROVADAS]]</f>
        <v>0</v>
      </c>
      <c r="F55" s="13">
        <f>+F56+F62+F68+F120+F124+F128+F132+F140</f>
        <v>0</v>
      </c>
      <c r="G55" s="337" t="e">
        <f>Tabela11[[#This Row],[Despesa Liquidada
até __/__/____]]/Tabela11[[#This Row],[ORÇAMENTO
ATUALIZADO
Ano XXXX]]</f>
        <v>#DIV/0!</v>
      </c>
      <c r="H55" s="56">
        <f>Tabela11[[#This Row],[GOVERNANÇA
TOTAL
]]+Tabela11[[#This Row],[FINALIDADE
TOTAL
]]+Tabela11[[#This Row],[GESTÃO
TOTAL
]]</f>
        <v>0</v>
      </c>
      <c r="I55" s="341" t="e">
        <f t="shared" si="0"/>
        <v>#DIV/0!</v>
      </c>
      <c r="J55" s="333" t="e">
        <f>Tabela11[[#This Row],[PROPOSTA ORÇAMENTÁRIA
Ano XXXX + 1]]/Tabela11[[#This Row],[PROPOSTA ORÇAMENTÁRIA INICIAL
Ano XXXX]]</f>
        <v>#DIV/0!</v>
      </c>
      <c r="K55" s="334" t="e">
        <f>Tabela11[[#This Row],[PROPOSTA ORÇAMENTÁRIA
Ano XXXX + 1]]/Tabela11[[#This Row],[ORÇAMENTO
ATUALIZADO
Ano XXXX]]</f>
        <v>#DIV/0!</v>
      </c>
      <c r="L55" s="13">
        <f t="shared" ref="L55:Y55" si="23">+L56+L62+L68+L120+L124+L128+L132+L140</f>
        <v>0</v>
      </c>
      <c r="M55" s="13">
        <f>+M56+M62+M68+M120+M124+M128+M132+M140</f>
        <v>0</v>
      </c>
      <c r="N55" s="13">
        <f t="shared" si="23"/>
        <v>0</v>
      </c>
      <c r="O55" s="321">
        <f t="shared" si="23"/>
        <v>0</v>
      </c>
      <c r="P55" s="324">
        <f>SUM(Tabela11[[#This Row],[GOVERNANÇA
Direção e Liderança]:[GOVERNANÇA
Controle
]])</f>
        <v>0</v>
      </c>
      <c r="Q55" s="13">
        <f t="shared" si="23"/>
        <v>0</v>
      </c>
      <c r="R55" s="13">
        <f t="shared" si="23"/>
        <v>0</v>
      </c>
      <c r="S55" s="321">
        <f t="shared" si="23"/>
        <v>0</v>
      </c>
      <c r="T55" s="324">
        <f>SUM(Tabela11[[#This Row],[FINALIDADE
Registro
]:[FINALIDADE
Julgamento e Normatização]])</f>
        <v>0</v>
      </c>
      <c r="U55" s="13">
        <f t="shared" si="23"/>
        <v>0</v>
      </c>
      <c r="V55" s="13">
        <f t="shared" si="23"/>
        <v>0</v>
      </c>
      <c r="W55" s="13">
        <f t="shared" si="23"/>
        <v>0</v>
      </c>
      <c r="X55" s="6">
        <f t="shared" ref="X55" si="24">+X56+X62+X68+X120+X124+X128+X132+X140</f>
        <v>0</v>
      </c>
      <c r="Y55" s="330">
        <f t="shared" si="23"/>
        <v>0</v>
      </c>
    </row>
    <row r="56" spans="1:25" s="37" customFormat="1" ht="12" x14ac:dyDescent="0.25">
      <c r="A56" s="74" t="s">
        <v>138</v>
      </c>
      <c r="B56" s="78" t="s">
        <v>139</v>
      </c>
      <c r="C56" s="79">
        <f>SUM(C57:C61)</f>
        <v>0</v>
      </c>
      <c r="D56" s="80">
        <f>SUM(D57:D61)</f>
        <v>0</v>
      </c>
      <c r="E56" s="80">
        <f>Tabela11[[#This Row],[PROPOSTA ORÇAMENTÁRIA INICIAL
Ano XXXX]]+Tabela11[[#This Row],[TRANSPOSIÇÕES
ORÇAMENTÁRIAS
Nº __ a __ 
E
REFORMULAÇÕES
APROVADAS]]</f>
        <v>0</v>
      </c>
      <c r="F56" s="80">
        <f>SUM(F57:F61)</f>
        <v>0</v>
      </c>
      <c r="G56" s="337" t="e">
        <f>Tabela11[[#This Row],[Despesa Liquidada
até __/__/____]]/Tabela11[[#This Row],[ORÇAMENTO
ATUALIZADO
Ano XXXX]]</f>
        <v>#DIV/0!</v>
      </c>
      <c r="H56" s="81">
        <f>Tabela11[[#This Row],[GOVERNANÇA
TOTAL
]]+Tabela11[[#This Row],[FINALIDADE
TOTAL
]]+Tabela11[[#This Row],[GESTÃO
TOTAL
]]</f>
        <v>0</v>
      </c>
      <c r="I56" s="341" t="e">
        <f t="shared" si="0"/>
        <v>#DIV/0!</v>
      </c>
      <c r="J56" s="333" t="e">
        <f>Tabela11[[#This Row],[PROPOSTA ORÇAMENTÁRIA
Ano XXXX + 1]]/Tabela11[[#This Row],[PROPOSTA ORÇAMENTÁRIA INICIAL
Ano XXXX]]</f>
        <v>#DIV/0!</v>
      </c>
      <c r="K56" s="334" t="e">
        <f>Tabela11[[#This Row],[PROPOSTA ORÇAMENTÁRIA
Ano XXXX + 1]]/Tabela11[[#This Row],[ORÇAMENTO
ATUALIZADO
Ano XXXX]]</f>
        <v>#DIV/0!</v>
      </c>
      <c r="L56" s="80">
        <f t="shared" ref="L56:Y56" si="25">SUM(L57:L61)</f>
        <v>0</v>
      </c>
      <c r="M56" s="80">
        <f>SUM(M57:M61)</f>
        <v>0</v>
      </c>
      <c r="N56" s="80">
        <f t="shared" si="25"/>
        <v>0</v>
      </c>
      <c r="O56" s="141">
        <f t="shared" si="25"/>
        <v>0</v>
      </c>
      <c r="P56" s="325">
        <f>SUM(Tabela11[[#This Row],[GOVERNANÇA
Direção e Liderança]:[GOVERNANÇA
Controle
]])</f>
        <v>0</v>
      </c>
      <c r="Q56" s="80">
        <f t="shared" si="25"/>
        <v>0</v>
      </c>
      <c r="R56" s="80">
        <f t="shared" si="25"/>
        <v>0</v>
      </c>
      <c r="S56" s="141">
        <f t="shared" si="25"/>
        <v>0</v>
      </c>
      <c r="T56" s="325">
        <f>SUM(Tabela11[[#This Row],[FINALIDADE
Registro
]:[FINALIDADE
Julgamento e Normatização]])</f>
        <v>0</v>
      </c>
      <c r="U56" s="80">
        <f t="shared" si="25"/>
        <v>0</v>
      </c>
      <c r="V56" s="80">
        <f t="shared" si="25"/>
        <v>0</v>
      </c>
      <c r="W56" s="80">
        <f t="shared" si="25"/>
        <v>0</v>
      </c>
      <c r="X56" s="94">
        <f t="shared" ref="X56" si="26">SUM(X57:X61)</f>
        <v>0</v>
      </c>
      <c r="Y56" s="331">
        <f t="shared" si="25"/>
        <v>0</v>
      </c>
    </row>
    <row r="57" spans="1:25" s="18" customFormat="1" ht="12" x14ac:dyDescent="0.25">
      <c r="A57" s="85" t="s">
        <v>140</v>
      </c>
      <c r="B57" s="86" t="s">
        <v>645</v>
      </c>
      <c r="C57" s="87"/>
      <c r="D57" s="31"/>
      <c r="E57" s="31">
        <f>Tabela11[[#This Row],[PROPOSTA ORÇAMENTÁRIA INICIAL
Ano XXXX]]+Tabela11[[#This Row],[TRANSPOSIÇÕES
ORÇAMENTÁRIAS
Nº __ a __ 
E
REFORMULAÇÕES
APROVADAS]]</f>
        <v>0</v>
      </c>
      <c r="F57" s="31"/>
      <c r="G57" s="338" t="e">
        <f>Tabela11[[#This Row],[Despesa Liquidada
até __/__/____]]/Tabela11[[#This Row],[ORÇAMENTO
ATUALIZADO
Ano XXXX]]</f>
        <v>#DIV/0!</v>
      </c>
      <c r="H57" s="88">
        <f>Tabela11[[#This Row],[GOVERNANÇA
TOTAL
]]+Tabela11[[#This Row],[FINALIDADE
TOTAL
]]+Tabela11[[#This Row],[GESTÃO
TOTAL
]]</f>
        <v>0</v>
      </c>
      <c r="I57" s="342" t="e">
        <f t="shared" si="0"/>
        <v>#DIV/0!</v>
      </c>
      <c r="J57" s="335" t="e">
        <f>Tabela11[[#This Row],[PROPOSTA ORÇAMENTÁRIA
Ano XXXX + 1]]/Tabela11[[#This Row],[PROPOSTA ORÇAMENTÁRIA INICIAL
Ano XXXX]]</f>
        <v>#DIV/0!</v>
      </c>
      <c r="K57" s="336" t="e">
        <f>Tabela11[[#This Row],[PROPOSTA ORÇAMENTÁRIA
Ano XXXX + 1]]/Tabela11[[#This Row],[ORÇAMENTO
ATUALIZADO
Ano XXXX]]</f>
        <v>#DIV/0!</v>
      </c>
      <c r="L57" s="31"/>
      <c r="M57" s="31"/>
      <c r="N57" s="31"/>
      <c r="O57" s="140"/>
      <c r="P57" s="326">
        <f>SUM(Tabela11[[#This Row],[GOVERNANÇA
Direção e Liderança]:[GOVERNANÇA
Controle
]])</f>
        <v>0</v>
      </c>
      <c r="Q57" s="31"/>
      <c r="R57" s="31"/>
      <c r="S57" s="140"/>
      <c r="T57" s="326">
        <f>SUM(Tabela11[[#This Row],[FINALIDADE
Registro
]:[FINALIDADE
Julgamento e Normatização]])</f>
        <v>0</v>
      </c>
      <c r="U57" s="31"/>
      <c r="V57" s="31"/>
      <c r="W57" s="31"/>
      <c r="X57" s="89"/>
      <c r="Y57" s="332"/>
    </row>
    <row r="58" spans="1:25" s="18" customFormat="1" ht="12" x14ac:dyDescent="0.25">
      <c r="A58" s="85" t="s">
        <v>141</v>
      </c>
      <c r="B58" s="86" t="s">
        <v>646</v>
      </c>
      <c r="C58" s="87"/>
      <c r="D58" s="31"/>
      <c r="E58" s="31">
        <f>Tabela11[[#This Row],[PROPOSTA ORÇAMENTÁRIA INICIAL
Ano XXXX]]+Tabela11[[#This Row],[TRANSPOSIÇÕES
ORÇAMENTÁRIAS
Nº __ a __ 
E
REFORMULAÇÕES
APROVADAS]]</f>
        <v>0</v>
      </c>
      <c r="F58" s="31"/>
      <c r="G58" s="338" t="e">
        <f>Tabela11[[#This Row],[Despesa Liquidada
até __/__/____]]/Tabela11[[#This Row],[ORÇAMENTO
ATUALIZADO
Ano XXXX]]</f>
        <v>#DIV/0!</v>
      </c>
      <c r="H58" s="88">
        <f>Tabela11[[#This Row],[GOVERNANÇA
TOTAL
]]+Tabela11[[#This Row],[FINALIDADE
TOTAL
]]+Tabela11[[#This Row],[GESTÃO
TOTAL
]]</f>
        <v>0</v>
      </c>
      <c r="I58" s="342" t="e">
        <f t="shared" si="0"/>
        <v>#DIV/0!</v>
      </c>
      <c r="J58" s="335" t="e">
        <f>Tabela11[[#This Row],[PROPOSTA ORÇAMENTÁRIA
Ano XXXX + 1]]/Tabela11[[#This Row],[PROPOSTA ORÇAMENTÁRIA INICIAL
Ano XXXX]]</f>
        <v>#DIV/0!</v>
      </c>
      <c r="K58" s="336" t="e">
        <f>Tabela11[[#This Row],[PROPOSTA ORÇAMENTÁRIA
Ano XXXX + 1]]/Tabela11[[#This Row],[ORÇAMENTO
ATUALIZADO
Ano XXXX]]</f>
        <v>#DIV/0!</v>
      </c>
      <c r="L58" s="31"/>
      <c r="M58" s="31"/>
      <c r="N58" s="31"/>
      <c r="O58" s="140"/>
      <c r="P58" s="326">
        <f>SUM(Tabela11[[#This Row],[GOVERNANÇA
Direção e Liderança]:[GOVERNANÇA
Controle
]])</f>
        <v>0</v>
      </c>
      <c r="Q58" s="31"/>
      <c r="R58" s="31"/>
      <c r="S58" s="140"/>
      <c r="T58" s="326">
        <f>SUM(Tabela11[[#This Row],[FINALIDADE
Registro
]:[FINALIDADE
Julgamento e Normatização]])</f>
        <v>0</v>
      </c>
      <c r="U58" s="31"/>
      <c r="V58" s="31"/>
      <c r="W58" s="31"/>
      <c r="X58" s="89"/>
      <c r="Y58" s="332"/>
    </row>
    <row r="59" spans="1:25" s="18" customFormat="1" ht="12" x14ac:dyDescent="0.25">
      <c r="A59" s="85" t="s">
        <v>142</v>
      </c>
      <c r="B59" s="86" t="s">
        <v>346</v>
      </c>
      <c r="C59" s="87"/>
      <c r="D59" s="31"/>
      <c r="E59" s="31">
        <f>Tabela11[[#This Row],[PROPOSTA ORÇAMENTÁRIA INICIAL
Ano XXXX]]+Tabela11[[#This Row],[TRANSPOSIÇÕES
ORÇAMENTÁRIAS
Nº __ a __ 
E
REFORMULAÇÕES
APROVADAS]]</f>
        <v>0</v>
      </c>
      <c r="F59" s="31"/>
      <c r="G59" s="338" t="e">
        <f>Tabela11[[#This Row],[Despesa Liquidada
até __/__/____]]/Tabela11[[#This Row],[ORÇAMENTO
ATUALIZADO
Ano XXXX]]</f>
        <v>#DIV/0!</v>
      </c>
      <c r="H59" s="88">
        <f>Tabela11[[#This Row],[GOVERNANÇA
TOTAL
]]+Tabela11[[#This Row],[FINALIDADE
TOTAL
]]+Tabela11[[#This Row],[GESTÃO
TOTAL
]]</f>
        <v>0</v>
      </c>
      <c r="I59" s="342" t="e">
        <f t="shared" si="0"/>
        <v>#DIV/0!</v>
      </c>
      <c r="J59" s="335" t="e">
        <f>Tabela11[[#This Row],[PROPOSTA ORÇAMENTÁRIA
Ano XXXX + 1]]/Tabela11[[#This Row],[PROPOSTA ORÇAMENTÁRIA INICIAL
Ano XXXX]]</f>
        <v>#DIV/0!</v>
      </c>
      <c r="K59" s="336" t="e">
        <f>Tabela11[[#This Row],[PROPOSTA ORÇAMENTÁRIA
Ano XXXX + 1]]/Tabela11[[#This Row],[ORÇAMENTO
ATUALIZADO
Ano XXXX]]</f>
        <v>#DIV/0!</v>
      </c>
      <c r="L59" s="31"/>
      <c r="M59" s="31"/>
      <c r="N59" s="31"/>
      <c r="O59" s="140"/>
      <c r="P59" s="326">
        <f>SUM(Tabela11[[#This Row],[GOVERNANÇA
Direção e Liderança]:[GOVERNANÇA
Controle
]])</f>
        <v>0</v>
      </c>
      <c r="Q59" s="31"/>
      <c r="R59" s="31"/>
      <c r="S59" s="140"/>
      <c r="T59" s="326">
        <f>SUM(Tabela11[[#This Row],[FINALIDADE
Registro
]:[FINALIDADE
Julgamento e Normatização]])</f>
        <v>0</v>
      </c>
      <c r="U59" s="31"/>
      <c r="V59" s="31"/>
      <c r="W59" s="31"/>
      <c r="X59" s="89"/>
      <c r="Y59" s="332"/>
    </row>
    <row r="60" spans="1:25" s="18" customFormat="1" ht="12" x14ac:dyDescent="0.25">
      <c r="A60" s="85" t="s">
        <v>143</v>
      </c>
      <c r="B60" s="86" t="s">
        <v>347</v>
      </c>
      <c r="C60" s="87"/>
      <c r="D60" s="31"/>
      <c r="E60" s="31">
        <f>Tabela11[[#This Row],[PROPOSTA ORÇAMENTÁRIA INICIAL
Ano XXXX]]+Tabela11[[#This Row],[TRANSPOSIÇÕES
ORÇAMENTÁRIAS
Nº __ a __ 
E
REFORMULAÇÕES
APROVADAS]]</f>
        <v>0</v>
      </c>
      <c r="F60" s="31"/>
      <c r="G60" s="338" t="e">
        <f>Tabela11[[#This Row],[Despesa Liquidada
até __/__/____]]/Tabela11[[#This Row],[ORÇAMENTO
ATUALIZADO
Ano XXXX]]</f>
        <v>#DIV/0!</v>
      </c>
      <c r="H60" s="88">
        <f>Tabela11[[#This Row],[GOVERNANÇA
TOTAL
]]+Tabela11[[#This Row],[FINALIDADE
TOTAL
]]+Tabela11[[#This Row],[GESTÃO
TOTAL
]]</f>
        <v>0</v>
      </c>
      <c r="I60" s="342" t="e">
        <f t="shared" si="0"/>
        <v>#DIV/0!</v>
      </c>
      <c r="J60" s="335" t="e">
        <f>Tabela11[[#This Row],[PROPOSTA ORÇAMENTÁRIA
Ano XXXX + 1]]/Tabela11[[#This Row],[PROPOSTA ORÇAMENTÁRIA INICIAL
Ano XXXX]]</f>
        <v>#DIV/0!</v>
      </c>
      <c r="K60" s="336" t="e">
        <f>Tabela11[[#This Row],[PROPOSTA ORÇAMENTÁRIA
Ano XXXX + 1]]/Tabela11[[#This Row],[ORÇAMENTO
ATUALIZADO
Ano XXXX]]</f>
        <v>#DIV/0!</v>
      </c>
      <c r="L60" s="31"/>
      <c r="M60" s="31"/>
      <c r="N60" s="31"/>
      <c r="O60" s="140"/>
      <c r="P60" s="326">
        <f>SUM(Tabela11[[#This Row],[GOVERNANÇA
Direção e Liderança]:[GOVERNANÇA
Controle
]])</f>
        <v>0</v>
      </c>
      <c r="Q60" s="31"/>
      <c r="R60" s="31"/>
      <c r="S60" s="140"/>
      <c r="T60" s="326">
        <f>SUM(Tabela11[[#This Row],[FINALIDADE
Registro
]:[FINALIDADE
Julgamento e Normatização]])</f>
        <v>0</v>
      </c>
      <c r="U60" s="31"/>
      <c r="V60" s="31"/>
      <c r="W60" s="31"/>
      <c r="X60" s="89"/>
      <c r="Y60" s="332"/>
    </row>
    <row r="61" spans="1:25" s="18" customFormat="1" ht="12" x14ac:dyDescent="0.25">
      <c r="A61" s="85" t="s">
        <v>144</v>
      </c>
      <c r="B61" s="86" t="s">
        <v>348</v>
      </c>
      <c r="C61" s="87"/>
      <c r="D61" s="31"/>
      <c r="E61" s="31">
        <f>Tabela11[[#This Row],[PROPOSTA ORÇAMENTÁRIA INICIAL
Ano XXXX]]+Tabela11[[#This Row],[TRANSPOSIÇÕES
ORÇAMENTÁRIAS
Nº __ a __ 
E
REFORMULAÇÕES
APROVADAS]]</f>
        <v>0</v>
      </c>
      <c r="F61" s="31"/>
      <c r="G61" s="338" t="e">
        <f>Tabela11[[#This Row],[Despesa Liquidada
até __/__/____]]/Tabela11[[#This Row],[ORÇAMENTO
ATUALIZADO
Ano XXXX]]</f>
        <v>#DIV/0!</v>
      </c>
      <c r="H61" s="88">
        <f>Tabela11[[#This Row],[GOVERNANÇA
TOTAL
]]+Tabela11[[#This Row],[FINALIDADE
TOTAL
]]+Tabela11[[#This Row],[GESTÃO
TOTAL
]]</f>
        <v>0</v>
      </c>
      <c r="I61" s="342" t="e">
        <f t="shared" si="0"/>
        <v>#DIV/0!</v>
      </c>
      <c r="J61" s="335" t="e">
        <f>Tabela11[[#This Row],[PROPOSTA ORÇAMENTÁRIA
Ano XXXX + 1]]/Tabela11[[#This Row],[PROPOSTA ORÇAMENTÁRIA INICIAL
Ano XXXX]]</f>
        <v>#DIV/0!</v>
      </c>
      <c r="K61" s="336" t="e">
        <f>Tabela11[[#This Row],[PROPOSTA ORÇAMENTÁRIA
Ano XXXX + 1]]/Tabela11[[#This Row],[ORÇAMENTO
ATUALIZADO
Ano XXXX]]</f>
        <v>#DIV/0!</v>
      </c>
      <c r="L61" s="31"/>
      <c r="M61" s="31"/>
      <c r="N61" s="31"/>
      <c r="O61" s="140"/>
      <c r="P61" s="326">
        <f>SUM(Tabela11[[#This Row],[GOVERNANÇA
Direção e Liderança]:[GOVERNANÇA
Controle
]])</f>
        <v>0</v>
      </c>
      <c r="Q61" s="31"/>
      <c r="R61" s="31"/>
      <c r="S61" s="140"/>
      <c r="T61" s="326">
        <f>SUM(Tabela11[[#This Row],[FINALIDADE
Registro
]:[FINALIDADE
Julgamento e Normatização]])</f>
        <v>0</v>
      </c>
      <c r="U61" s="31"/>
      <c r="V61" s="31"/>
      <c r="W61" s="31"/>
      <c r="X61" s="89"/>
      <c r="Y61" s="332"/>
    </row>
    <row r="62" spans="1:25" s="37" customFormat="1" ht="12" x14ac:dyDescent="0.25">
      <c r="A62" s="74" t="s">
        <v>145</v>
      </c>
      <c r="B62" s="78" t="s">
        <v>146</v>
      </c>
      <c r="C62" s="79">
        <f>SUM(C63:C67)</f>
        <v>0</v>
      </c>
      <c r="D62" s="80">
        <f>SUM(D63:D67)</f>
        <v>0</v>
      </c>
      <c r="E62" s="80">
        <f>Tabela11[[#This Row],[PROPOSTA ORÇAMENTÁRIA INICIAL
Ano XXXX]]+Tabela11[[#This Row],[TRANSPOSIÇÕES
ORÇAMENTÁRIAS
Nº __ a __ 
E
REFORMULAÇÕES
APROVADAS]]</f>
        <v>0</v>
      </c>
      <c r="F62" s="80">
        <f>SUM(F63:F67)</f>
        <v>0</v>
      </c>
      <c r="G62" s="337" t="e">
        <f>Tabela11[[#This Row],[Despesa Liquidada
até __/__/____]]/Tabela11[[#This Row],[ORÇAMENTO
ATUALIZADO
Ano XXXX]]</f>
        <v>#DIV/0!</v>
      </c>
      <c r="H62" s="81">
        <f>Tabela11[[#This Row],[GOVERNANÇA
TOTAL
]]+Tabela11[[#This Row],[FINALIDADE
TOTAL
]]+Tabela11[[#This Row],[GESTÃO
TOTAL
]]</f>
        <v>0</v>
      </c>
      <c r="I62" s="341" t="e">
        <f t="shared" si="0"/>
        <v>#DIV/0!</v>
      </c>
      <c r="J62" s="333" t="e">
        <f>Tabela11[[#This Row],[PROPOSTA ORÇAMENTÁRIA
Ano XXXX + 1]]/Tabela11[[#This Row],[PROPOSTA ORÇAMENTÁRIA INICIAL
Ano XXXX]]</f>
        <v>#DIV/0!</v>
      </c>
      <c r="K62" s="334" t="e">
        <f>Tabela11[[#This Row],[PROPOSTA ORÇAMENTÁRIA
Ano XXXX + 1]]/Tabela11[[#This Row],[ORÇAMENTO
ATUALIZADO
Ano XXXX]]</f>
        <v>#DIV/0!</v>
      </c>
      <c r="L62" s="80">
        <f t="shared" ref="L62:Y62" si="27">SUM(L63:L67)</f>
        <v>0</v>
      </c>
      <c r="M62" s="80">
        <f>SUM(M63:M67)</f>
        <v>0</v>
      </c>
      <c r="N62" s="80">
        <f t="shared" si="27"/>
        <v>0</v>
      </c>
      <c r="O62" s="141">
        <f t="shared" si="27"/>
        <v>0</v>
      </c>
      <c r="P62" s="325">
        <f>SUM(Tabela11[[#This Row],[GOVERNANÇA
Direção e Liderança]:[GOVERNANÇA
Controle
]])</f>
        <v>0</v>
      </c>
      <c r="Q62" s="80">
        <f t="shared" si="27"/>
        <v>0</v>
      </c>
      <c r="R62" s="80">
        <f t="shared" si="27"/>
        <v>0</v>
      </c>
      <c r="S62" s="141">
        <f t="shared" si="27"/>
        <v>0</v>
      </c>
      <c r="T62" s="325">
        <f>SUM(Tabela11[[#This Row],[FINALIDADE
Registro
]:[FINALIDADE
Julgamento e Normatização]])</f>
        <v>0</v>
      </c>
      <c r="U62" s="80">
        <f t="shared" si="27"/>
        <v>0</v>
      </c>
      <c r="V62" s="80">
        <f t="shared" si="27"/>
        <v>0</v>
      </c>
      <c r="W62" s="80">
        <f t="shared" si="27"/>
        <v>0</v>
      </c>
      <c r="X62" s="94">
        <f t="shared" ref="X62" si="28">SUM(X63:X67)</f>
        <v>0</v>
      </c>
      <c r="Y62" s="331">
        <f t="shared" si="27"/>
        <v>0</v>
      </c>
    </row>
    <row r="63" spans="1:25" s="18" customFormat="1" ht="12" x14ac:dyDescent="0.25">
      <c r="A63" s="85" t="s">
        <v>147</v>
      </c>
      <c r="B63" s="86" t="s">
        <v>349</v>
      </c>
      <c r="C63" s="87"/>
      <c r="D63" s="31"/>
      <c r="E63" s="31">
        <f>Tabela11[[#This Row],[PROPOSTA ORÇAMENTÁRIA INICIAL
Ano XXXX]]+Tabela11[[#This Row],[TRANSPOSIÇÕES
ORÇAMENTÁRIAS
Nº __ a __ 
E
REFORMULAÇÕES
APROVADAS]]</f>
        <v>0</v>
      </c>
      <c r="F63" s="31"/>
      <c r="G63" s="338" t="e">
        <f>Tabela11[[#This Row],[Despesa Liquidada
até __/__/____]]/Tabela11[[#This Row],[ORÇAMENTO
ATUALIZADO
Ano XXXX]]</f>
        <v>#DIV/0!</v>
      </c>
      <c r="H63" s="88">
        <f>Tabela11[[#This Row],[GOVERNANÇA
TOTAL
]]+Tabela11[[#This Row],[FINALIDADE
TOTAL
]]+Tabela11[[#This Row],[GESTÃO
TOTAL
]]</f>
        <v>0</v>
      </c>
      <c r="I63" s="342" t="e">
        <f t="shared" si="0"/>
        <v>#DIV/0!</v>
      </c>
      <c r="J63" s="335" t="e">
        <f>Tabela11[[#This Row],[PROPOSTA ORÇAMENTÁRIA
Ano XXXX + 1]]/Tabela11[[#This Row],[PROPOSTA ORÇAMENTÁRIA INICIAL
Ano XXXX]]</f>
        <v>#DIV/0!</v>
      </c>
      <c r="K63" s="336" t="e">
        <f>Tabela11[[#This Row],[PROPOSTA ORÇAMENTÁRIA
Ano XXXX + 1]]/Tabela11[[#This Row],[ORÇAMENTO
ATUALIZADO
Ano XXXX]]</f>
        <v>#DIV/0!</v>
      </c>
      <c r="L63" s="31"/>
      <c r="M63" s="31"/>
      <c r="N63" s="31"/>
      <c r="O63" s="140"/>
      <c r="P63" s="326">
        <f>SUM(Tabela11[[#This Row],[GOVERNANÇA
Direção e Liderança]:[GOVERNANÇA
Controle
]])</f>
        <v>0</v>
      </c>
      <c r="Q63" s="31"/>
      <c r="R63" s="31"/>
      <c r="S63" s="140"/>
      <c r="T63" s="326">
        <f>SUM(Tabela11[[#This Row],[FINALIDADE
Registro
]:[FINALIDADE
Julgamento e Normatização]])</f>
        <v>0</v>
      </c>
      <c r="U63" s="31"/>
      <c r="V63" s="31"/>
      <c r="W63" s="31"/>
      <c r="X63" s="89"/>
      <c r="Y63" s="332"/>
    </row>
    <row r="64" spans="1:25" s="18" customFormat="1" ht="12" x14ac:dyDescent="0.25">
      <c r="A64" s="85" t="s">
        <v>148</v>
      </c>
      <c r="B64" s="86" t="s">
        <v>350</v>
      </c>
      <c r="C64" s="87"/>
      <c r="D64" s="31"/>
      <c r="E64" s="31">
        <f>Tabela11[[#This Row],[PROPOSTA ORÇAMENTÁRIA INICIAL
Ano XXXX]]+Tabela11[[#This Row],[TRANSPOSIÇÕES
ORÇAMENTÁRIAS
Nº __ a __ 
E
REFORMULAÇÕES
APROVADAS]]</f>
        <v>0</v>
      </c>
      <c r="F64" s="31"/>
      <c r="G64" s="338" t="e">
        <f>Tabela11[[#This Row],[Despesa Liquidada
até __/__/____]]/Tabela11[[#This Row],[ORÇAMENTO
ATUALIZADO
Ano XXXX]]</f>
        <v>#DIV/0!</v>
      </c>
      <c r="H64" s="88">
        <f>Tabela11[[#This Row],[GOVERNANÇA
TOTAL
]]+Tabela11[[#This Row],[FINALIDADE
TOTAL
]]+Tabela11[[#This Row],[GESTÃO
TOTAL
]]</f>
        <v>0</v>
      </c>
      <c r="I64" s="342" t="e">
        <f t="shared" si="0"/>
        <v>#DIV/0!</v>
      </c>
      <c r="J64" s="335" t="e">
        <f>Tabela11[[#This Row],[PROPOSTA ORÇAMENTÁRIA
Ano XXXX + 1]]/Tabela11[[#This Row],[PROPOSTA ORÇAMENTÁRIA INICIAL
Ano XXXX]]</f>
        <v>#DIV/0!</v>
      </c>
      <c r="K64" s="336" t="e">
        <f>Tabela11[[#This Row],[PROPOSTA ORÇAMENTÁRIA
Ano XXXX + 1]]/Tabela11[[#This Row],[ORÇAMENTO
ATUALIZADO
Ano XXXX]]</f>
        <v>#DIV/0!</v>
      </c>
      <c r="L64" s="31"/>
      <c r="M64" s="31"/>
      <c r="N64" s="31"/>
      <c r="O64" s="140"/>
      <c r="P64" s="326">
        <f>SUM(Tabela11[[#This Row],[GOVERNANÇA
Direção e Liderança]:[GOVERNANÇA
Controle
]])</f>
        <v>0</v>
      </c>
      <c r="Q64" s="31"/>
      <c r="R64" s="31"/>
      <c r="S64" s="140"/>
      <c r="T64" s="326">
        <f>SUM(Tabela11[[#This Row],[FINALIDADE
Registro
]:[FINALIDADE
Julgamento e Normatização]])</f>
        <v>0</v>
      </c>
      <c r="U64" s="31"/>
      <c r="V64" s="31"/>
      <c r="W64" s="31"/>
      <c r="X64" s="89"/>
      <c r="Y64" s="332"/>
    </row>
    <row r="65" spans="1:25" s="18" customFormat="1" ht="12" x14ac:dyDescent="0.25">
      <c r="A65" s="85" t="s">
        <v>647</v>
      </c>
      <c r="B65" s="86" t="s">
        <v>648</v>
      </c>
      <c r="C65" s="87"/>
      <c r="D65" s="31"/>
      <c r="E65" s="31">
        <f>Tabela11[[#This Row],[PROPOSTA ORÇAMENTÁRIA INICIAL
Ano XXXX]]+Tabela11[[#This Row],[TRANSPOSIÇÕES
ORÇAMENTÁRIAS
Nº __ a __ 
E
REFORMULAÇÕES
APROVADAS]]</f>
        <v>0</v>
      </c>
      <c r="F65" s="31"/>
      <c r="G65" s="338" t="e">
        <f>Tabela11[[#This Row],[Despesa Liquidada
até __/__/____]]/Tabela11[[#This Row],[ORÇAMENTO
ATUALIZADO
Ano XXXX]]</f>
        <v>#DIV/0!</v>
      </c>
      <c r="H65" s="88">
        <f>Tabela11[[#This Row],[GOVERNANÇA
TOTAL
]]+Tabela11[[#This Row],[FINALIDADE
TOTAL
]]+Tabela11[[#This Row],[GESTÃO
TOTAL
]]</f>
        <v>0</v>
      </c>
      <c r="I65" s="342" t="e">
        <f t="shared" si="0"/>
        <v>#DIV/0!</v>
      </c>
      <c r="J65" s="335" t="e">
        <f>Tabela11[[#This Row],[PROPOSTA ORÇAMENTÁRIA
Ano XXXX + 1]]/Tabela11[[#This Row],[PROPOSTA ORÇAMENTÁRIA INICIAL
Ano XXXX]]</f>
        <v>#DIV/0!</v>
      </c>
      <c r="K65" s="336" t="e">
        <f>Tabela11[[#This Row],[PROPOSTA ORÇAMENTÁRIA
Ano XXXX + 1]]/Tabela11[[#This Row],[ORÇAMENTO
ATUALIZADO
Ano XXXX]]</f>
        <v>#DIV/0!</v>
      </c>
      <c r="L65" s="87"/>
      <c r="M65" s="31"/>
      <c r="N65" s="31"/>
      <c r="O65" s="140"/>
      <c r="P65" s="326">
        <f>SUM(Tabela11[[#This Row],[GOVERNANÇA
Direção e Liderança]:[GOVERNANÇA
Controle
]])</f>
        <v>0</v>
      </c>
      <c r="Q65" s="31"/>
      <c r="R65" s="31"/>
      <c r="S65" s="140"/>
      <c r="T65" s="326">
        <f>SUM(Tabela11[[#This Row],[FINALIDADE
Registro
]:[FINALIDADE
Julgamento e Normatização]])</f>
        <v>0</v>
      </c>
      <c r="U65" s="31"/>
      <c r="V65" s="31"/>
      <c r="W65" s="31"/>
      <c r="X65" s="89"/>
      <c r="Y65" s="332"/>
    </row>
    <row r="66" spans="1:25" s="18" customFormat="1" ht="12" x14ac:dyDescent="0.25">
      <c r="A66" s="85" t="s">
        <v>149</v>
      </c>
      <c r="B66" s="86" t="s">
        <v>649</v>
      </c>
      <c r="C66" s="87"/>
      <c r="D66" s="31"/>
      <c r="E66" s="31">
        <f>Tabela11[[#This Row],[PROPOSTA ORÇAMENTÁRIA INICIAL
Ano XXXX]]+Tabela11[[#This Row],[TRANSPOSIÇÕES
ORÇAMENTÁRIAS
Nº __ a __ 
E
REFORMULAÇÕES
APROVADAS]]</f>
        <v>0</v>
      </c>
      <c r="F66" s="31"/>
      <c r="G66" s="338" t="e">
        <f>Tabela11[[#This Row],[Despesa Liquidada
até __/__/____]]/Tabela11[[#This Row],[ORÇAMENTO
ATUALIZADO
Ano XXXX]]</f>
        <v>#DIV/0!</v>
      </c>
      <c r="H66" s="88">
        <f>Tabela11[[#This Row],[GOVERNANÇA
TOTAL
]]+Tabela11[[#This Row],[FINALIDADE
TOTAL
]]+Tabela11[[#This Row],[GESTÃO
TOTAL
]]</f>
        <v>0</v>
      </c>
      <c r="I66" s="342" t="e">
        <f t="shared" si="0"/>
        <v>#DIV/0!</v>
      </c>
      <c r="J66" s="335" t="e">
        <f>Tabela11[[#This Row],[PROPOSTA ORÇAMENTÁRIA
Ano XXXX + 1]]/Tabela11[[#This Row],[PROPOSTA ORÇAMENTÁRIA INICIAL
Ano XXXX]]</f>
        <v>#DIV/0!</v>
      </c>
      <c r="K66" s="336" t="e">
        <f>Tabela11[[#This Row],[PROPOSTA ORÇAMENTÁRIA
Ano XXXX + 1]]/Tabela11[[#This Row],[ORÇAMENTO
ATUALIZADO
Ano XXXX]]</f>
        <v>#DIV/0!</v>
      </c>
      <c r="L66" s="31"/>
      <c r="M66" s="31"/>
      <c r="N66" s="31"/>
      <c r="O66" s="140"/>
      <c r="P66" s="326">
        <f>SUM(Tabela11[[#This Row],[GOVERNANÇA
Direção e Liderança]:[GOVERNANÇA
Controle
]])</f>
        <v>0</v>
      </c>
      <c r="Q66" s="31"/>
      <c r="R66" s="31"/>
      <c r="S66" s="140"/>
      <c r="T66" s="326">
        <f>SUM(Tabela11[[#This Row],[FINALIDADE
Registro
]:[FINALIDADE
Julgamento e Normatização]])</f>
        <v>0</v>
      </c>
      <c r="U66" s="31"/>
      <c r="V66" s="31"/>
      <c r="W66" s="31"/>
      <c r="X66" s="89"/>
      <c r="Y66" s="332"/>
    </row>
    <row r="67" spans="1:25" s="18" customFormat="1" ht="12" x14ac:dyDescent="0.25">
      <c r="A67" s="85" t="s">
        <v>150</v>
      </c>
      <c r="B67" s="86" t="s">
        <v>351</v>
      </c>
      <c r="C67" s="87"/>
      <c r="D67" s="31"/>
      <c r="E67" s="31">
        <f>Tabela11[[#This Row],[PROPOSTA ORÇAMENTÁRIA INICIAL
Ano XXXX]]+Tabela11[[#This Row],[TRANSPOSIÇÕES
ORÇAMENTÁRIAS
Nº __ a __ 
E
REFORMULAÇÕES
APROVADAS]]</f>
        <v>0</v>
      </c>
      <c r="F67" s="31"/>
      <c r="G67" s="338" t="e">
        <f>Tabela11[[#This Row],[Despesa Liquidada
até __/__/____]]/Tabela11[[#This Row],[ORÇAMENTO
ATUALIZADO
Ano XXXX]]</f>
        <v>#DIV/0!</v>
      </c>
      <c r="H67" s="88">
        <f>Tabela11[[#This Row],[GOVERNANÇA
TOTAL
]]+Tabela11[[#This Row],[FINALIDADE
TOTAL
]]+Tabela11[[#This Row],[GESTÃO
TOTAL
]]</f>
        <v>0</v>
      </c>
      <c r="I67" s="342" t="e">
        <f t="shared" si="0"/>
        <v>#DIV/0!</v>
      </c>
      <c r="J67" s="335" t="e">
        <f>Tabela11[[#This Row],[PROPOSTA ORÇAMENTÁRIA
Ano XXXX + 1]]/Tabela11[[#This Row],[PROPOSTA ORÇAMENTÁRIA INICIAL
Ano XXXX]]</f>
        <v>#DIV/0!</v>
      </c>
      <c r="K67" s="336" t="e">
        <f>Tabela11[[#This Row],[PROPOSTA ORÇAMENTÁRIA
Ano XXXX + 1]]/Tabela11[[#This Row],[ORÇAMENTO
ATUALIZADO
Ano XXXX]]</f>
        <v>#DIV/0!</v>
      </c>
      <c r="L67" s="31"/>
      <c r="M67" s="31"/>
      <c r="N67" s="31"/>
      <c r="O67" s="140"/>
      <c r="P67" s="326">
        <f>SUM(Tabela11[[#This Row],[GOVERNANÇA
Direção e Liderança]:[GOVERNANÇA
Controle
]])</f>
        <v>0</v>
      </c>
      <c r="Q67" s="31"/>
      <c r="R67" s="31"/>
      <c r="S67" s="140"/>
      <c r="T67" s="326">
        <f>SUM(Tabela11[[#This Row],[FINALIDADE
Registro
]:[FINALIDADE
Julgamento e Normatização]])</f>
        <v>0</v>
      </c>
      <c r="U67" s="31"/>
      <c r="V67" s="31"/>
      <c r="W67" s="31"/>
      <c r="X67" s="89"/>
      <c r="Y67" s="332"/>
    </row>
    <row r="68" spans="1:25" ht="12.75" x14ac:dyDescent="0.25">
      <c r="A68" s="74" t="s">
        <v>151</v>
      </c>
      <c r="B68" s="17" t="s">
        <v>152</v>
      </c>
      <c r="C68" s="28">
        <f>+C69+C90+C93+C95</f>
        <v>0</v>
      </c>
      <c r="D68" s="13">
        <f>+D69+D90+D93+D95</f>
        <v>0</v>
      </c>
      <c r="E68" s="13">
        <f>Tabela11[[#This Row],[PROPOSTA ORÇAMENTÁRIA INICIAL
Ano XXXX]]+Tabela11[[#This Row],[TRANSPOSIÇÕES
ORÇAMENTÁRIAS
Nº __ a __ 
E
REFORMULAÇÕES
APROVADAS]]</f>
        <v>0</v>
      </c>
      <c r="F68" s="13">
        <f>+F69+F90+F93+F95</f>
        <v>0</v>
      </c>
      <c r="G68" s="337" t="e">
        <f>Tabela11[[#This Row],[Despesa Liquidada
até __/__/____]]/Tabela11[[#This Row],[ORÇAMENTO
ATUALIZADO
Ano XXXX]]</f>
        <v>#DIV/0!</v>
      </c>
      <c r="H68" s="56">
        <f>Tabela11[[#This Row],[GOVERNANÇA
TOTAL
]]+Tabela11[[#This Row],[FINALIDADE
TOTAL
]]+Tabela11[[#This Row],[GESTÃO
TOTAL
]]</f>
        <v>0</v>
      </c>
      <c r="I68" s="341" t="e">
        <f t="shared" si="0"/>
        <v>#DIV/0!</v>
      </c>
      <c r="J68" s="333" t="e">
        <f>Tabela11[[#This Row],[PROPOSTA ORÇAMENTÁRIA
Ano XXXX + 1]]/Tabela11[[#This Row],[PROPOSTA ORÇAMENTÁRIA INICIAL
Ano XXXX]]</f>
        <v>#DIV/0!</v>
      </c>
      <c r="K68" s="334" t="e">
        <f>Tabela11[[#This Row],[PROPOSTA ORÇAMENTÁRIA
Ano XXXX + 1]]/Tabela11[[#This Row],[ORÇAMENTO
ATUALIZADO
Ano XXXX]]</f>
        <v>#DIV/0!</v>
      </c>
      <c r="L68" s="13">
        <f>+L69+L90+L93+L95</f>
        <v>0</v>
      </c>
      <c r="M68" s="13">
        <f t="shared" ref="M68:Y68" si="29">+M69+M90+M93+M95</f>
        <v>0</v>
      </c>
      <c r="N68" s="13">
        <f t="shared" si="29"/>
        <v>0</v>
      </c>
      <c r="O68" s="321">
        <f t="shared" si="29"/>
        <v>0</v>
      </c>
      <c r="P68" s="324">
        <f>SUM(Tabela11[[#This Row],[GOVERNANÇA
Direção e Liderança]:[GOVERNANÇA
Controle
]])</f>
        <v>0</v>
      </c>
      <c r="Q68" s="13">
        <f t="shared" si="29"/>
        <v>0</v>
      </c>
      <c r="R68" s="13">
        <f t="shared" si="29"/>
        <v>0</v>
      </c>
      <c r="S68" s="321">
        <f t="shared" si="29"/>
        <v>0</v>
      </c>
      <c r="T68" s="324">
        <f>SUM(Tabela11[[#This Row],[FINALIDADE
Registro
]:[FINALIDADE
Julgamento e Normatização]])</f>
        <v>0</v>
      </c>
      <c r="U68" s="13">
        <f t="shared" si="29"/>
        <v>0</v>
      </c>
      <c r="V68" s="13">
        <f t="shared" si="29"/>
        <v>0</v>
      </c>
      <c r="W68" s="13">
        <f t="shared" si="29"/>
        <v>0</v>
      </c>
      <c r="X68" s="6">
        <f t="shared" si="29"/>
        <v>0</v>
      </c>
      <c r="Y68" s="330">
        <f t="shared" si="29"/>
        <v>0</v>
      </c>
    </row>
    <row r="69" spans="1:25" s="37" customFormat="1" ht="12" x14ac:dyDescent="0.25">
      <c r="A69" s="74" t="s">
        <v>153</v>
      </c>
      <c r="B69" s="78" t="s">
        <v>154</v>
      </c>
      <c r="C69" s="79">
        <f>SUM(C70:C89)</f>
        <v>0</v>
      </c>
      <c r="D69" s="80">
        <f>SUM(D70:D89)</f>
        <v>0</v>
      </c>
      <c r="E69" s="80">
        <f>Tabela11[[#This Row],[PROPOSTA ORÇAMENTÁRIA INICIAL
Ano XXXX]]+Tabela11[[#This Row],[TRANSPOSIÇÕES
ORÇAMENTÁRIAS
Nº __ a __ 
E
REFORMULAÇÕES
APROVADAS]]</f>
        <v>0</v>
      </c>
      <c r="F69" s="80">
        <f>SUM(F70:F89)</f>
        <v>0</v>
      </c>
      <c r="G69" s="337" t="e">
        <f>Tabela11[[#This Row],[Despesa Liquidada
até __/__/____]]/Tabela11[[#This Row],[ORÇAMENTO
ATUALIZADO
Ano XXXX]]</f>
        <v>#DIV/0!</v>
      </c>
      <c r="H69" s="81">
        <f>Tabela11[[#This Row],[GOVERNANÇA
TOTAL
]]+Tabela11[[#This Row],[FINALIDADE
TOTAL
]]+Tabela11[[#This Row],[GESTÃO
TOTAL
]]</f>
        <v>0</v>
      </c>
      <c r="I69" s="341" t="e">
        <f t="shared" si="0"/>
        <v>#DIV/0!</v>
      </c>
      <c r="J69" s="333" t="e">
        <f>Tabela11[[#This Row],[PROPOSTA ORÇAMENTÁRIA
Ano XXXX + 1]]/Tabela11[[#This Row],[PROPOSTA ORÇAMENTÁRIA INICIAL
Ano XXXX]]</f>
        <v>#DIV/0!</v>
      </c>
      <c r="K69" s="334" t="e">
        <f>Tabela11[[#This Row],[PROPOSTA ORÇAMENTÁRIA
Ano XXXX + 1]]/Tabela11[[#This Row],[ORÇAMENTO
ATUALIZADO
Ano XXXX]]</f>
        <v>#DIV/0!</v>
      </c>
      <c r="L69" s="80">
        <f t="shared" ref="L69:Y69" si="30">SUM(L70:L89)</f>
        <v>0</v>
      </c>
      <c r="M69" s="80">
        <f>SUM(M70:M89)</f>
        <v>0</v>
      </c>
      <c r="N69" s="80">
        <f t="shared" si="30"/>
        <v>0</v>
      </c>
      <c r="O69" s="141">
        <f t="shared" si="30"/>
        <v>0</v>
      </c>
      <c r="P69" s="325">
        <f>SUM(Tabela11[[#This Row],[GOVERNANÇA
Direção e Liderança]:[GOVERNANÇA
Controle
]])</f>
        <v>0</v>
      </c>
      <c r="Q69" s="80">
        <f t="shared" si="30"/>
        <v>0</v>
      </c>
      <c r="R69" s="80">
        <f t="shared" si="30"/>
        <v>0</v>
      </c>
      <c r="S69" s="141">
        <f t="shared" si="30"/>
        <v>0</v>
      </c>
      <c r="T69" s="325">
        <f>SUM(Tabela11[[#This Row],[FINALIDADE
Registro
]:[FINALIDADE
Julgamento e Normatização]])</f>
        <v>0</v>
      </c>
      <c r="U69" s="80">
        <f t="shared" si="30"/>
        <v>0</v>
      </c>
      <c r="V69" s="80">
        <f t="shared" si="30"/>
        <v>0</v>
      </c>
      <c r="W69" s="80">
        <f t="shared" si="30"/>
        <v>0</v>
      </c>
      <c r="X69" s="94">
        <f t="shared" ref="X69" si="31">SUM(X70:X89)</f>
        <v>0</v>
      </c>
      <c r="Y69" s="331">
        <f t="shared" si="30"/>
        <v>0</v>
      </c>
    </row>
    <row r="70" spans="1:25" s="18" customFormat="1" ht="12" x14ac:dyDescent="0.25">
      <c r="A70" s="85" t="s">
        <v>155</v>
      </c>
      <c r="B70" s="86" t="s">
        <v>352</v>
      </c>
      <c r="C70" s="87"/>
      <c r="D70" s="31"/>
      <c r="E70" s="31">
        <f>Tabela11[[#This Row],[PROPOSTA ORÇAMENTÁRIA INICIAL
Ano XXXX]]+Tabela11[[#This Row],[TRANSPOSIÇÕES
ORÇAMENTÁRIAS
Nº __ a __ 
E
REFORMULAÇÕES
APROVADAS]]</f>
        <v>0</v>
      </c>
      <c r="F70" s="31"/>
      <c r="G70" s="338" t="e">
        <f>Tabela11[[#This Row],[Despesa Liquidada
até __/__/____]]/Tabela11[[#This Row],[ORÇAMENTO
ATUALIZADO
Ano XXXX]]</f>
        <v>#DIV/0!</v>
      </c>
      <c r="H70" s="88">
        <f>Tabela11[[#This Row],[GOVERNANÇA
TOTAL
]]+Tabela11[[#This Row],[FINALIDADE
TOTAL
]]+Tabela11[[#This Row],[GESTÃO
TOTAL
]]</f>
        <v>0</v>
      </c>
      <c r="I70" s="342" t="e">
        <f t="shared" ref="I70:I133" si="32">+H70/$H$6</f>
        <v>#DIV/0!</v>
      </c>
      <c r="J70" s="335" t="e">
        <f>Tabela11[[#This Row],[PROPOSTA ORÇAMENTÁRIA
Ano XXXX + 1]]/Tabela11[[#This Row],[PROPOSTA ORÇAMENTÁRIA INICIAL
Ano XXXX]]</f>
        <v>#DIV/0!</v>
      </c>
      <c r="K70" s="336" t="e">
        <f>Tabela11[[#This Row],[PROPOSTA ORÇAMENTÁRIA
Ano XXXX + 1]]/Tabela11[[#This Row],[ORÇAMENTO
ATUALIZADO
Ano XXXX]]</f>
        <v>#DIV/0!</v>
      </c>
      <c r="L70" s="31"/>
      <c r="M70" s="31"/>
      <c r="N70" s="31"/>
      <c r="O70" s="140"/>
      <c r="P70" s="326">
        <f>SUM(Tabela11[[#This Row],[GOVERNANÇA
Direção e Liderança]:[GOVERNANÇA
Controle
]])</f>
        <v>0</v>
      </c>
      <c r="Q70" s="31"/>
      <c r="R70" s="31"/>
      <c r="S70" s="140"/>
      <c r="T70" s="326">
        <f>SUM(Tabela11[[#This Row],[FINALIDADE
Registro
]:[FINALIDADE
Julgamento e Normatização]])</f>
        <v>0</v>
      </c>
      <c r="U70" s="31"/>
      <c r="V70" s="31"/>
      <c r="W70" s="31"/>
      <c r="X70" s="89"/>
      <c r="Y70" s="332"/>
    </row>
    <row r="71" spans="1:25" s="18" customFormat="1" ht="12" x14ac:dyDescent="0.25">
      <c r="A71" s="85" t="s">
        <v>156</v>
      </c>
      <c r="B71" s="86" t="s">
        <v>663</v>
      </c>
      <c r="C71" s="87"/>
      <c r="D71" s="31"/>
      <c r="E71" s="31">
        <f>Tabela11[[#This Row],[PROPOSTA ORÇAMENTÁRIA INICIAL
Ano XXXX]]+Tabela11[[#This Row],[TRANSPOSIÇÕES
ORÇAMENTÁRIAS
Nº __ a __ 
E
REFORMULAÇÕES
APROVADAS]]</f>
        <v>0</v>
      </c>
      <c r="F71" s="31"/>
      <c r="G71" s="338" t="e">
        <f>Tabela11[[#This Row],[Despesa Liquidada
até __/__/____]]/Tabela11[[#This Row],[ORÇAMENTO
ATUALIZADO
Ano XXXX]]</f>
        <v>#DIV/0!</v>
      </c>
      <c r="H71" s="88">
        <f>Tabela11[[#This Row],[GOVERNANÇA
TOTAL
]]+Tabela11[[#This Row],[FINALIDADE
TOTAL
]]+Tabela11[[#This Row],[GESTÃO
TOTAL
]]</f>
        <v>0</v>
      </c>
      <c r="I71" s="342" t="e">
        <f t="shared" si="32"/>
        <v>#DIV/0!</v>
      </c>
      <c r="J71" s="335" t="e">
        <f>Tabela11[[#This Row],[PROPOSTA ORÇAMENTÁRIA
Ano XXXX + 1]]/Tabela11[[#This Row],[PROPOSTA ORÇAMENTÁRIA INICIAL
Ano XXXX]]</f>
        <v>#DIV/0!</v>
      </c>
      <c r="K71" s="336" t="e">
        <f>Tabela11[[#This Row],[PROPOSTA ORÇAMENTÁRIA
Ano XXXX + 1]]/Tabela11[[#This Row],[ORÇAMENTO
ATUALIZADO
Ano XXXX]]</f>
        <v>#DIV/0!</v>
      </c>
      <c r="L71" s="87"/>
      <c r="M71" s="31"/>
      <c r="N71" s="31"/>
      <c r="O71" s="140"/>
      <c r="P71" s="326">
        <f>SUM(Tabela11[[#This Row],[GOVERNANÇA
Direção e Liderança]:[GOVERNANÇA
Controle
]])</f>
        <v>0</v>
      </c>
      <c r="Q71" s="31"/>
      <c r="R71" s="31"/>
      <c r="S71" s="140"/>
      <c r="T71" s="326">
        <f>SUM(Tabela11[[#This Row],[FINALIDADE
Registro
]:[FINALIDADE
Julgamento e Normatização]])</f>
        <v>0</v>
      </c>
      <c r="U71" s="31"/>
      <c r="V71" s="31"/>
      <c r="W71" s="31"/>
      <c r="X71" s="89"/>
      <c r="Y71" s="332"/>
    </row>
    <row r="72" spans="1:25" s="18" customFormat="1" ht="12" x14ac:dyDescent="0.25">
      <c r="A72" s="85" t="s">
        <v>650</v>
      </c>
      <c r="B72" s="86" t="s">
        <v>374</v>
      </c>
      <c r="C72" s="87"/>
      <c r="D72" s="31"/>
      <c r="E72" s="31">
        <f>Tabela11[[#This Row],[PROPOSTA ORÇAMENTÁRIA INICIAL
Ano XXXX]]+Tabela11[[#This Row],[TRANSPOSIÇÕES
ORÇAMENTÁRIAS
Nº __ a __ 
E
REFORMULAÇÕES
APROVADAS]]</f>
        <v>0</v>
      </c>
      <c r="F72" s="31"/>
      <c r="G72" s="338" t="e">
        <f>Tabela11[[#This Row],[Despesa Liquidada
até __/__/____]]/Tabela11[[#This Row],[ORÇAMENTO
ATUALIZADO
Ano XXXX]]</f>
        <v>#DIV/0!</v>
      </c>
      <c r="H72" s="88">
        <f>Tabela11[[#This Row],[GOVERNANÇA
TOTAL
]]+Tabela11[[#This Row],[FINALIDADE
TOTAL
]]+Tabela11[[#This Row],[GESTÃO
TOTAL
]]</f>
        <v>0</v>
      </c>
      <c r="I72" s="342" t="e">
        <f t="shared" si="32"/>
        <v>#DIV/0!</v>
      </c>
      <c r="J72" s="335" t="e">
        <f>Tabela11[[#This Row],[PROPOSTA ORÇAMENTÁRIA
Ano XXXX + 1]]/Tabela11[[#This Row],[PROPOSTA ORÇAMENTÁRIA INICIAL
Ano XXXX]]</f>
        <v>#DIV/0!</v>
      </c>
      <c r="K72" s="336" t="e">
        <f>Tabela11[[#This Row],[PROPOSTA ORÇAMENTÁRIA
Ano XXXX + 1]]/Tabela11[[#This Row],[ORÇAMENTO
ATUALIZADO
Ano XXXX]]</f>
        <v>#DIV/0!</v>
      </c>
      <c r="L72" s="87"/>
      <c r="M72" s="31"/>
      <c r="N72" s="31"/>
      <c r="O72" s="140"/>
      <c r="P72" s="326">
        <f>SUM(Tabela11[[#This Row],[GOVERNANÇA
Direção e Liderança]:[GOVERNANÇA
Controle
]])</f>
        <v>0</v>
      </c>
      <c r="Q72" s="31"/>
      <c r="R72" s="31"/>
      <c r="S72" s="140"/>
      <c r="T72" s="326">
        <f>SUM(Tabela11[[#This Row],[FINALIDADE
Registro
]:[FINALIDADE
Julgamento e Normatização]])</f>
        <v>0</v>
      </c>
      <c r="U72" s="31"/>
      <c r="V72" s="31"/>
      <c r="W72" s="31"/>
      <c r="X72" s="89"/>
      <c r="Y72" s="332"/>
    </row>
    <row r="73" spans="1:25" s="18" customFormat="1" ht="12" x14ac:dyDescent="0.25">
      <c r="A73" s="85" t="s">
        <v>157</v>
      </c>
      <c r="B73" s="86" t="s">
        <v>353</v>
      </c>
      <c r="C73" s="87"/>
      <c r="D73" s="31"/>
      <c r="E73" s="31">
        <f>Tabela11[[#This Row],[PROPOSTA ORÇAMENTÁRIA INICIAL
Ano XXXX]]+Tabela11[[#This Row],[TRANSPOSIÇÕES
ORÇAMENTÁRIAS
Nº __ a __ 
E
REFORMULAÇÕES
APROVADAS]]</f>
        <v>0</v>
      </c>
      <c r="F73" s="31"/>
      <c r="G73" s="338" t="e">
        <f>Tabela11[[#This Row],[Despesa Liquidada
até __/__/____]]/Tabela11[[#This Row],[ORÇAMENTO
ATUALIZADO
Ano XXXX]]</f>
        <v>#DIV/0!</v>
      </c>
      <c r="H73" s="88">
        <f>Tabela11[[#This Row],[GOVERNANÇA
TOTAL
]]+Tabela11[[#This Row],[FINALIDADE
TOTAL
]]+Tabela11[[#This Row],[GESTÃO
TOTAL
]]</f>
        <v>0</v>
      </c>
      <c r="I73" s="342" t="e">
        <f t="shared" si="32"/>
        <v>#DIV/0!</v>
      </c>
      <c r="J73" s="335" t="e">
        <f>Tabela11[[#This Row],[PROPOSTA ORÇAMENTÁRIA
Ano XXXX + 1]]/Tabela11[[#This Row],[PROPOSTA ORÇAMENTÁRIA INICIAL
Ano XXXX]]</f>
        <v>#DIV/0!</v>
      </c>
      <c r="K73" s="336" t="e">
        <f>Tabela11[[#This Row],[PROPOSTA ORÇAMENTÁRIA
Ano XXXX + 1]]/Tabela11[[#This Row],[ORÇAMENTO
ATUALIZADO
Ano XXXX]]</f>
        <v>#DIV/0!</v>
      </c>
      <c r="L73" s="87"/>
      <c r="M73" s="31"/>
      <c r="N73" s="31"/>
      <c r="O73" s="140"/>
      <c r="P73" s="326">
        <f>SUM(Tabela11[[#This Row],[GOVERNANÇA
Direção e Liderança]:[GOVERNANÇA
Controle
]])</f>
        <v>0</v>
      </c>
      <c r="Q73" s="31"/>
      <c r="R73" s="31"/>
      <c r="S73" s="140"/>
      <c r="T73" s="326">
        <f>SUM(Tabela11[[#This Row],[FINALIDADE
Registro
]:[FINALIDADE
Julgamento e Normatização]])</f>
        <v>0</v>
      </c>
      <c r="U73" s="31"/>
      <c r="V73" s="31"/>
      <c r="W73" s="31"/>
      <c r="X73" s="89"/>
      <c r="Y73" s="332"/>
    </row>
    <row r="74" spans="1:25" s="18" customFormat="1" ht="12" x14ac:dyDescent="0.25">
      <c r="A74" s="85" t="s">
        <v>651</v>
      </c>
      <c r="B74" s="86" t="s">
        <v>664</v>
      </c>
      <c r="C74" s="87"/>
      <c r="D74" s="31"/>
      <c r="E74" s="31">
        <f>Tabela11[[#This Row],[PROPOSTA ORÇAMENTÁRIA INICIAL
Ano XXXX]]+Tabela11[[#This Row],[TRANSPOSIÇÕES
ORÇAMENTÁRIAS
Nº __ a __ 
E
REFORMULAÇÕES
APROVADAS]]</f>
        <v>0</v>
      </c>
      <c r="F74" s="31"/>
      <c r="G74" s="338" t="e">
        <f>Tabela11[[#This Row],[Despesa Liquidada
até __/__/____]]/Tabela11[[#This Row],[ORÇAMENTO
ATUALIZADO
Ano XXXX]]</f>
        <v>#DIV/0!</v>
      </c>
      <c r="H74" s="88">
        <f>Tabela11[[#This Row],[GOVERNANÇA
TOTAL
]]+Tabela11[[#This Row],[FINALIDADE
TOTAL
]]+Tabela11[[#This Row],[GESTÃO
TOTAL
]]</f>
        <v>0</v>
      </c>
      <c r="I74" s="342" t="e">
        <f t="shared" si="32"/>
        <v>#DIV/0!</v>
      </c>
      <c r="J74" s="335" t="e">
        <f>Tabela11[[#This Row],[PROPOSTA ORÇAMENTÁRIA
Ano XXXX + 1]]/Tabela11[[#This Row],[PROPOSTA ORÇAMENTÁRIA INICIAL
Ano XXXX]]</f>
        <v>#DIV/0!</v>
      </c>
      <c r="K74" s="336" t="e">
        <f>Tabela11[[#This Row],[PROPOSTA ORÇAMENTÁRIA
Ano XXXX + 1]]/Tabela11[[#This Row],[ORÇAMENTO
ATUALIZADO
Ano XXXX]]</f>
        <v>#DIV/0!</v>
      </c>
      <c r="L74" s="87"/>
      <c r="M74" s="31"/>
      <c r="N74" s="31"/>
      <c r="O74" s="140"/>
      <c r="P74" s="326">
        <f>SUM(Tabela11[[#This Row],[GOVERNANÇA
Direção e Liderança]:[GOVERNANÇA
Controle
]])</f>
        <v>0</v>
      </c>
      <c r="Q74" s="31"/>
      <c r="R74" s="31"/>
      <c r="S74" s="140"/>
      <c r="T74" s="326">
        <f>SUM(Tabela11[[#This Row],[FINALIDADE
Registro
]:[FINALIDADE
Julgamento e Normatização]])</f>
        <v>0</v>
      </c>
      <c r="U74" s="31"/>
      <c r="V74" s="31"/>
      <c r="W74" s="31"/>
      <c r="X74" s="89"/>
      <c r="Y74" s="332"/>
    </row>
    <row r="75" spans="1:25" s="18" customFormat="1" ht="12" x14ac:dyDescent="0.25">
      <c r="A75" s="85" t="s">
        <v>652</v>
      </c>
      <c r="B75" s="86" t="s">
        <v>666</v>
      </c>
      <c r="C75" s="87"/>
      <c r="D75" s="31"/>
      <c r="E75" s="31">
        <f>Tabela11[[#This Row],[PROPOSTA ORÇAMENTÁRIA INICIAL
Ano XXXX]]+Tabela11[[#This Row],[TRANSPOSIÇÕES
ORÇAMENTÁRIAS
Nº __ a __ 
E
REFORMULAÇÕES
APROVADAS]]</f>
        <v>0</v>
      </c>
      <c r="F75" s="31"/>
      <c r="G75" s="338" t="e">
        <f>Tabela11[[#This Row],[Despesa Liquidada
até __/__/____]]/Tabela11[[#This Row],[ORÇAMENTO
ATUALIZADO
Ano XXXX]]</f>
        <v>#DIV/0!</v>
      </c>
      <c r="H75" s="88">
        <f>Tabela11[[#This Row],[GOVERNANÇA
TOTAL
]]+Tabela11[[#This Row],[FINALIDADE
TOTAL
]]+Tabela11[[#This Row],[GESTÃO
TOTAL
]]</f>
        <v>0</v>
      </c>
      <c r="I75" s="342" t="e">
        <f t="shared" si="32"/>
        <v>#DIV/0!</v>
      </c>
      <c r="J75" s="335" t="e">
        <f>Tabela11[[#This Row],[PROPOSTA ORÇAMENTÁRIA
Ano XXXX + 1]]/Tabela11[[#This Row],[PROPOSTA ORÇAMENTÁRIA INICIAL
Ano XXXX]]</f>
        <v>#DIV/0!</v>
      </c>
      <c r="K75" s="336" t="e">
        <f>Tabela11[[#This Row],[PROPOSTA ORÇAMENTÁRIA
Ano XXXX + 1]]/Tabela11[[#This Row],[ORÇAMENTO
ATUALIZADO
Ano XXXX]]</f>
        <v>#DIV/0!</v>
      </c>
      <c r="L75" s="31"/>
      <c r="M75" s="31"/>
      <c r="N75" s="31"/>
      <c r="O75" s="140"/>
      <c r="P75" s="326">
        <f>SUM(Tabela11[[#This Row],[GOVERNANÇA
Direção e Liderança]:[GOVERNANÇA
Controle
]])</f>
        <v>0</v>
      </c>
      <c r="Q75" s="31"/>
      <c r="R75" s="31"/>
      <c r="S75" s="140"/>
      <c r="T75" s="326">
        <f>SUM(Tabela11[[#This Row],[FINALIDADE
Registro
]:[FINALIDADE
Julgamento e Normatização]])</f>
        <v>0</v>
      </c>
      <c r="U75" s="31"/>
      <c r="V75" s="31"/>
      <c r="W75" s="31"/>
      <c r="X75" s="89"/>
      <c r="Y75" s="332"/>
    </row>
    <row r="76" spans="1:25" s="18" customFormat="1" ht="12" x14ac:dyDescent="0.25">
      <c r="A76" s="85" t="s">
        <v>653</v>
      </c>
      <c r="B76" s="86" t="s">
        <v>665</v>
      </c>
      <c r="C76" s="87"/>
      <c r="D76" s="31"/>
      <c r="E76" s="31">
        <f>Tabela11[[#This Row],[PROPOSTA ORÇAMENTÁRIA INICIAL
Ano XXXX]]+Tabela11[[#This Row],[TRANSPOSIÇÕES
ORÇAMENTÁRIAS
Nº __ a __ 
E
REFORMULAÇÕES
APROVADAS]]</f>
        <v>0</v>
      </c>
      <c r="F76" s="31"/>
      <c r="G76" s="338" t="e">
        <f>Tabela11[[#This Row],[Despesa Liquidada
até __/__/____]]/Tabela11[[#This Row],[ORÇAMENTO
ATUALIZADO
Ano XXXX]]</f>
        <v>#DIV/0!</v>
      </c>
      <c r="H76" s="88">
        <f>Tabela11[[#This Row],[GOVERNANÇA
TOTAL
]]+Tabela11[[#This Row],[FINALIDADE
TOTAL
]]+Tabela11[[#This Row],[GESTÃO
TOTAL
]]</f>
        <v>0</v>
      </c>
      <c r="I76" s="342" t="e">
        <f t="shared" si="32"/>
        <v>#DIV/0!</v>
      </c>
      <c r="J76" s="335" t="e">
        <f>Tabela11[[#This Row],[PROPOSTA ORÇAMENTÁRIA
Ano XXXX + 1]]/Tabela11[[#This Row],[PROPOSTA ORÇAMENTÁRIA INICIAL
Ano XXXX]]</f>
        <v>#DIV/0!</v>
      </c>
      <c r="K76" s="336" t="e">
        <f>Tabela11[[#This Row],[PROPOSTA ORÇAMENTÁRIA
Ano XXXX + 1]]/Tabela11[[#This Row],[ORÇAMENTO
ATUALIZADO
Ano XXXX]]</f>
        <v>#DIV/0!</v>
      </c>
      <c r="L76" s="31"/>
      <c r="M76" s="31"/>
      <c r="N76" s="31"/>
      <c r="O76" s="140"/>
      <c r="P76" s="326">
        <f>SUM(Tabela11[[#This Row],[GOVERNANÇA
Direção e Liderança]:[GOVERNANÇA
Controle
]])</f>
        <v>0</v>
      </c>
      <c r="Q76" s="31"/>
      <c r="R76" s="31"/>
      <c r="S76" s="140"/>
      <c r="T76" s="326">
        <f>SUM(Tabela11[[#This Row],[FINALIDADE
Registro
]:[FINALIDADE
Julgamento e Normatização]])</f>
        <v>0</v>
      </c>
      <c r="U76" s="31"/>
      <c r="V76" s="31"/>
      <c r="W76" s="31"/>
      <c r="X76" s="89"/>
      <c r="Y76" s="332"/>
    </row>
    <row r="77" spans="1:25" s="18" customFormat="1" ht="12" x14ac:dyDescent="0.25">
      <c r="A77" s="85" t="s">
        <v>158</v>
      </c>
      <c r="B77" s="86" t="s">
        <v>354</v>
      </c>
      <c r="C77" s="87"/>
      <c r="D77" s="31"/>
      <c r="E77" s="31">
        <f>Tabela11[[#This Row],[PROPOSTA ORÇAMENTÁRIA INICIAL
Ano XXXX]]+Tabela11[[#This Row],[TRANSPOSIÇÕES
ORÇAMENTÁRIAS
Nº __ a __ 
E
REFORMULAÇÕES
APROVADAS]]</f>
        <v>0</v>
      </c>
      <c r="F77" s="31"/>
      <c r="G77" s="338" t="e">
        <f>Tabela11[[#This Row],[Despesa Liquidada
até __/__/____]]/Tabela11[[#This Row],[ORÇAMENTO
ATUALIZADO
Ano XXXX]]</f>
        <v>#DIV/0!</v>
      </c>
      <c r="H77" s="88">
        <f>Tabela11[[#This Row],[GOVERNANÇA
TOTAL
]]+Tabela11[[#This Row],[FINALIDADE
TOTAL
]]+Tabela11[[#This Row],[GESTÃO
TOTAL
]]</f>
        <v>0</v>
      </c>
      <c r="I77" s="342" t="e">
        <f t="shared" si="32"/>
        <v>#DIV/0!</v>
      </c>
      <c r="J77" s="335" t="e">
        <f>Tabela11[[#This Row],[PROPOSTA ORÇAMENTÁRIA
Ano XXXX + 1]]/Tabela11[[#This Row],[PROPOSTA ORÇAMENTÁRIA INICIAL
Ano XXXX]]</f>
        <v>#DIV/0!</v>
      </c>
      <c r="K77" s="336" t="e">
        <f>Tabela11[[#This Row],[PROPOSTA ORÇAMENTÁRIA
Ano XXXX + 1]]/Tabela11[[#This Row],[ORÇAMENTO
ATUALIZADO
Ano XXXX]]</f>
        <v>#DIV/0!</v>
      </c>
      <c r="L77" s="31"/>
      <c r="M77" s="31"/>
      <c r="N77" s="31"/>
      <c r="O77" s="140"/>
      <c r="P77" s="326">
        <f>SUM(Tabela11[[#This Row],[GOVERNANÇA
Direção e Liderança]:[GOVERNANÇA
Controle
]])</f>
        <v>0</v>
      </c>
      <c r="Q77" s="31"/>
      <c r="R77" s="31"/>
      <c r="S77" s="140"/>
      <c r="T77" s="326">
        <f>SUM(Tabela11[[#This Row],[FINALIDADE
Registro
]:[FINALIDADE
Julgamento e Normatização]])</f>
        <v>0</v>
      </c>
      <c r="U77" s="31"/>
      <c r="V77" s="31"/>
      <c r="W77" s="31"/>
      <c r="X77" s="89"/>
      <c r="Y77" s="332"/>
    </row>
    <row r="78" spans="1:25" s="18" customFormat="1" ht="12" x14ac:dyDescent="0.25">
      <c r="A78" s="85" t="s">
        <v>654</v>
      </c>
      <c r="B78" s="86" t="s">
        <v>667</v>
      </c>
      <c r="C78" s="87"/>
      <c r="D78" s="31"/>
      <c r="E78" s="31">
        <f>Tabela11[[#This Row],[PROPOSTA ORÇAMENTÁRIA INICIAL
Ano XXXX]]+Tabela11[[#This Row],[TRANSPOSIÇÕES
ORÇAMENTÁRIAS
Nº __ a __ 
E
REFORMULAÇÕES
APROVADAS]]</f>
        <v>0</v>
      </c>
      <c r="F78" s="31"/>
      <c r="G78" s="338" t="e">
        <f>Tabela11[[#This Row],[Despesa Liquidada
até __/__/____]]/Tabela11[[#This Row],[ORÇAMENTO
ATUALIZADO
Ano XXXX]]</f>
        <v>#DIV/0!</v>
      </c>
      <c r="H78" s="88">
        <f>Tabela11[[#This Row],[GOVERNANÇA
TOTAL
]]+Tabela11[[#This Row],[FINALIDADE
TOTAL
]]+Tabela11[[#This Row],[GESTÃO
TOTAL
]]</f>
        <v>0</v>
      </c>
      <c r="I78" s="342" t="e">
        <f t="shared" si="32"/>
        <v>#DIV/0!</v>
      </c>
      <c r="J78" s="335" t="e">
        <f>Tabela11[[#This Row],[PROPOSTA ORÇAMENTÁRIA
Ano XXXX + 1]]/Tabela11[[#This Row],[PROPOSTA ORÇAMENTÁRIA INICIAL
Ano XXXX]]</f>
        <v>#DIV/0!</v>
      </c>
      <c r="K78" s="336" t="e">
        <f>Tabela11[[#This Row],[PROPOSTA ORÇAMENTÁRIA
Ano XXXX + 1]]/Tabela11[[#This Row],[ORÇAMENTO
ATUALIZADO
Ano XXXX]]</f>
        <v>#DIV/0!</v>
      </c>
      <c r="L78" s="87"/>
      <c r="M78" s="31"/>
      <c r="N78" s="31"/>
      <c r="O78" s="140"/>
      <c r="P78" s="326">
        <f>SUM(Tabela11[[#This Row],[GOVERNANÇA
Direção e Liderança]:[GOVERNANÇA
Controle
]])</f>
        <v>0</v>
      </c>
      <c r="Q78" s="31"/>
      <c r="R78" s="31"/>
      <c r="S78" s="140"/>
      <c r="T78" s="326">
        <f>SUM(Tabela11[[#This Row],[FINALIDADE
Registro
]:[FINALIDADE
Julgamento e Normatização]])</f>
        <v>0</v>
      </c>
      <c r="U78" s="31"/>
      <c r="V78" s="31"/>
      <c r="W78" s="31"/>
      <c r="X78" s="89"/>
      <c r="Y78" s="332"/>
    </row>
    <row r="79" spans="1:25" s="18" customFormat="1" ht="12" x14ac:dyDescent="0.25">
      <c r="A79" s="85" t="s">
        <v>655</v>
      </c>
      <c r="B79" s="86" t="s">
        <v>668</v>
      </c>
      <c r="C79" s="87"/>
      <c r="D79" s="31"/>
      <c r="E79" s="31">
        <f>Tabela11[[#This Row],[PROPOSTA ORÇAMENTÁRIA INICIAL
Ano XXXX]]+Tabela11[[#This Row],[TRANSPOSIÇÕES
ORÇAMENTÁRIAS
Nº __ a __ 
E
REFORMULAÇÕES
APROVADAS]]</f>
        <v>0</v>
      </c>
      <c r="F79" s="31"/>
      <c r="G79" s="338" t="e">
        <f>Tabela11[[#This Row],[Despesa Liquidada
até __/__/____]]/Tabela11[[#This Row],[ORÇAMENTO
ATUALIZADO
Ano XXXX]]</f>
        <v>#DIV/0!</v>
      </c>
      <c r="H79" s="88">
        <f>Tabela11[[#This Row],[GOVERNANÇA
TOTAL
]]+Tabela11[[#This Row],[FINALIDADE
TOTAL
]]+Tabela11[[#This Row],[GESTÃO
TOTAL
]]</f>
        <v>0</v>
      </c>
      <c r="I79" s="342" t="e">
        <f t="shared" si="32"/>
        <v>#DIV/0!</v>
      </c>
      <c r="J79" s="335" t="e">
        <f>Tabela11[[#This Row],[PROPOSTA ORÇAMENTÁRIA
Ano XXXX + 1]]/Tabela11[[#This Row],[PROPOSTA ORÇAMENTÁRIA INICIAL
Ano XXXX]]</f>
        <v>#DIV/0!</v>
      </c>
      <c r="K79" s="336" t="e">
        <f>Tabela11[[#This Row],[PROPOSTA ORÇAMENTÁRIA
Ano XXXX + 1]]/Tabela11[[#This Row],[ORÇAMENTO
ATUALIZADO
Ano XXXX]]</f>
        <v>#DIV/0!</v>
      </c>
      <c r="L79" s="87"/>
      <c r="M79" s="31"/>
      <c r="N79" s="31"/>
      <c r="O79" s="140"/>
      <c r="P79" s="326">
        <f>SUM(Tabela11[[#This Row],[GOVERNANÇA
Direção e Liderança]:[GOVERNANÇA
Controle
]])</f>
        <v>0</v>
      </c>
      <c r="Q79" s="31"/>
      <c r="R79" s="31"/>
      <c r="S79" s="140"/>
      <c r="T79" s="326">
        <f>SUM(Tabela11[[#This Row],[FINALIDADE
Registro
]:[FINALIDADE
Julgamento e Normatização]])</f>
        <v>0</v>
      </c>
      <c r="U79" s="31"/>
      <c r="V79" s="31"/>
      <c r="W79" s="31"/>
      <c r="X79" s="89"/>
      <c r="Y79" s="332"/>
    </row>
    <row r="80" spans="1:25" s="18" customFormat="1" ht="12" x14ac:dyDescent="0.25">
      <c r="A80" s="85" t="s">
        <v>159</v>
      </c>
      <c r="B80" s="86" t="s">
        <v>355</v>
      </c>
      <c r="C80" s="87"/>
      <c r="D80" s="31"/>
      <c r="E80" s="31">
        <f>Tabela11[[#This Row],[PROPOSTA ORÇAMENTÁRIA INICIAL
Ano XXXX]]+Tabela11[[#This Row],[TRANSPOSIÇÕES
ORÇAMENTÁRIAS
Nº __ a __ 
E
REFORMULAÇÕES
APROVADAS]]</f>
        <v>0</v>
      </c>
      <c r="F80" s="31"/>
      <c r="G80" s="338" t="e">
        <f>Tabela11[[#This Row],[Despesa Liquidada
até __/__/____]]/Tabela11[[#This Row],[ORÇAMENTO
ATUALIZADO
Ano XXXX]]</f>
        <v>#DIV/0!</v>
      </c>
      <c r="H80" s="88">
        <f>Tabela11[[#This Row],[GOVERNANÇA
TOTAL
]]+Tabela11[[#This Row],[FINALIDADE
TOTAL
]]+Tabela11[[#This Row],[GESTÃO
TOTAL
]]</f>
        <v>0</v>
      </c>
      <c r="I80" s="342" t="e">
        <f t="shared" si="32"/>
        <v>#DIV/0!</v>
      </c>
      <c r="J80" s="335" t="e">
        <f>Tabela11[[#This Row],[PROPOSTA ORÇAMENTÁRIA
Ano XXXX + 1]]/Tabela11[[#This Row],[PROPOSTA ORÇAMENTÁRIA INICIAL
Ano XXXX]]</f>
        <v>#DIV/0!</v>
      </c>
      <c r="K80" s="336" t="e">
        <f>Tabela11[[#This Row],[PROPOSTA ORÇAMENTÁRIA
Ano XXXX + 1]]/Tabela11[[#This Row],[ORÇAMENTO
ATUALIZADO
Ano XXXX]]</f>
        <v>#DIV/0!</v>
      </c>
      <c r="L80" s="87"/>
      <c r="M80" s="31"/>
      <c r="N80" s="31"/>
      <c r="O80" s="140"/>
      <c r="P80" s="326">
        <f>SUM(Tabela11[[#This Row],[GOVERNANÇA
Direção e Liderança]:[GOVERNANÇA
Controle
]])</f>
        <v>0</v>
      </c>
      <c r="Q80" s="31"/>
      <c r="R80" s="31"/>
      <c r="S80" s="140"/>
      <c r="T80" s="326">
        <f>SUM(Tabela11[[#This Row],[FINALIDADE
Registro
]:[FINALIDADE
Julgamento e Normatização]])</f>
        <v>0</v>
      </c>
      <c r="U80" s="31"/>
      <c r="V80" s="31"/>
      <c r="W80" s="31"/>
      <c r="X80" s="89"/>
      <c r="Y80" s="332"/>
    </row>
    <row r="81" spans="1:25" s="18" customFormat="1" ht="12" x14ac:dyDescent="0.25">
      <c r="A81" s="85" t="s">
        <v>160</v>
      </c>
      <c r="B81" s="86" t="s">
        <v>669</v>
      </c>
      <c r="C81" s="87"/>
      <c r="D81" s="31"/>
      <c r="E81" s="31">
        <f>Tabela11[[#This Row],[PROPOSTA ORÇAMENTÁRIA INICIAL
Ano XXXX]]+Tabela11[[#This Row],[TRANSPOSIÇÕES
ORÇAMENTÁRIAS
Nº __ a __ 
E
REFORMULAÇÕES
APROVADAS]]</f>
        <v>0</v>
      </c>
      <c r="F81" s="31"/>
      <c r="G81" s="338" t="e">
        <f>Tabela11[[#This Row],[Despesa Liquidada
até __/__/____]]/Tabela11[[#This Row],[ORÇAMENTO
ATUALIZADO
Ano XXXX]]</f>
        <v>#DIV/0!</v>
      </c>
      <c r="H81" s="88">
        <f>Tabela11[[#This Row],[GOVERNANÇA
TOTAL
]]+Tabela11[[#This Row],[FINALIDADE
TOTAL
]]+Tabela11[[#This Row],[GESTÃO
TOTAL
]]</f>
        <v>0</v>
      </c>
      <c r="I81" s="342" t="e">
        <f t="shared" si="32"/>
        <v>#DIV/0!</v>
      </c>
      <c r="J81" s="335" t="e">
        <f>Tabela11[[#This Row],[PROPOSTA ORÇAMENTÁRIA
Ano XXXX + 1]]/Tabela11[[#This Row],[PROPOSTA ORÇAMENTÁRIA INICIAL
Ano XXXX]]</f>
        <v>#DIV/0!</v>
      </c>
      <c r="K81" s="336" t="e">
        <f>Tabela11[[#This Row],[PROPOSTA ORÇAMENTÁRIA
Ano XXXX + 1]]/Tabela11[[#This Row],[ORÇAMENTO
ATUALIZADO
Ano XXXX]]</f>
        <v>#DIV/0!</v>
      </c>
      <c r="L81" s="87"/>
      <c r="M81" s="31"/>
      <c r="N81" s="31"/>
      <c r="O81" s="140"/>
      <c r="P81" s="326">
        <f>SUM(Tabela11[[#This Row],[GOVERNANÇA
Direção e Liderança]:[GOVERNANÇA
Controle
]])</f>
        <v>0</v>
      </c>
      <c r="Q81" s="31"/>
      <c r="R81" s="31"/>
      <c r="S81" s="140"/>
      <c r="T81" s="326">
        <f>SUM(Tabela11[[#This Row],[FINALIDADE
Registro
]:[FINALIDADE
Julgamento e Normatização]])</f>
        <v>0</v>
      </c>
      <c r="U81" s="31"/>
      <c r="V81" s="31"/>
      <c r="W81" s="31"/>
      <c r="X81" s="89"/>
      <c r="Y81" s="332"/>
    </row>
    <row r="82" spans="1:25" s="18" customFormat="1" ht="12" x14ac:dyDescent="0.25">
      <c r="A82" s="85" t="s">
        <v>656</v>
      </c>
      <c r="B82" s="86" t="s">
        <v>670</v>
      </c>
      <c r="C82" s="87"/>
      <c r="D82" s="31"/>
      <c r="E82" s="31">
        <f>Tabela11[[#This Row],[PROPOSTA ORÇAMENTÁRIA INICIAL
Ano XXXX]]+Tabela11[[#This Row],[TRANSPOSIÇÕES
ORÇAMENTÁRIAS
Nº __ a __ 
E
REFORMULAÇÕES
APROVADAS]]</f>
        <v>0</v>
      </c>
      <c r="F82" s="31"/>
      <c r="G82" s="338" t="e">
        <f>Tabela11[[#This Row],[Despesa Liquidada
até __/__/____]]/Tabela11[[#This Row],[ORÇAMENTO
ATUALIZADO
Ano XXXX]]</f>
        <v>#DIV/0!</v>
      </c>
      <c r="H82" s="88">
        <f>Tabela11[[#This Row],[GOVERNANÇA
TOTAL
]]+Tabela11[[#This Row],[FINALIDADE
TOTAL
]]+Tabela11[[#This Row],[GESTÃO
TOTAL
]]</f>
        <v>0</v>
      </c>
      <c r="I82" s="342" t="e">
        <f t="shared" si="32"/>
        <v>#DIV/0!</v>
      </c>
      <c r="J82" s="335" t="e">
        <f>Tabela11[[#This Row],[PROPOSTA ORÇAMENTÁRIA
Ano XXXX + 1]]/Tabela11[[#This Row],[PROPOSTA ORÇAMENTÁRIA INICIAL
Ano XXXX]]</f>
        <v>#DIV/0!</v>
      </c>
      <c r="K82" s="336" t="e">
        <f>Tabela11[[#This Row],[PROPOSTA ORÇAMENTÁRIA
Ano XXXX + 1]]/Tabela11[[#This Row],[ORÇAMENTO
ATUALIZADO
Ano XXXX]]</f>
        <v>#DIV/0!</v>
      </c>
      <c r="L82" s="87"/>
      <c r="M82" s="31"/>
      <c r="N82" s="31"/>
      <c r="O82" s="140"/>
      <c r="P82" s="326">
        <f>SUM(Tabela11[[#This Row],[GOVERNANÇA
Direção e Liderança]:[GOVERNANÇA
Controle
]])</f>
        <v>0</v>
      </c>
      <c r="Q82" s="31"/>
      <c r="R82" s="31"/>
      <c r="S82" s="140"/>
      <c r="T82" s="326">
        <f>SUM(Tabela11[[#This Row],[FINALIDADE
Registro
]:[FINALIDADE
Julgamento e Normatização]])</f>
        <v>0</v>
      </c>
      <c r="U82" s="31"/>
      <c r="V82" s="31"/>
      <c r="W82" s="31"/>
      <c r="X82" s="89"/>
      <c r="Y82" s="332"/>
    </row>
    <row r="83" spans="1:25" s="18" customFormat="1" ht="12" x14ac:dyDescent="0.25">
      <c r="A83" s="85" t="s">
        <v>657</v>
      </c>
      <c r="B83" s="86" t="s">
        <v>671</v>
      </c>
      <c r="C83" s="87"/>
      <c r="D83" s="31"/>
      <c r="E83" s="31">
        <f>Tabela11[[#This Row],[PROPOSTA ORÇAMENTÁRIA INICIAL
Ano XXXX]]+Tabela11[[#This Row],[TRANSPOSIÇÕES
ORÇAMENTÁRIAS
Nº __ a __ 
E
REFORMULAÇÕES
APROVADAS]]</f>
        <v>0</v>
      </c>
      <c r="F83" s="31"/>
      <c r="G83" s="338" t="e">
        <f>Tabela11[[#This Row],[Despesa Liquidada
até __/__/____]]/Tabela11[[#This Row],[ORÇAMENTO
ATUALIZADO
Ano XXXX]]</f>
        <v>#DIV/0!</v>
      </c>
      <c r="H83" s="88">
        <f>Tabela11[[#This Row],[GOVERNANÇA
TOTAL
]]+Tabela11[[#This Row],[FINALIDADE
TOTAL
]]+Tabela11[[#This Row],[GESTÃO
TOTAL
]]</f>
        <v>0</v>
      </c>
      <c r="I83" s="342" t="e">
        <f t="shared" si="32"/>
        <v>#DIV/0!</v>
      </c>
      <c r="J83" s="335" t="e">
        <f>Tabela11[[#This Row],[PROPOSTA ORÇAMENTÁRIA
Ano XXXX + 1]]/Tabela11[[#This Row],[PROPOSTA ORÇAMENTÁRIA INICIAL
Ano XXXX]]</f>
        <v>#DIV/0!</v>
      </c>
      <c r="K83" s="336" t="e">
        <f>Tabela11[[#This Row],[PROPOSTA ORÇAMENTÁRIA
Ano XXXX + 1]]/Tabela11[[#This Row],[ORÇAMENTO
ATUALIZADO
Ano XXXX]]</f>
        <v>#DIV/0!</v>
      </c>
      <c r="L83" s="87"/>
      <c r="M83" s="31"/>
      <c r="N83" s="31"/>
      <c r="O83" s="140"/>
      <c r="P83" s="326">
        <f>SUM(Tabela11[[#This Row],[GOVERNANÇA
Direção e Liderança]:[GOVERNANÇA
Controle
]])</f>
        <v>0</v>
      </c>
      <c r="Q83" s="31"/>
      <c r="R83" s="31"/>
      <c r="S83" s="140"/>
      <c r="T83" s="326">
        <f>SUM(Tabela11[[#This Row],[FINALIDADE
Registro
]:[FINALIDADE
Julgamento e Normatização]])</f>
        <v>0</v>
      </c>
      <c r="U83" s="31"/>
      <c r="V83" s="31"/>
      <c r="W83" s="31"/>
      <c r="X83" s="89"/>
      <c r="Y83" s="332"/>
    </row>
    <row r="84" spans="1:25" s="18" customFormat="1" ht="12" x14ac:dyDescent="0.25">
      <c r="A84" s="85" t="s">
        <v>161</v>
      </c>
      <c r="B84" s="86" t="s">
        <v>356</v>
      </c>
      <c r="C84" s="87"/>
      <c r="D84" s="31"/>
      <c r="E84" s="31">
        <f>Tabela11[[#This Row],[PROPOSTA ORÇAMENTÁRIA INICIAL
Ano XXXX]]+Tabela11[[#This Row],[TRANSPOSIÇÕES
ORÇAMENTÁRIAS
Nº __ a __ 
E
REFORMULAÇÕES
APROVADAS]]</f>
        <v>0</v>
      </c>
      <c r="F84" s="31"/>
      <c r="G84" s="338" t="e">
        <f>Tabela11[[#This Row],[Despesa Liquidada
até __/__/____]]/Tabela11[[#This Row],[ORÇAMENTO
ATUALIZADO
Ano XXXX]]</f>
        <v>#DIV/0!</v>
      </c>
      <c r="H84" s="88">
        <f>Tabela11[[#This Row],[GOVERNANÇA
TOTAL
]]+Tabela11[[#This Row],[FINALIDADE
TOTAL
]]+Tabela11[[#This Row],[GESTÃO
TOTAL
]]</f>
        <v>0</v>
      </c>
      <c r="I84" s="342" t="e">
        <f t="shared" si="32"/>
        <v>#DIV/0!</v>
      </c>
      <c r="J84" s="335" t="e">
        <f>Tabela11[[#This Row],[PROPOSTA ORÇAMENTÁRIA
Ano XXXX + 1]]/Tabela11[[#This Row],[PROPOSTA ORÇAMENTÁRIA INICIAL
Ano XXXX]]</f>
        <v>#DIV/0!</v>
      </c>
      <c r="K84" s="336" t="e">
        <f>Tabela11[[#This Row],[PROPOSTA ORÇAMENTÁRIA
Ano XXXX + 1]]/Tabela11[[#This Row],[ORÇAMENTO
ATUALIZADO
Ano XXXX]]</f>
        <v>#DIV/0!</v>
      </c>
      <c r="L84" s="87"/>
      <c r="M84" s="31"/>
      <c r="N84" s="31"/>
      <c r="O84" s="140"/>
      <c r="P84" s="326">
        <f>SUM(Tabela11[[#This Row],[GOVERNANÇA
Direção e Liderança]:[GOVERNANÇA
Controle
]])</f>
        <v>0</v>
      </c>
      <c r="Q84" s="31"/>
      <c r="R84" s="31"/>
      <c r="S84" s="140"/>
      <c r="T84" s="326">
        <f>SUM(Tabela11[[#This Row],[FINALIDADE
Registro
]:[FINALIDADE
Julgamento e Normatização]])</f>
        <v>0</v>
      </c>
      <c r="U84" s="31"/>
      <c r="V84" s="31"/>
      <c r="W84" s="31"/>
      <c r="X84" s="89"/>
      <c r="Y84" s="332"/>
    </row>
    <row r="85" spans="1:25" s="18" customFormat="1" ht="12" x14ac:dyDescent="0.25">
      <c r="A85" s="85" t="s">
        <v>658</v>
      </c>
      <c r="B85" s="86" t="s">
        <v>672</v>
      </c>
      <c r="C85" s="87"/>
      <c r="D85" s="31"/>
      <c r="E85" s="31">
        <f>Tabela11[[#This Row],[PROPOSTA ORÇAMENTÁRIA INICIAL
Ano XXXX]]+Tabela11[[#This Row],[TRANSPOSIÇÕES
ORÇAMENTÁRIAS
Nº __ a __ 
E
REFORMULAÇÕES
APROVADAS]]</f>
        <v>0</v>
      </c>
      <c r="F85" s="31"/>
      <c r="G85" s="338" t="e">
        <f>Tabela11[[#This Row],[Despesa Liquidada
até __/__/____]]/Tabela11[[#This Row],[ORÇAMENTO
ATUALIZADO
Ano XXXX]]</f>
        <v>#DIV/0!</v>
      </c>
      <c r="H85" s="88">
        <f>Tabela11[[#This Row],[GOVERNANÇA
TOTAL
]]+Tabela11[[#This Row],[FINALIDADE
TOTAL
]]+Tabela11[[#This Row],[GESTÃO
TOTAL
]]</f>
        <v>0</v>
      </c>
      <c r="I85" s="342" t="e">
        <f t="shared" si="32"/>
        <v>#DIV/0!</v>
      </c>
      <c r="J85" s="335" t="e">
        <f>Tabela11[[#This Row],[PROPOSTA ORÇAMENTÁRIA
Ano XXXX + 1]]/Tabela11[[#This Row],[PROPOSTA ORÇAMENTÁRIA INICIAL
Ano XXXX]]</f>
        <v>#DIV/0!</v>
      </c>
      <c r="K85" s="336" t="e">
        <f>Tabela11[[#This Row],[PROPOSTA ORÇAMENTÁRIA
Ano XXXX + 1]]/Tabela11[[#This Row],[ORÇAMENTO
ATUALIZADO
Ano XXXX]]</f>
        <v>#DIV/0!</v>
      </c>
      <c r="L85" s="87"/>
      <c r="M85" s="31"/>
      <c r="N85" s="31"/>
      <c r="O85" s="140"/>
      <c r="P85" s="326">
        <f>SUM(Tabela11[[#This Row],[GOVERNANÇA
Direção e Liderança]:[GOVERNANÇA
Controle
]])</f>
        <v>0</v>
      </c>
      <c r="Q85" s="31"/>
      <c r="R85" s="31"/>
      <c r="S85" s="140"/>
      <c r="T85" s="326">
        <f>SUM(Tabela11[[#This Row],[FINALIDADE
Registro
]:[FINALIDADE
Julgamento e Normatização]])</f>
        <v>0</v>
      </c>
      <c r="U85" s="31"/>
      <c r="V85" s="31"/>
      <c r="W85" s="31"/>
      <c r="X85" s="89"/>
      <c r="Y85" s="332"/>
    </row>
    <row r="86" spans="1:25" s="18" customFormat="1" ht="12" x14ac:dyDescent="0.25">
      <c r="A86" s="85" t="s">
        <v>659</v>
      </c>
      <c r="B86" s="86" t="s">
        <v>673</v>
      </c>
      <c r="C86" s="87"/>
      <c r="D86" s="31"/>
      <c r="E86" s="31">
        <f>Tabela11[[#This Row],[PROPOSTA ORÇAMENTÁRIA INICIAL
Ano XXXX]]+Tabela11[[#This Row],[TRANSPOSIÇÕES
ORÇAMENTÁRIAS
Nº __ a __ 
E
REFORMULAÇÕES
APROVADAS]]</f>
        <v>0</v>
      </c>
      <c r="F86" s="31"/>
      <c r="G86" s="338" t="e">
        <f>Tabela11[[#This Row],[Despesa Liquidada
até __/__/____]]/Tabela11[[#This Row],[ORÇAMENTO
ATUALIZADO
Ano XXXX]]</f>
        <v>#DIV/0!</v>
      </c>
      <c r="H86" s="88">
        <f>Tabela11[[#This Row],[GOVERNANÇA
TOTAL
]]+Tabela11[[#This Row],[FINALIDADE
TOTAL
]]+Tabela11[[#This Row],[GESTÃO
TOTAL
]]</f>
        <v>0</v>
      </c>
      <c r="I86" s="342" t="e">
        <f t="shared" si="32"/>
        <v>#DIV/0!</v>
      </c>
      <c r="J86" s="335" t="e">
        <f>Tabela11[[#This Row],[PROPOSTA ORÇAMENTÁRIA
Ano XXXX + 1]]/Tabela11[[#This Row],[PROPOSTA ORÇAMENTÁRIA INICIAL
Ano XXXX]]</f>
        <v>#DIV/0!</v>
      </c>
      <c r="K86" s="336" t="e">
        <f>Tabela11[[#This Row],[PROPOSTA ORÇAMENTÁRIA
Ano XXXX + 1]]/Tabela11[[#This Row],[ORÇAMENTO
ATUALIZADO
Ano XXXX]]</f>
        <v>#DIV/0!</v>
      </c>
      <c r="L86" s="87"/>
      <c r="M86" s="31"/>
      <c r="N86" s="31"/>
      <c r="O86" s="140"/>
      <c r="P86" s="326">
        <f>SUM(Tabela11[[#This Row],[GOVERNANÇA
Direção e Liderança]:[GOVERNANÇA
Controle
]])</f>
        <v>0</v>
      </c>
      <c r="Q86" s="31"/>
      <c r="R86" s="31"/>
      <c r="S86" s="140"/>
      <c r="T86" s="326">
        <f>SUM(Tabela11[[#This Row],[FINALIDADE
Registro
]:[FINALIDADE
Julgamento e Normatização]])</f>
        <v>0</v>
      </c>
      <c r="U86" s="31"/>
      <c r="V86" s="31"/>
      <c r="W86" s="31"/>
      <c r="X86" s="89"/>
      <c r="Y86" s="332"/>
    </row>
    <row r="87" spans="1:25" s="18" customFormat="1" ht="12" x14ac:dyDescent="0.25">
      <c r="A87" s="85" t="s">
        <v>660</v>
      </c>
      <c r="B87" s="86" t="s">
        <v>674</v>
      </c>
      <c r="C87" s="87"/>
      <c r="D87" s="31"/>
      <c r="E87" s="31">
        <f>Tabela11[[#This Row],[PROPOSTA ORÇAMENTÁRIA INICIAL
Ano XXXX]]+Tabela11[[#This Row],[TRANSPOSIÇÕES
ORÇAMENTÁRIAS
Nº __ a __ 
E
REFORMULAÇÕES
APROVADAS]]</f>
        <v>0</v>
      </c>
      <c r="F87" s="31"/>
      <c r="G87" s="338" t="e">
        <f>Tabela11[[#This Row],[Despesa Liquidada
até __/__/____]]/Tabela11[[#This Row],[ORÇAMENTO
ATUALIZADO
Ano XXXX]]</f>
        <v>#DIV/0!</v>
      </c>
      <c r="H87" s="88">
        <f>Tabela11[[#This Row],[GOVERNANÇA
TOTAL
]]+Tabela11[[#This Row],[FINALIDADE
TOTAL
]]+Tabela11[[#This Row],[GESTÃO
TOTAL
]]</f>
        <v>0</v>
      </c>
      <c r="I87" s="342" t="e">
        <f t="shared" si="32"/>
        <v>#DIV/0!</v>
      </c>
      <c r="J87" s="335" t="e">
        <f>Tabela11[[#This Row],[PROPOSTA ORÇAMENTÁRIA
Ano XXXX + 1]]/Tabela11[[#This Row],[PROPOSTA ORÇAMENTÁRIA INICIAL
Ano XXXX]]</f>
        <v>#DIV/0!</v>
      </c>
      <c r="K87" s="336" t="e">
        <f>Tabela11[[#This Row],[PROPOSTA ORÇAMENTÁRIA
Ano XXXX + 1]]/Tabela11[[#This Row],[ORÇAMENTO
ATUALIZADO
Ano XXXX]]</f>
        <v>#DIV/0!</v>
      </c>
      <c r="L87" s="31"/>
      <c r="M87" s="31"/>
      <c r="N87" s="31"/>
      <c r="O87" s="140"/>
      <c r="P87" s="326">
        <f>SUM(Tabela11[[#This Row],[GOVERNANÇA
Direção e Liderança]:[GOVERNANÇA
Controle
]])</f>
        <v>0</v>
      </c>
      <c r="Q87" s="31"/>
      <c r="R87" s="31"/>
      <c r="S87" s="140"/>
      <c r="T87" s="326">
        <f>SUM(Tabela11[[#This Row],[FINALIDADE
Registro
]:[FINALIDADE
Julgamento e Normatização]])</f>
        <v>0</v>
      </c>
      <c r="U87" s="31"/>
      <c r="V87" s="31"/>
      <c r="W87" s="31"/>
      <c r="X87" s="89"/>
      <c r="Y87" s="332"/>
    </row>
    <row r="88" spans="1:25" s="18" customFormat="1" ht="12" x14ac:dyDescent="0.25">
      <c r="A88" s="85" t="s">
        <v>661</v>
      </c>
      <c r="B88" s="86" t="s">
        <v>675</v>
      </c>
      <c r="C88" s="87"/>
      <c r="D88" s="31"/>
      <c r="E88" s="31">
        <f>Tabela11[[#This Row],[PROPOSTA ORÇAMENTÁRIA INICIAL
Ano XXXX]]+Tabela11[[#This Row],[TRANSPOSIÇÕES
ORÇAMENTÁRIAS
Nº __ a __ 
E
REFORMULAÇÕES
APROVADAS]]</f>
        <v>0</v>
      </c>
      <c r="F88" s="31"/>
      <c r="G88" s="338" t="e">
        <f>Tabela11[[#This Row],[Despesa Liquidada
até __/__/____]]/Tabela11[[#This Row],[ORÇAMENTO
ATUALIZADO
Ano XXXX]]</f>
        <v>#DIV/0!</v>
      </c>
      <c r="H88" s="88">
        <f>Tabela11[[#This Row],[GOVERNANÇA
TOTAL
]]+Tabela11[[#This Row],[FINALIDADE
TOTAL
]]+Tabela11[[#This Row],[GESTÃO
TOTAL
]]</f>
        <v>0</v>
      </c>
      <c r="I88" s="342" t="e">
        <f t="shared" si="32"/>
        <v>#DIV/0!</v>
      </c>
      <c r="J88" s="335" t="e">
        <f>Tabela11[[#This Row],[PROPOSTA ORÇAMENTÁRIA
Ano XXXX + 1]]/Tabela11[[#This Row],[PROPOSTA ORÇAMENTÁRIA INICIAL
Ano XXXX]]</f>
        <v>#DIV/0!</v>
      </c>
      <c r="K88" s="336" t="e">
        <f>Tabela11[[#This Row],[PROPOSTA ORÇAMENTÁRIA
Ano XXXX + 1]]/Tabela11[[#This Row],[ORÇAMENTO
ATUALIZADO
Ano XXXX]]</f>
        <v>#DIV/0!</v>
      </c>
      <c r="L88" s="31"/>
      <c r="M88" s="31"/>
      <c r="N88" s="31"/>
      <c r="O88" s="140"/>
      <c r="P88" s="326">
        <f>SUM(Tabela11[[#This Row],[GOVERNANÇA
Direção e Liderança]:[GOVERNANÇA
Controle
]])</f>
        <v>0</v>
      </c>
      <c r="Q88" s="31"/>
      <c r="R88" s="31"/>
      <c r="S88" s="140"/>
      <c r="T88" s="326">
        <f>SUM(Tabela11[[#This Row],[FINALIDADE
Registro
]:[FINALIDADE
Julgamento e Normatização]])</f>
        <v>0</v>
      </c>
      <c r="U88" s="31"/>
      <c r="V88" s="31"/>
      <c r="W88" s="31"/>
      <c r="X88" s="89"/>
      <c r="Y88" s="332"/>
    </row>
    <row r="89" spans="1:25" s="18" customFormat="1" ht="12" x14ac:dyDescent="0.25">
      <c r="A89" s="85" t="s">
        <v>662</v>
      </c>
      <c r="B89" s="86" t="s">
        <v>676</v>
      </c>
      <c r="C89" s="87"/>
      <c r="D89" s="31"/>
      <c r="E89" s="31">
        <f>Tabela11[[#This Row],[PROPOSTA ORÇAMENTÁRIA INICIAL
Ano XXXX]]+Tabela11[[#This Row],[TRANSPOSIÇÕES
ORÇAMENTÁRIAS
Nº __ a __ 
E
REFORMULAÇÕES
APROVADAS]]</f>
        <v>0</v>
      </c>
      <c r="F89" s="31"/>
      <c r="G89" s="338" t="e">
        <f>Tabela11[[#This Row],[Despesa Liquidada
até __/__/____]]/Tabela11[[#This Row],[ORÇAMENTO
ATUALIZADO
Ano XXXX]]</f>
        <v>#DIV/0!</v>
      </c>
      <c r="H89" s="88">
        <f>Tabela11[[#This Row],[GOVERNANÇA
TOTAL
]]+Tabela11[[#This Row],[FINALIDADE
TOTAL
]]+Tabela11[[#This Row],[GESTÃO
TOTAL
]]</f>
        <v>0</v>
      </c>
      <c r="I89" s="342" t="e">
        <f t="shared" si="32"/>
        <v>#DIV/0!</v>
      </c>
      <c r="J89" s="335" t="e">
        <f>Tabela11[[#This Row],[PROPOSTA ORÇAMENTÁRIA
Ano XXXX + 1]]/Tabela11[[#This Row],[PROPOSTA ORÇAMENTÁRIA INICIAL
Ano XXXX]]</f>
        <v>#DIV/0!</v>
      </c>
      <c r="K89" s="336" t="e">
        <f>Tabela11[[#This Row],[PROPOSTA ORÇAMENTÁRIA
Ano XXXX + 1]]/Tabela11[[#This Row],[ORÇAMENTO
ATUALIZADO
Ano XXXX]]</f>
        <v>#DIV/0!</v>
      </c>
      <c r="L89" s="31"/>
      <c r="M89" s="31"/>
      <c r="N89" s="31"/>
      <c r="O89" s="140"/>
      <c r="P89" s="326">
        <f>SUM(Tabela11[[#This Row],[GOVERNANÇA
Direção e Liderança]:[GOVERNANÇA
Controle
]])</f>
        <v>0</v>
      </c>
      <c r="Q89" s="31"/>
      <c r="R89" s="31"/>
      <c r="S89" s="140"/>
      <c r="T89" s="326">
        <f>SUM(Tabela11[[#This Row],[FINALIDADE
Registro
]:[FINALIDADE
Julgamento e Normatização]])</f>
        <v>0</v>
      </c>
      <c r="U89" s="31"/>
      <c r="V89" s="31"/>
      <c r="W89" s="31"/>
      <c r="X89" s="89"/>
      <c r="Y89" s="332"/>
    </row>
    <row r="90" spans="1:25" s="37" customFormat="1" ht="12" x14ac:dyDescent="0.25">
      <c r="A90" s="74" t="s">
        <v>162</v>
      </c>
      <c r="B90" s="78" t="s">
        <v>163</v>
      </c>
      <c r="C90" s="79">
        <f>SUM(C91:C92)</f>
        <v>0</v>
      </c>
      <c r="D90" s="80">
        <f>SUM(D91:D92)</f>
        <v>0</v>
      </c>
      <c r="E90" s="80">
        <f>Tabela11[[#This Row],[PROPOSTA ORÇAMENTÁRIA INICIAL
Ano XXXX]]+Tabela11[[#This Row],[TRANSPOSIÇÕES
ORÇAMENTÁRIAS
Nº __ a __ 
E
REFORMULAÇÕES
APROVADAS]]</f>
        <v>0</v>
      </c>
      <c r="F90" s="80">
        <f>SUM(F91:F92)</f>
        <v>0</v>
      </c>
      <c r="G90" s="337" t="e">
        <f>Tabela11[[#This Row],[Despesa Liquidada
até __/__/____]]/Tabela11[[#This Row],[ORÇAMENTO
ATUALIZADO
Ano XXXX]]</f>
        <v>#DIV/0!</v>
      </c>
      <c r="H90" s="81">
        <f>Tabela11[[#This Row],[GOVERNANÇA
TOTAL
]]+Tabela11[[#This Row],[FINALIDADE
TOTAL
]]+Tabela11[[#This Row],[GESTÃO
TOTAL
]]</f>
        <v>0</v>
      </c>
      <c r="I90" s="341" t="e">
        <f t="shared" si="32"/>
        <v>#DIV/0!</v>
      </c>
      <c r="J90" s="333" t="e">
        <f>Tabela11[[#This Row],[PROPOSTA ORÇAMENTÁRIA
Ano XXXX + 1]]/Tabela11[[#This Row],[PROPOSTA ORÇAMENTÁRIA INICIAL
Ano XXXX]]</f>
        <v>#DIV/0!</v>
      </c>
      <c r="K90" s="334" t="e">
        <f>Tabela11[[#This Row],[PROPOSTA ORÇAMENTÁRIA
Ano XXXX + 1]]/Tabela11[[#This Row],[ORÇAMENTO
ATUALIZADO
Ano XXXX]]</f>
        <v>#DIV/0!</v>
      </c>
      <c r="L90" s="80">
        <f>SUM(L91:L92)</f>
        <v>0</v>
      </c>
      <c r="M90" s="80">
        <f>SUM(M91:M92)</f>
        <v>0</v>
      </c>
      <c r="N90" s="80">
        <f t="shared" ref="N90:Y90" si="33">SUM(N91:N92)</f>
        <v>0</v>
      </c>
      <c r="O90" s="141">
        <f t="shared" si="33"/>
        <v>0</v>
      </c>
      <c r="P90" s="325">
        <f>SUM(Tabela11[[#This Row],[GOVERNANÇA
Direção e Liderança]:[GOVERNANÇA
Controle
]])</f>
        <v>0</v>
      </c>
      <c r="Q90" s="80">
        <f t="shared" si="33"/>
        <v>0</v>
      </c>
      <c r="R90" s="80">
        <f t="shared" si="33"/>
        <v>0</v>
      </c>
      <c r="S90" s="141">
        <f t="shared" si="33"/>
        <v>0</v>
      </c>
      <c r="T90" s="325">
        <f>SUM(Tabela11[[#This Row],[FINALIDADE
Registro
]:[FINALIDADE
Julgamento e Normatização]])</f>
        <v>0</v>
      </c>
      <c r="U90" s="80">
        <f t="shared" si="33"/>
        <v>0</v>
      </c>
      <c r="V90" s="80">
        <f t="shared" si="33"/>
        <v>0</v>
      </c>
      <c r="W90" s="80">
        <f t="shared" si="33"/>
        <v>0</v>
      </c>
      <c r="X90" s="94">
        <f t="shared" ref="X90" si="34">SUM(X91:X92)</f>
        <v>0</v>
      </c>
      <c r="Y90" s="331">
        <f t="shared" si="33"/>
        <v>0</v>
      </c>
    </row>
    <row r="91" spans="1:25" s="18" customFormat="1" ht="12" x14ac:dyDescent="0.25">
      <c r="A91" s="85" t="s">
        <v>164</v>
      </c>
      <c r="B91" s="86" t="s">
        <v>357</v>
      </c>
      <c r="C91" s="87"/>
      <c r="D91" s="31"/>
      <c r="E91" s="31">
        <f>Tabela11[[#This Row],[PROPOSTA ORÇAMENTÁRIA INICIAL
Ano XXXX]]+Tabela11[[#This Row],[TRANSPOSIÇÕES
ORÇAMENTÁRIAS
Nº __ a __ 
E
REFORMULAÇÕES
APROVADAS]]</f>
        <v>0</v>
      </c>
      <c r="F91" s="31"/>
      <c r="G91" s="338" t="e">
        <f>Tabela11[[#This Row],[Despesa Liquidada
até __/__/____]]/Tabela11[[#This Row],[ORÇAMENTO
ATUALIZADO
Ano XXXX]]</f>
        <v>#DIV/0!</v>
      </c>
      <c r="H91" s="88">
        <f>Tabela11[[#This Row],[GOVERNANÇA
TOTAL
]]+Tabela11[[#This Row],[FINALIDADE
TOTAL
]]+Tabela11[[#This Row],[GESTÃO
TOTAL
]]</f>
        <v>0</v>
      </c>
      <c r="I91" s="342" t="e">
        <f t="shared" si="32"/>
        <v>#DIV/0!</v>
      </c>
      <c r="J91" s="335" t="e">
        <f>Tabela11[[#This Row],[PROPOSTA ORÇAMENTÁRIA
Ano XXXX + 1]]/Tabela11[[#This Row],[PROPOSTA ORÇAMENTÁRIA INICIAL
Ano XXXX]]</f>
        <v>#DIV/0!</v>
      </c>
      <c r="K91" s="336" t="e">
        <f>Tabela11[[#This Row],[PROPOSTA ORÇAMENTÁRIA
Ano XXXX + 1]]/Tabela11[[#This Row],[ORÇAMENTO
ATUALIZADO
Ano XXXX]]</f>
        <v>#DIV/0!</v>
      </c>
      <c r="L91" s="31"/>
      <c r="M91" s="31"/>
      <c r="N91" s="31"/>
      <c r="O91" s="140"/>
      <c r="P91" s="326">
        <f>SUM(Tabela11[[#This Row],[GOVERNANÇA
Direção e Liderança]:[GOVERNANÇA
Controle
]])</f>
        <v>0</v>
      </c>
      <c r="Q91" s="31"/>
      <c r="R91" s="31"/>
      <c r="S91" s="140"/>
      <c r="T91" s="326">
        <f>SUM(Tabela11[[#This Row],[FINALIDADE
Registro
]:[FINALIDADE
Julgamento e Normatização]])</f>
        <v>0</v>
      </c>
      <c r="U91" s="31"/>
      <c r="V91" s="31"/>
      <c r="W91" s="31"/>
      <c r="X91" s="89"/>
      <c r="Y91" s="332"/>
    </row>
    <row r="92" spans="1:25" s="18" customFormat="1" ht="12" x14ac:dyDescent="0.25">
      <c r="A92" s="85" t="s">
        <v>677</v>
      </c>
      <c r="B92" s="86" t="s">
        <v>678</v>
      </c>
      <c r="C92" s="87"/>
      <c r="D92" s="31"/>
      <c r="E92" s="31">
        <f>Tabela11[[#This Row],[PROPOSTA ORÇAMENTÁRIA INICIAL
Ano XXXX]]+Tabela11[[#This Row],[TRANSPOSIÇÕES
ORÇAMENTÁRIAS
Nº __ a __ 
E
REFORMULAÇÕES
APROVADAS]]</f>
        <v>0</v>
      </c>
      <c r="F92" s="31"/>
      <c r="G92" s="338" t="e">
        <f>Tabela11[[#This Row],[Despesa Liquidada
até __/__/____]]/Tabela11[[#This Row],[ORÇAMENTO
ATUALIZADO
Ano XXXX]]</f>
        <v>#DIV/0!</v>
      </c>
      <c r="H92" s="88">
        <f>Tabela11[[#This Row],[GOVERNANÇA
TOTAL
]]+Tabela11[[#This Row],[FINALIDADE
TOTAL
]]+Tabela11[[#This Row],[GESTÃO
TOTAL
]]</f>
        <v>0</v>
      </c>
      <c r="I92" s="342" t="e">
        <f t="shared" si="32"/>
        <v>#DIV/0!</v>
      </c>
      <c r="J92" s="335" t="e">
        <f>Tabela11[[#This Row],[PROPOSTA ORÇAMENTÁRIA
Ano XXXX + 1]]/Tabela11[[#This Row],[PROPOSTA ORÇAMENTÁRIA INICIAL
Ano XXXX]]</f>
        <v>#DIV/0!</v>
      </c>
      <c r="K92" s="336" t="e">
        <f>Tabela11[[#This Row],[PROPOSTA ORÇAMENTÁRIA
Ano XXXX + 1]]/Tabela11[[#This Row],[ORÇAMENTO
ATUALIZADO
Ano XXXX]]</f>
        <v>#DIV/0!</v>
      </c>
      <c r="L92" s="87"/>
      <c r="M92" s="31"/>
      <c r="N92" s="31"/>
      <c r="O92" s="140"/>
      <c r="P92" s="326">
        <f>SUM(Tabela11[[#This Row],[GOVERNANÇA
Direção e Liderança]:[GOVERNANÇA
Controle
]])</f>
        <v>0</v>
      </c>
      <c r="Q92" s="31"/>
      <c r="R92" s="31"/>
      <c r="S92" s="140"/>
      <c r="T92" s="326">
        <f>SUM(Tabela11[[#This Row],[FINALIDADE
Registro
]:[FINALIDADE
Julgamento e Normatização]])</f>
        <v>0</v>
      </c>
      <c r="U92" s="31"/>
      <c r="V92" s="31"/>
      <c r="W92" s="31"/>
      <c r="X92" s="89"/>
      <c r="Y92" s="332"/>
    </row>
    <row r="93" spans="1:25" s="18" customFormat="1" ht="12.75" x14ac:dyDescent="0.25">
      <c r="A93" s="74" t="s">
        <v>165</v>
      </c>
      <c r="B93" s="78" t="s">
        <v>836</v>
      </c>
      <c r="C93" s="79">
        <f>SUM(C94)</f>
        <v>0</v>
      </c>
      <c r="D93" s="80">
        <f>SUM(D94)</f>
        <v>0</v>
      </c>
      <c r="E93" s="80">
        <f>Tabela11[[#This Row],[PROPOSTA ORÇAMENTÁRIA INICIAL
Ano XXXX]]+Tabela11[[#This Row],[TRANSPOSIÇÕES
ORÇAMENTÁRIAS
Nº __ a __ 
E
REFORMULAÇÕES
APROVADAS]]</f>
        <v>0</v>
      </c>
      <c r="F93" s="80">
        <f>SUM(F94)</f>
        <v>0</v>
      </c>
      <c r="G93" s="337" t="e">
        <f>Tabela11[[#This Row],[Despesa Liquidada
até __/__/____]]/Tabela11[[#This Row],[ORÇAMENTO
ATUALIZADO
Ano XXXX]]</f>
        <v>#DIV/0!</v>
      </c>
      <c r="H93" s="81">
        <f>Tabela11[[#This Row],[GOVERNANÇA
TOTAL
]]+Tabela11[[#This Row],[FINALIDADE
TOTAL
]]+Tabela11[[#This Row],[GESTÃO
TOTAL
]]</f>
        <v>0</v>
      </c>
      <c r="I93" s="341" t="e">
        <f t="shared" si="32"/>
        <v>#DIV/0!</v>
      </c>
      <c r="J93" s="333" t="e">
        <f>Tabela11[[#This Row],[PROPOSTA ORÇAMENTÁRIA
Ano XXXX + 1]]/Tabela11[[#This Row],[PROPOSTA ORÇAMENTÁRIA INICIAL
Ano XXXX]]</f>
        <v>#DIV/0!</v>
      </c>
      <c r="K93" s="336" t="e">
        <f>Tabela11[[#This Row],[PROPOSTA ORÇAMENTÁRIA
Ano XXXX + 1]]/Tabela11[[#This Row],[ORÇAMENTO
ATUALIZADO
Ano XXXX]]</f>
        <v>#DIV/0!</v>
      </c>
      <c r="L93" s="28">
        <f t="shared" ref="L93:Y93" si="35">SUM(L94)</f>
        <v>0</v>
      </c>
      <c r="M93" s="13">
        <f t="shared" si="35"/>
        <v>0</v>
      </c>
      <c r="N93" s="13">
        <f t="shared" si="35"/>
        <v>0</v>
      </c>
      <c r="O93" s="321">
        <f t="shared" si="35"/>
        <v>0</v>
      </c>
      <c r="P93" s="324">
        <f>SUM(Tabela11[[#This Row],[GOVERNANÇA
Direção e Liderança]:[GOVERNANÇA
Controle
]])</f>
        <v>0</v>
      </c>
      <c r="Q93" s="13">
        <f t="shared" si="35"/>
        <v>0</v>
      </c>
      <c r="R93" s="13">
        <f t="shared" si="35"/>
        <v>0</v>
      </c>
      <c r="S93" s="321">
        <f t="shared" si="35"/>
        <v>0</v>
      </c>
      <c r="T93" s="324">
        <f>SUM(Tabela11[[#This Row],[FINALIDADE
Registro
]:[FINALIDADE
Julgamento e Normatização]])</f>
        <v>0</v>
      </c>
      <c r="U93" s="13">
        <f t="shared" si="35"/>
        <v>0</v>
      </c>
      <c r="V93" s="13">
        <f t="shared" si="35"/>
        <v>0</v>
      </c>
      <c r="W93" s="13">
        <f t="shared" si="35"/>
        <v>0</v>
      </c>
      <c r="X93" s="6">
        <f t="shared" si="35"/>
        <v>0</v>
      </c>
      <c r="Y93" s="330">
        <f t="shared" si="35"/>
        <v>0</v>
      </c>
    </row>
    <row r="94" spans="1:25" s="18" customFormat="1" ht="12.75" x14ac:dyDescent="0.25">
      <c r="A94" s="85" t="s">
        <v>899</v>
      </c>
      <c r="B94" s="86" t="s">
        <v>900</v>
      </c>
      <c r="C94" s="28"/>
      <c r="D94" s="13"/>
      <c r="E94" s="13">
        <f>Tabela11[[#This Row],[PROPOSTA ORÇAMENTÁRIA INICIAL
Ano XXXX]]+Tabela11[[#This Row],[TRANSPOSIÇÕES
ORÇAMENTÁRIAS
Nº __ a __ 
E
REFORMULAÇÕES
APROVADAS]]</f>
        <v>0</v>
      </c>
      <c r="F94" s="13"/>
      <c r="G94" s="338" t="e">
        <f>Tabela11[[#This Row],[Despesa Liquidada
até __/__/____]]/Tabela11[[#This Row],[ORÇAMENTO
ATUALIZADO
Ano XXXX]]</f>
        <v>#DIV/0!</v>
      </c>
      <c r="H94" s="88">
        <f>Tabela11[[#This Row],[GOVERNANÇA
TOTAL
]]+Tabela11[[#This Row],[FINALIDADE
TOTAL
]]+Tabela11[[#This Row],[GESTÃO
TOTAL
]]</f>
        <v>0</v>
      </c>
      <c r="I94" s="342" t="e">
        <f t="shared" si="32"/>
        <v>#DIV/0!</v>
      </c>
      <c r="J94" s="335" t="e">
        <f>Tabela11[[#This Row],[PROPOSTA ORÇAMENTÁRIA
Ano XXXX + 1]]/Tabela11[[#This Row],[PROPOSTA ORÇAMENTÁRIA INICIAL
Ano XXXX]]</f>
        <v>#DIV/0!</v>
      </c>
      <c r="K94" s="336" t="e">
        <f>Tabela11[[#This Row],[PROPOSTA ORÇAMENTÁRIA
Ano XXXX + 1]]/Tabela11[[#This Row],[ORÇAMENTO
ATUALIZADO
Ano XXXX]]</f>
        <v>#DIV/0!</v>
      </c>
      <c r="L94" s="28"/>
      <c r="M94" s="13"/>
      <c r="N94" s="13"/>
      <c r="O94" s="321"/>
      <c r="P94" s="324">
        <f>SUM(Tabela11[[#This Row],[GOVERNANÇA
Direção e Liderança]:[GOVERNANÇA
Controle
]])</f>
        <v>0</v>
      </c>
      <c r="Q94" s="13"/>
      <c r="R94" s="13"/>
      <c r="S94" s="321"/>
      <c r="T94" s="324">
        <f>SUM(Tabela11[[#This Row],[FINALIDADE
Registro
]:[FINALIDADE
Julgamento e Normatização]])</f>
        <v>0</v>
      </c>
      <c r="U94" s="13"/>
      <c r="V94" s="13"/>
      <c r="W94" s="13"/>
      <c r="X94" s="6"/>
      <c r="Y94" s="330"/>
    </row>
    <row r="95" spans="1:25" s="37" customFormat="1" ht="12" x14ac:dyDescent="0.25">
      <c r="A95" s="74" t="s">
        <v>166</v>
      </c>
      <c r="B95" s="78" t="s">
        <v>290</v>
      </c>
      <c r="C95" s="79">
        <f>SUM(C96:C119)</f>
        <v>0</v>
      </c>
      <c r="D95" s="80">
        <f>SUM(D96:D119)</f>
        <v>0</v>
      </c>
      <c r="E95" s="80">
        <f>Tabela11[[#This Row],[PROPOSTA ORÇAMENTÁRIA INICIAL
Ano XXXX]]+Tabela11[[#This Row],[TRANSPOSIÇÕES
ORÇAMENTÁRIAS
Nº __ a __ 
E
REFORMULAÇÕES
APROVADAS]]</f>
        <v>0</v>
      </c>
      <c r="F95" s="80">
        <f>SUM(F96:F119)</f>
        <v>0</v>
      </c>
      <c r="G95" s="337" t="e">
        <f>Tabela11[[#This Row],[Despesa Liquidada
até __/__/____]]/Tabela11[[#This Row],[ORÇAMENTO
ATUALIZADO
Ano XXXX]]</f>
        <v>#DIV/0!</v>
      </c>
      <c r="H95" s="81">
        <f>Tabela11[[#This Row],[GOVERNANÇA
TOTAL
]]+Tabela11[[#This Row],[FINALIDADE
TOTAL
]]+Tabela11[[#This Row],[GESTÃO
TOTAL
]]</f>
        <v>0</v>
      </c>
      <c r="I95" s="341" t="e">
        <f t="shared" si="32"/>
        <v>#DIV/0!</v>
      </c>
      <c r="J95" s="333" t="e">
        <f>Tabela11[[#This Row],[PROPOSTA ORÇAMENTÁRIA
Ano XXXX + 1]]/Tabela11[[#This Row],[PROPOSTA ORÇAMENTÁRIA INICIAL
Ano XXXX]]</f>
        <v>#DIV/0!</v>
      </c>
      <c r="K95" s="334" t="e">
        <f>Tabela11[[#This Row],[PROPOSTA ORÇAMENTÁRIA
Ano XXXX + 1]]/Tabela11[[#This Row],[ORÇAMENTO
ATUALIZADO
Ano XXXX]]</f>
        <v>#DIV/0!</v>
      </c>
      <c r="L95" s="80">
        <f t="shared" ref="L95:Y95" si="36">SUM(L96:L119)</f>
        <v>0</v>
      </c>
      <c r="M95" s="80">
        <f>SUM(M96:M119)</f>
        <v>0</v>
      </c>
      <c r="N95" s="80">
        <f t="shared" si="36"/>
        <v>0</v>
      </c>
      <c r="O95" s="141">
        <f t="shared" si="36"/>
        <v>0</v>
      </c>
      <c r="P95" s="325">
        <f>SUM(Tabela11[[#This Row],[GOVERNANÇA
Direção e Liderança]:[GOVERNANÇA
Controle
]])</f>
        <v>0</v>
      </c>
      <c r="Q95" s="80">
        <f t="shared" si="36"/>
        <v>0</v>
      </c>
      <c r="R95" s="80">
        <f t="shared" si="36"/>
        <v>0</v>
      </c>
      <c r="S95" s="141">
        <f t="shared" si="36"/>
        <v>0</v>
      </c>
      <c r="T95" s="325">
        <f>SUM(Tabela11[[#This Row],[FINALIDADE
Registro
]:[FINALIDADE
Julgamento e Normatização]])</f>
        <v>0</v>
      </c>
      <c r="U95" s="80">
        <f t="shared" si="36"/>
        <v>0</v>
      </c>
      <c r="V95" s="80">
        <f t="shared" si="36"/>
        <v>0</v>
      </c>
      <c r="W95" s="80">
        <f t="shared" si="36"/>
        <v>0</v>
      </c>
      <c r="X95" s="94">
        <f t="shared" ref="X95" si="37">SUM(X96:X119)</f>
        <v>0</v>
      </c>
      <c r="Y95" s="331">
        <f t="shared" si="36"/>
        <v>0</v>
      </c>
    </row>
    <row r="96" spans="1:25" s="18" customFormat="1" ht="12" x14ac:dyDescent="0.25">
      <c r="A96" s="85" t="s">
        <v>679</v>
      </c>
      <c r="B96" s="86" t="s">
        <v>701</v>
      </c>
      <c r="C96" s="87"/>
      <c r="D96" s="31"/>
      <c r="E96" s="31">
        <f>Tabela11[[#This Row],[PROPOSTA ORÇAMENTÁRIA INICIAL
Ano XXXX]]+Tabela11[[#This Row],[TRANSPOSIÇÕES
ORÇAMENTÁRIAS
Nº __ a __ 
E
REFORMULAÇÕES
APROVADAS]]</f>
        <v>0</v>
      </c>
      <c r="F96" s="31"/>
      <c r="G96" s="69" t="e">
        <f>Tabela11[[#This Row],[Despesa Liquidada
até __/__/____]]/Tabela11[[#This Row],[ORÇAMENTO
ATUALIZADO
Ano XXXX]]</f>
        <v>#DIV/0!</v>
      </c>
      <c r="H96" s="88">
        <f>Tabela11[[#This Row],[GOVERNANÇA
TOTAL
]]+Tabela11[[#This Row],[FINALIDADE
TOTAL
]]+Tabela11[[#This Row],[GESTÃO
TOTAL
]]</f>
        <v>0</v>
      </c>
      <c r="I96" s="343" t="e">
        <f t="shared" si="32"/>
        <v>#DIV/0!</v>
      </c>
      <c r="J96" s="317" t="e">
        <f>Tabela11[[#This Row],[PROPOSTA ORÇAMENTÁRIA
Ano XXXX + 1]]/Tabela11[[#This Row],[PROPOSTA ORÇAMENTÁRIA INICIAL
Ano XXXX]]</f>
        <v>#DIV/0!</v>
      </c>
      <c r="K96" s="83" t="e">
        <f>Tabela11[[#This Row],[PROPOSTA ORÇAMENTÁRIA
Ano XXXX + 1]]/Tabela11[[#This Row],[ORÇAMENTO
ATUALIZADO
Ano XXXX]]</f>
        <v>#DIV/0!</v>
      </c>
      <c r="L96" s="31"/>
      <c r="M96" s="31"/>
      <c r="N96" s="31"/>
      <c r="O96" s="140"/>
      <c r="P96" s="326">
        <f>SUM(Tabela11[[#This Row],[GOVERNANÇA
Direção e Liderança]:[GOVERNANÇA
Controle
]])</f>
        <v>0</v>
      </c>
      <c r="Q96" s="31"/>
      <c r="R96" s="31"/>
      <c r="S96" s="140"/>
      <c r="T96" s="326">
        <f>SUM(Tabela11[[#This Row],[FINALIDADE
Registro
]:[FINALIDADE
Julgamento e Normatização]])</f>
        <v>0</v>
      </c>
      <c r="U96" s="31"/>
      <c r="V96" s="31"/>
      <c r="W96" s="31"/>
      <c r="X96" s="89"/>
      <c r="Y96" s="332"/>
    </row>
    <row r="97" spans="1:25" s="18" customFormat="1" ht="12" x14ac:dyDescent="0.25">
      <c r="A97" s="85" t="s">
        <v>680</v>
      </c>
      <c r="B97" s="86" t="s">
        <v>702</v>
      </c>
      <c r="C97" s="87"/>
      <c r="D97" s="31"/>
      <c r="E97" s="31">
        <f>Tabela11[[#This Row],[PROPOSTA ORÇAMENTÁRIA INICIAL
Ano XXXX]]+Tabela11[[#This Row],[TRANSPOSIÇÕES
ORÇAMENTÁRIAS
Nº __ a __ 
E
REFORMULAÇÕES
APROVADAS]]</f>
        <v>0</v>
      </c>
      <c r="F97" s="31"/>
      <c r="G97" s="69" t="e">
        <f>Tabela11[[#This Row],[Despesa Liquidada
até __/__/____]]/Tabela11[[#This Row],[ORÇAMENTO
ATUALIZADO
Ano XXXX]]</f>
        <v>#DIV/0!</v>
      </c>
      <c r="H97" s="88">
        <f>Tabela11[[#This Row],[GOVERNANÇA
TOTAL
]]+Tabela11[[#This Row],[FINALIDADE
TOTAL
]]+Tabela11[[#This Row],[GESTÃO
TOTAL
]]</f>
        <v>0</v>
      </c>
      <c r="I97" s="343" t="e">
        <f t="shared" si="32"/>
        <v>#DIV/0!</v>
      </c>
      <c r="J97" s="317" t="e">
        <f>Tabela11[[#This Row],[PROPOSTA ORÇAMENTÁRIA
Ano XXXX + 1]]/Tabela11[[#This Row],[PROPOSTA ORÇAMENTÁRIA INICIAL
Ano XXXX]]</f>
        <v>#DIV/0!</v>
      </c>
      <c r="K97" s="83" t="e">
        <f>Tabela11[[#This Row],[PROPOSTA ORÇAMENTÁRIA
Ano XXXX + 1]]/Tabela11[[#This Row],[ORÇAMENTO
ATUALIZADO
Ano XXXX]]</f>
        <v>#DIV/0!</v>
      </c>
      <c r="L97" s="87"/>
      <c r="M97" s="31"/>
      <c r="N97" s="31"/>
      <c r="O97" s="140"/>
      <c r="P97" s="326">
        <f>SUM(Tabela11[[#This Row],[GOVERNANÇA
Direção e Liderança]:[GOVERNANÇA
Controle
]])</f>
        <v>0</v>
      </c>
      <c r="Q97" s="31"/>
      <c r="R97" s="31"/>
      <c r="S97" s="140"/>
      <c r="T97" s="326">
        <f>SUM(Tabela11[[#This Row],[FINALIDADE
Registro
]:[FINALIDADE
Julgamento e Normatização]])</f>
        <v>0</v>
      </c>
      <c r="U97" s="31"/>
      <c r="V97" s="31"/>
      <c r="W97" s="31"/>
      <c r="X97" s="89"/>
      <c r="Y97" s="332"/>
    </row>
    <row r="98" spans="1:25" s="18" customFormat="1" ht="12" x14ac:dyDescent="0.25">
      <c r="A98" s="85" t="s">
        <v>681</v>
      </c>
      <c r="B98" s="86" t="s">
        <v>703</v>
      </c>
      <c r="C98" s="87"/>
      <c r="D98" s="31"/>
      <c r="E98" s="31">
        <f>Tabela11[[#This Row],[PROPOSTA ORÇAMENTÁRIA INICIAL
Ano XXXX]]+Tabela11[[#This Row],[TRANSPOSIÇÕES
ORÇAMENTÁRIAS
Nº __ a __ 
E
REFORMULAÇÕES
APROVADAS]]</f>
        <v>0</v>
      </c>
      <c r="F98" s="31"/>
      <c r="G98" s="69" t="e">
        <f>Tabela11[[#This Row],[Despesa Liquidada
até __/__/____]]/Tabela11[[#This Row],[ORÇAMENTO
ATUALIZADO
Ano XXXX]]</f>
        <v>#DIV/0!</v>
      </c>
      <c r="H98" s="88">
        <f>Tabela11[[#This Row],[GOVERNANÇA
TOTAL
]]+Tabela11[[#This Row],[FINALIDADE
TOTAL
]]+Tabela11[[#This Row],[GESTÃO
TOTAL
]]</f>
        <v>0</v>
      </c>
      <c r="I98" s="343" t="e">
        <f t="shared" si="32"/>
        <v>#DIV/0!</v>
      </c>
      <c r="J98" s="317" t="e">
        <f>Tabela11[[#This Row],[PROPOSTA ORÇAMENTÁRIA
Ano XXXX + 1]]/Tabela11[[#This Row],[PROPOSTA ORÇAMENTÁRIA INICIAL
Ano XXXX]]</f>
        <v>#DIV/0!</v>
      </c>
      <c r="K98" s="83" t="e">
        <f>Tabela11[[#This Row],[PROPOSTA ORÇAMENTÁRIA
Ano XXXX + 1]]/Tabela11[[#This Row],[ORÇAMENTO
ATUALIZADO
Ano XXXX]]</f>
        <v>#DIV/0!</v>
      </c>
      <c r="L98" s="87"/>
      <c r="M98" s="31"/>
      <c r="N98" s="31"/>
      <c r="O98" s="140"/>
      <c r="P98" s="326">
        <f>SUM(Tabela11[[#This Row],[GOVERNANÇA
Direção e Liderança]:[GOVERNANÇA
Controle
]])</f>
        <v>0</v>
      </c>
      <c r="Q98" s="31"/>
      <c r="R98" s="31"/>
      <c r="S98" s="140"/>
      <c r="T98" s="326">
        <f>SUM(Tabela11[[#This Row],[FINALIDADE
Registro
]:[FINALIDADE
Julgamento e Normatização]])</f>
        <v>0</v>
      </c>
      <c r="U98" s="31"/>
      <c r="V98" s="31"/>
      <c r="W98" s="31"/>
      <c r="X98" s="89"/>
      <c r="Y98" s="332"/>
    </row>
    <row r="99" spans="1:25" s="18" customFormat="1" ht="12" x14ac:dyDescent="0.25">
      <c r="A99" s="85" t="s">
        <v>167</v>
      </c>
      <c r="B99" s="86" t="s">
        <v>704</v>
      </c>
      <c r="C99" s="87"/>
      <c r="D99" s="31"/>
      <c r="E99" s="31">
        <f>Tabela11[[#This Row],[PROPOSTA ORÇAMENTÁRIA INICIAL
Ano XXXX]]+Tabela11[[#This Row],[TRANSPOSIÇÕES
ORÇAMENTÁRIAS
Nº __ a __ 
E
REFORMULAÇÕES
APROVADAS]]</f>
        <v>0</v>
      </c>
      <c r="F99" s="31"/>
      <c r="G99" s="69" t="e">
        <f>Tabela11[[#This Row],[Despesa Liquidada
até __/__/____]]/Tabela11[[#This Row],[ORÇAMENTO
ATUALIZADO
Ano XXXX]]</f>
        <v>#DIV/0!</v>
      </c>
      <c r="H99" s="88">
        <f>Tabela11[[#This Row],[GOVERNANÇA
TOTAL
]]+Tabela11[[#This Row],[FINALIDADE
TOTAL
]]+Tabela11[[#This Row],[GESTÃO
TOTAL
]]</f>
        <v>0</v>
      </c>
      <c r="I99" s="343" t="e">
        <f t="shared" si="32"/>
        <v>#DIV/0!</v>
      </c>
      <c r="J99" s="317" t="e">
        <f>Tabela11[[#This Row],[PROPOSTA ORÇAMENTÁRIA
Ano XXXX + 1]]/Tabela11[[#This Row],[PROPOSTA ORÇAMENTÁRIA INICIAL
Ano XXXX]]</f>
        <v>#DIV/0!</v>
      </c>
      <c r="K99" s="83" t="e">
        <f>Tabela11[[#This Row],[PROPOSTA ORÇAMENTÁRIA
Ano XXXX + 1]]/Tabela11[[#This Row],[ORÇAMENTO
ATUALIZADO
Ano XXXX]]</f>
        <v>#DIV/0!</v>
      </c>
      <c r="L99" s="87"/>
      <c r="M99" s="31"/>
      <c r="N99" s="31"/>
      <c r="O99" s="140"/>
      <c r="P99" s="326">
        <f>SUM(Tabela11[[#This Row],[GOVERNANÇA
Direção e Liderança]:[GOVERNANÇA
Controle
]])</f>
        <v>0</v>
      </c>
      <c r="Q99" s="31"/>
      <c r="R99" s="31"/>
      <c r="S99" s="140"/>
      <c r="T99" s="326">
        <f>SUM(Tabela11[[#This Row],[FINALIDADE
Registro
]:[FINALIDADE
Julgamento e Normatização]])</f>
        <v>0</v>
      </c>
      <c r="U99" s="31"/>
      <c r="V99" s="31"/>
      <c r="W99" s="31"/>
      <c r="X99" s="89"/>
      <c r="Y99" s="332"/>
    </row>
    <row r="100" spans="1:25" s="18" customFormat="1" ht="12" x14ac:dyDescent="0.25">
      <c r="A100" s="85" t="s">
        <v>682</v>
      </c>
      <c r="B100" s="86" t="s">
        <v>366</v>
      </c>
      <c r="C100" s="87"/>
      <c r="D100" s="31"/>
      <c r="E100" s="31">
        <f>Tabela11[[#This Row],[PROPOSTA ORÇAMENTÁRIA INICIAL
Ano XXXX]]+Tabela11[[#This Row],[TRANSPOSIÇÕES
ORÇAMENTÁRIAS
Nº __ a __ 
E
REFORMULAÇÕES
APROVADAS]]</f>
        <v>0</v>
      </c>
      <c r="F100" s="31"/>
      <c r="G100" s="69" t="e">
        <f>Tabela11[[#This Row],[Despesa Liquidada
até __/__/____]]/Tabela11[[#This Row],[ORÇAMENTO
ATUALIZADO
Ano XXXX]]</f>
        <v>#DIV/0!</v>
      </c>
      <c r="H100" s="88">
        <f>Tabela11[[#This Row],[GOVERNANÇA
TOTAL
]]+Tabela11[[#This Row],[FINALIDADE
TOTAL
]]+Tabela11[[#This Row],[GESTÃO
TOTAL
]]</f>
        <v>0</v>
      </c>
      <c r="I100" s="343" t="e">
        <f t="shared" si="32"/>
        <v>#DIV/0!</v>
      </c>
      <c r="J100" s="317" t="e">
        <f>Tabela11[[#This Row],[PROPOSTA ORÇAMENTÁRIA
Ano XXXX + 1]]/Tabela11[[#This Row],[PROPOSTA ORÇAMENTÁRIA INICIAL
Ano XXXX]]</f>
        <v>#DIV/0!</v>
      </c>
      <c r="K100" s="83" t="e">
        <f>Tabela11[[#This Row],[PROPOSTA ORÇAMENTÁRIA
Ano XXXX + 1]]/Tabela11[[#This Row],[ORÇAMENTO
ATUALIZADO
Ano XXXX]]</f>
        <v>#DIV/0!</v>
      </c>
      <c r="L100" s="87"/>
      <c r="M100" s="31"/>
      <c r="N100" s="31"/>
      <c r="O100" s="140"/>
      <c r="P100" s="326">
        <f>SUM(Tabela11[[#This Row],[GOVERNANÇA
Direção e Liderança]:[GOVERNANÇA
Controle
]])</f>
        <v>0</v>
      </c>
      <c r="Q100" s="31"/>
      <c r="R100" s="31"/>
      <c r="S100" s="140"/>
      <c r="T100" s="326">
        <f>SUM(Tabela11[[#This Row],[FINALIDADE
Registro
]:[FINALIDADE
Julgamento e Normatização]])</f>
        <v>0</v>
      </c>
      <c r="U100" s="31"/>
      <c r="V100" s="31"/>
      <c r="W100" s="31"/>
      <c r="X100" s="89"/>
      <c r="Y100" s="332"/>
    </row>
    <row r="101" spans="1:25" s="18" customFormat="1" ht="12" x14ac:dyDescent="0.25">
      <c r="A101" s="85" t="s">
        <v>683</v>
      </c>
      <c r="B101" s="86" t="s">
        <v>705</v>
      </c>
      <c r="C101" s="87"/>
      <c r="D101" s="31"/>
      <c r="E101" s="31">
        <f>Tabela11[[#This Row],[PROPOSTA ORÇAMENTÁRIA INICIAL
Ano XXXX]]+Tabela11[[#This Row],[TRANSPOSIÇÕES
ORÇAMENTÁRIAS
Nº __ a __ 
E
REFORMULAÇÕES
APROVADAS]]</f>
        <v>0</v>
      </c>
      <c r="F101" s="31"/>
      <c r="G101" s="69" t="e">
        <f>Tabela11[[#This Row],[Despesa Liquidada
até __/__/____]]/Tabela11[[#This Row],[ORÇAMENTO
ATUALIZADO
Ano XXXX]]</f>
        <v>#DIV/0!</v>
      </c>
      <c r="H101" s="88">
        <f>Tabela11[[#This Row],[GOVERNANÇA
TOTAL
]]+Tabela11[[#This Row],[FINALIDADE
TOTAL
]]+Tabela11[[#This Row],[GESTÃO
TOTAL
]]</f>
        <v>0</v>
      </c>
      <c r="I101" s="343" t="e">
        <f t="shared" si="32"/>
        <v>#DIV/0!</v>
      </c>
      <c r="J101" s="317" t="e">
        <f>Tabela11[[#This Row],[PROPOSTA ORÇAMENTÁRIA
Ano XXXX + 1]]/Tabela11[[#This Row],[PROPOSTA ORÇAMENTÁRIA INICIAL
Ano XXXX]]</f>
        <v>#DIV/0!</v>
      </c>
      <c r="K101" s="83" t="e">
        <f>Tabela11[[#This Row],[PROPOSTA ORÇAMENTÁRIA
Ano XXXX + 1]]/Tabela11[[#This Row],[ORÇAMENTO
ATUALIZADO
Ano XXXX]]</f>
        <v>#DIV/0!</v>
      </c>
      <c r="L101" s="87"/>
      <c r="M101" s="31"/>
      <c r="N101" s="31"/>
      <c r="O101" s="140"/>
      <c r="P101" s="326">
        <f>SUM(Tabela11[[#This Row],[GOVERNANÇA
Direção e Liderança]:[GOVERNANÇA
Controle
]])</f>
        <v>0</v>
      </c>
      <c r="Q101" s="31"/>
      <c r="R101" s="31"/>
      <c r="S101" s="140"/>
      <c r="T101" s="326">
        <f>SUM(Tabela11[[#This Row],[FINALIDADE
Registro
]:[FINALIDADE
Julgamento e Normatização]])</f>
        <v>0</v>
      </c>
      <c r="U101" s="31"/>
      <c r="V101" s="31"/>
      <c r="W101" s="31"/>
      <c r="X101" s="89"/>
      <c r="Y101" s="332"/>
    </row>
    <row r="102" spans="1:25" s="18" customFormat="1" ht="12" x14ac:dyDescent="0.25">
      <c r="A102" s="85" t="s">
        <v>684</v>
      </c>
      <c r="B102" s="86" t="s">
        <v>706</v>
      </c>
      <c r="C102" s="87"/>
      <c r="D102" s="31"/>
      <c r="E102" s="31">
        <f>Tabela11[[#This Row],[PROPOSTA ORÇAMENTÁRIA INICIAL
Ano XXXX]]+Tabela11[[#This Row],[TRANSPOSIÇÕES
ORÇAMENTÁRIAS
Nº __ a __ 
E
REFORMULAÇÕES
APROVADAS]]</f>
        <v>0</v>
      </c>
      <c r="F102" s="31"/>
      <c r="G102" s="69" t="e">
        <f>Tabela11[[#This Row],[Despesa Liquidada
até __/__/____]]/Tabela11[[#This Row],[ORÇAMENTO
ATUALIZADO
Ano XXXX]]</f>
        <v>#DIV/0!</v>
      </c>
      <c r="H102" s="88">
        <f>Tabela11[[#This Row],[GOVERNANÇA
TOTAL
]]+Tabela11[[#This Row],[FINALIDADE
TOTAL
]]+Tabela11[[#This Row],[GESTÃO
TOTAL
]]</f>
        <v>0</v>
      </c>
      <c r="I102" s="343" t="e">
        <f t="shared" si="32"/>
        <v>#DIV/0!</v>
      </c>
      <c r="J102" s="317" t="e">
        <f>Tabela11[[#This Row],[PROPOSTA ORÇAMENTÁRIA
Ano XXXX + 1]]/Tabela11[[#This Row],[PROPOSTA ORÇAMENTÁRIA INICIAL
Ano XXXX]]</f>
        <v>#DIV/0!</v>
      </c>
      <c r="K102" s="83" t="e">
        <f>Tabela11[[#This Row],[PROPOSTA ORÇAMENTÁRIA
Ano XXXX + 1]]/Tabela11[[#This Row],[ORÇAMENTO
ATUALIZADO
Ano XXXX]]</f>
        <v>#DIV/0!</v>
      </c>
      <c r="L102" s="87"/>
      <c r="M102" s="31"/>
      <c r="N102" s="31"/>
      <c r="O102" s="140"/>
      <c r="P102" s="326">
        <f>SUM(Tabela11[[#This Row],[GOVERNANÇA
Direção e Liderança]:[GOVERNANÇA
Controle
]])</f>
        <v>0</v>
      </c>
      <c r="Q102" s="31"/>
      <c r="R102" s="31"/>
      <c r="S102" s="140"/>
      <c r="T102" s="326">
        <f>SUM(Tabela11[[#This Row],[FINALIDADE
Registro
]:[FINALIDADE
Julgamento e Normatização]])</f>
        <v>0</v>
      </c>
      <c r="U102" s="31"/>
      <c r="V102" s="31"/>
      <c r="W102" s="31"/>
      <c r="X102" s="89"/>
      <c r="Y102" s="332"/>
    </row>
    <row r="103" spans="1:25" s="18" customFormat="1" ht="12" x14ac:dyDescent="0.25">
      <c r="A103" s="85" t="s">
        <v>685</v>
      </c>
      <c r="B103" s="86" t="s">
        <v>358</v>
      </c>
      <c r="C103" s="87"/>
      <c r="D103" s="31"/>
      <c r="E103" s="31">
        <f>Tabela11[[#This Row],[PROPOSTA ORÇAMENTÁRIA INICIAL
Ano XXXX]]+Tabela11[[#This Row],[TRANSPOSIÇÕES
ORÇAMENTÁRIAS
Nº __ a __ 
E
REFORMULAÇÕES
APROVADAS]]</f>
        <v>0</v>
      </c>
      <c r="F103" s="31"/>
      <c r="G103" s="69" t="e">
        <f>Tabela11[[#This Row],[Despesa Liquidada
até __/__/____]]/Tabela11[[#This Row],[ORÇAMENTO
ATUALIZADO
Ano XXXX]]</f>
        <v>#DIV/0!</v>
      </c>
      <c r="H103" s="88">
        <f>Tabela11[[#This Row],[GOVERNANÇA
TOTAL
]]+Tabela11[[#This Row],[FINALIDADE
TOTAL
]]+Tabela11[[#This Row],[GESTÃO
TOTAL
]]</f>
        <v>0</v>
      </c>
      <c r="I103" s="343" t="e">
        <f t="shared" si="32"/>
        <v>#DIV/0!</v>
      </c>
      <c r="J103" s="317" t="e">
        <f>Tabela11[[#This Row],[PROPOSTA ORÇAMENTÁRIA
Ano XXXX + 1]]/Tabela11[[#This Row],[PROPOSTA ORÇAMENTÁRIA INICIAL
Ano XXXX]]</f>
        <v>#DIV/0!</v>
      </c>
      <c r="K103" s="83" t="e">
        <f>Tabela11[[#This Row],[PROPOSTA ORÇAMENTÁRIA
Ano XXXX + 1]]/Tabela11[[#This Row],[ORÇAMENTO
ATUALIZADO
Ano XXXX]]</f>
        <v>#DIV/0!</v>
      </c>
      <c r="L103" s="87"/>
      <c r="M103" s="31"/>
      <c r="N103" s="31"/>
      <c r="O103" s="140"/>
      <c r="P103" s="326">
        <f>SUM(Tabela11[[#This Row],[GOVERNANÇA
Direção e Liderança]:[GOVERNANÇA
Controle
]])</f>
        <v>0</v>
      </c>
      <c r="Q103" s="31"/>
      <c r="R103" s="31"/>
      <c r="S103" s="140"/>
      <c r="T103" s="326">
        <f>SUM(Tabela11[[#This Row],[FINALIDADE
Registro
]:[FINALIDADE
Julgamento e Normatização]])</f>
        <v>0</v>
      </c>
      <c r="U103" s="31"/>
      <c r="V103" s="31"/>
      <c r="W103" s="31"/>
      <c r="X103" s="89"/>
      <c r="Y103" s="332"/>
    </row>
    <row r="104" spans="1:25" s="18" customFormat="1" ht="12" x14ac:dyDescent="0.25">
      <c r="A104" s="85" t="s">
        <v>686</v>
      </c>
      <c r="B104" s="86" t="s">
        <v>359</v>
      </c>
      <c r="C104" s="87"/>
      <c r="D104" s="31"/>
      <c r="E104" s="31">
        <f>Tabela11[[#This Row],[PROPOSTA ORÇAMENTÁRIA INICIAL
Ano XXXX]]+Tabela11[[#This Row],[TRANSPOSIÇÕES
ORÇAMENTÁRIAS
Nº __ a __ 
E
REFORMULAÇÕES
APROVADAS]]</f>
        <v>0</v>
      </c>
      <c r="F104" s="31"/>
      <c r="G104" s="69" t="e">
        <f>Tabela11[[#This Row],[Despesa Liquidada
até __/__/____]]/Tabela11[[#This Row],[ORÇAMENTO
ATUALIZADO
Ano XXXX]]</f>
        <v>#DIV/0!</v>
      </c>
      <c r="H104" s="88">
        <f>Tabela11[[#This Row],[GOVERNANÇA
TOTAL
]]+Tabela11[[#This Row],[FINALIDADE
TOTAL
]]+Tabela11[[#This Row],[GESTÃO
TOTAL
]]</f>
        <v>0</v>
      </c>
      <c r="I104" s="343" t="e">
        <f t="shared" si="32"/>
        <v>#DIV/0!</v>
      </c>
      <c r="J104" s="317" t="e">
        <f>Tabela11[[#This Row],[PROPOSTA ORÇAMENTÁRIA
Ano XXXX + 1]]/Tabela11[[#This Row],[PROPOSTA ORÇAMENTÁRIA INICIAL
Ano XXXX]]</f>
        <v>#DIV/0!</v>
      </c>
      <c r="K104" s="83" t="e">
        <f>Tabela11[[#This Row],[PROPOSTA ORÇAMENTÁRIA
Ano XXXX + 1]]/Tabela11[[#This Row],[ORÇAMENTO
ATUALIZADO
Ano XXXX]]</f>
        <v>#DIV/0!</v>
      </c>
      <c r="L104" s="87"/>
      <c r="M104" s="31"/>
      <c r="N104" s="31"/>
      <c r="O104" s="140"/>
      <c r="P104" s="326">
        <f>SUM(Tabela11[[#This Row],[GOVERNANÇA
Direção e Liderança]:[GOVERNANÇA
Controle
]])</f>
        <v>0</v>
      </c>
      <c r="Q104" s="31"/>
      <c r="R104" s="31"/>
      <c r="S104" s="140"/>
      <c r="T104" s="326">
        <f>SUM(Tabela11[[#This Row],[FINALIDADE
Registro
]:[FINALIDADE
Julgamento e Normatização]])</f>
        <v>0</v>
      </c>
      <c r="U104" s="31"/>
      <c r="V104" s="31"/>
      <c r="W104" s="31"/>
      <c r="X104" s="89"/>
      <c r="Y104" s="332"/>
    </row>
    <row r="105" spans="1:25" s="18" customFormat="1" ht="12" x14ac:dyDescent="0.25">
      <c r="A105" s="85" t="s">
        <v>687</v>
      </c>
      <c r="B105" s="86" t="s">
        <v>707</v>
      </c>
      <c r="C105" s="87"/>
      <c r="D105" s="31"/>
      <c r="E105" s="31">
        <f>Tabela11[[#This Row],[PROPOSTA ORÇAMENTÁRIA INICIAL
Ano XXXX]]+Tabela11[[#This Row],[TRANSPOSIÇÕES
ORÇAMENTÁRIAS
Nº __ a __ 
E
REFORMULAÇÕES
APROVADAS]]</f>
        <v>0</v>
      </c>
      <c r="F105" s="31"/>
      <c r="G105" s="69" t="e">
        <f>Tabela11[[#This Row],[Despesa Liquidada
até __/__/____]]/Tabela11[[#This Row],[ORÇAMENTO
ATUALIZADO
Ano XXXX]]</f>
        <v>#DIV/0!</v>
      </c>
      <c r="H105" s="88">
        <f>Tabela11[[#This Row],[GOVERNANÇA
TOTAL
]]+Tabela11[[#This Row],[FINALIDADE
TOTAL
]]+Tabela11[[#This Row],[GESTÃO
TOTAL
]]</f>
        <v>0</v>
      </c>
      <c r="I105" s="343" t="e">
        <f t="shared" si="32"/>
        <v>#DIV/0!</v>
      </c>
      <c r="J105" s="317" t="e">
        <f>Tabela11[[#This Row],[PROPOSTA ORÇAMENTÁRIA
Ano XXXX + 1]]/Tabela11[[#This Row],[PROPOSTA ORÇAMENTÁRIA INICIAL
Ano XXXX]]</f>
        <v>#DIV/0!</v>
      </c>
      <c r="K105" s="83" t="e">
        <f>Tabela11[[#This Row],[PROPOSTA ORÇAMENTÁRIA
Ano XXXX + 1]]/Tabela11[[#This Row],[ORÇAMENTO
ATUALIZADO
Ano XXXX]]</f>
        <v>#DIV/0!</v>
      </c>
      <c r="L105" s="87"/>
      <c r="M105" s="31"/>
      <c r="N105" s="31"/>
      <c r="O105" s="140"/>
      <c r="P105" s="326">
        <f>SUM(Tabela11[[#This Row],[GOVERNANÇA
Direção e Liderança]:[GOVERNANÇA
Controle
]])</f>
        <v>0</v>
      </c>
      <c r="Q105" s="31"/>
      <c r="R105" s="31"/>
      <c r="S105" s="140"/>
      <c r="T105" s="326">
        <f>SUM(Tabela11[[#This Row],[FINALIDADE
Registro
]:[FINALIDADE
Julgamento e Normatização]])</f>
        <v>0</v>
      </c>
      <c r="U105" s="31"/>
      <c r="V105" s="31"/>
      <c r="W105" s="31"/>
      <c r="X105" s="89"/>
      <c r="Y105" s="332"/>
    </row>
    <row r="106" spans="1:25" s="18" customFormat="1" ht="12" x14ac:dyDescent="0.25">
      <c r="A106" s="85" t="s">
        <v>688</v>
      </c>
      <c r="B106" s="86" t="s">
        <v>708</v>
      </c>
      <c r="C106" s="87"/>
      <c r="D106" s="31"/>
      <c r="E106" s="31">
        <f>Tabela11[[#This Row],[PROPOSTA ORÇAMENTÁRIA INICIAL
Ano XXXX]]+Tabela11[[#This Row],[TRANSPOSIÇÕES
ORÇAMENTÁRIAS
Nº __ a __ 
E
REFORMULAÇÕES
APROVADAS]]</f>
        <v>0</v>
      </c>
      <c r="F106" s="31"/>
      <c r="G106" s="69" t="e">
        <f>Tabela11[[#This Row],[Despesa Liquidada
até __/__/____]]/Tabela11[[#This Row],[ORÇAMENTO
ATUALIZADO
Ano XXXX]]</f>
        <v>#DIV/0!</v>
      </c>
      <c r="H106" s="88">
        <f>Tabela11[[#This Row],[GOVERNANÇA
TOTAL
]]+Tabela11[[#This Row],[FINALIDADE
TOTAL
]]+Tabela11[[#This Row],[GESTÃO
TOTAL
]]</f>
        <v>0</v>
      </c>
      <c r="I106" s="343" t="e">
        <f t="shared" si="32"/>
        <v>#DIV/0!</v>
      </c>
      <c r="J106" s="317" t="e">
        <f>Tabela11[[#This Row],[PROPOSTA ORÇAMENTÁRIA
Ano XXXX + 1]]/Tabela11[[#This Row],[PROPOSTA ORÇAMENTÁRIA INICIAL
Ano XXXX]]</f>
        <v>#DIV/0!</v>
      </c>
      <c r="K106" s="83" t="e">
        <f>Tabela11[[#This Row],[PROPOSTA ORÇAMENTÁRIA
Ano XXXX + 1]]/Tabela11[[#This Row],[ORÇAMENTO
ATUALIZADO
Ano XXXX]]</f>
        <v>#DIV/0!</v>
      </c>
      <c r="L106" s="87"/>
      <c r="M106" s="31"/>
      <c r="N106" s="31"/>
      <c r="O106" s="140"/>
      <c r="P106" s="326">
        <f>SUM(Tabela11[[#This Row],[GOVERNANÇA
Direção e Liderança]:[GOVERNANÇA
Controle
]])</f>
        <v>0</v>
      </c>
      <c r="Q106" s="31"/>
      <c r="R106" s="31"/>
      <c r="S106" s="140"/>
      <c r="T106" s="326">
        <f>SUM(Tabela11[[#This Row],[FINALIDADE
Registro
]:[FINALIDADE
Julgamento e Normatização]])</f>
        <v>0</v>
      </c>
      <c r="U106" s="31"/>
      <c r="V106" s="31"/>
      <c r="W106" s="31"/>
      <c r="X106" s="89"/>
      <c r="Y106" s="332"/>
    </row>
    <row r="107" spans="1:25" s="18" customFormat="1" ht="12" x14ac:dyDescent="0.25">
      <c r="A107" s="85" t="s">
        <v>689</v>
      </c>
      <c r="B107" s="86" t="s">
        <v>709</v>
      </c>
      <c r="C107" s="87"/>
      <c r="D107" s="31"/>
      <c r="E107" s="31">
        <f>Tabela11[[#This Row],[PROPOSTA ORÇAMENTÁRIA INICIAL
Ano XXXX]]+Tabela11[[#This Row],[TRANSPOSIÇÕES
ORÇAMENTÁRIAS
Nº __ a __ 
E
REFORMULAÇÕES
APROVADAS]]</f>
        <v>0</v>
      </c>
      <c r="F107" s="31"/>
      <c r="G107" s="69" t="e">
        <f>Tabela11[[#This Row],[Despesa Liquidada
até __/__/____]]/Tabela11[[#This Row],[ORÇAMENTO
ATUALIZADO
Ano XXXX]]</f>
        <v>#DIV/0!</v>
      </c>
      <c r="H107" s="88">
        <f>Tabela11[[#This Row],[GOVERNANÇA
TOTAL
]]+Tabela11[[#This Row],[FINALIDADE
TOTAL
]]+Tabela11[[#This Row],[GESTÃO
TOTAL
]]</f>
        <v>0</v>
      </c>
      <c r="I107" s="343" t="e">
        <f t="shared" si="32"/>
        <v>#DIV/0!</v>
      </c>
      <c r="J107" s="317" t="e">
        <f>Tabela11[[#This Row],[PROPOSTA ORÇAMENTÁRIA
Ano XXXX + 1]]/Tabela11[[#This Row],[PROPOSTA ORÇAMENTÁRIA INICIAL
Ano XXXX]]</f>
        <v>#DIV/0!</v>
      </c>
      <c r="K107" s="83" t="e">
        <f>Tabela11[[#This Row],[PROPOSTA ORÇAMENTÁRIA
Ano XXXX + 1]]/Tabela11[[#This Row],[ORÇAMENTO
ATUALIZADO
Ano XXXX]]</f>
        <v>#DIV/0!</v>
      </c>
      <c r="L107" s="87"/>
      <c r="M107" s="31"/>
      <c r="N107" s="31"/>
      <c r="O107" s="140"/>
      <c r="P107" s="326">
        <f>SUM(Tabela11[[#This Row],[GOVERNANÇA
Direção e Liderança]:[GOVERNANÇA
Controle
]])</f>
        <v>0</v>
      </c>
      <c r="Q107" s="31"/>
      <c r="R107" s="31"/>
      <c r="S107" s="140"/>
      <c r="T107" s="326">
        <f>SUM(Tabela11[[#This Row],[FINALIDADE
Registro
]:[FINALIDADE
Julgamento e Normatização]])</f>
        <v>0</v>
      </c>
      <c r="U107" s="31"/>
      <c r="V107" s="31"/>
      <c r="W107" s="31"/>
      <c r="X107" s="89"/>
      <c r="Y107" s="332"/>
    </row>
    <row r="108" spans="1:25" s="18" customFormat="1" ht="12" x14ac:dyDescent="0.25">
      <c r="A108" s="85" t="s">
        <v>690</v>
      </c>
      <c r="B108" s="86" t="s">
        <v>710</v>
      </c>
      <c r="C108" s="87"/>
      <c r="D108" s="31"/>
      <c r="E108" s="31">
        <f>Tabela11[[#This Row],[PROPOSTA ORÇAMENTÁRIA INICIAL
Ano XXXX]]+Tabela11[[#This Row],[TRANSPOSIÇÕES
ORÇAMENTÁRIAS
Nº __ a __ 
E
REFORMULAÇÕES
APROVADAS]]</f>
        <v>0</v>
      </c>
      <c r="F108" s="31"/>
      <c r="G108" s="69" t="e">
        <f>Tabela11[[#This Row],[Despesa Liquidada
até __/__/____]]/Tabela11[[#This Row],[ORÇAMENTO
ATUALIZADO
Ano XXXX]]</f>
        <v>#DIV/0!</v>
      </c>
      <c r="H108" s="88">
        <f>Tabela11[[#This Row],[GOVERNANÇA
TOTAL
]]+Tabela11[[#This Row],[FINALIDADE
TOTAL
]]+Tabela11[[#This Row],[GESTÃO
TOTAL
]]</f>
        <v>0</v>
      </c>
      <c r="I108" s="343" t="e">
        <f t="shared" si="32"/>
        <v>#DIV/0!</v>
      </c>
      <c r="J108" s="317" t="e">
        <f>Tabela11[[#This Row],[PROPOSTA ORÇAMENTÁRIA
Ano XXXX + 1]]/Tabela11[[#This Row],[PROPOSTA ORÇAMENTÁRIA INICIAL
Ano XXXX]]</f>
        <v>#DIV/0!</v>
      </c>
      <c r="K108" s="83" t="e">
        <f>Tabela11[[#This Row],[PROPOSTA ORÇAMENTÁRIA
Ano XXXX + 1]]/Tabela11[[#This Row],[ORÇAMENTO
ATUALIZADO
Ano XXXX]]</f>
        <v>#DIV/0!</v>
      </c>
      <c r="L108" s="87"/>
      <c r="M108" s="31"/>
      <c r="N108" s="31"/>
      <c r="O108" s="140"/>
      <c r="P108" s="326">
        <f>SUM(Tabela11[[#This Row],[GOVERNANÇA
Direção e Liderança]:[GOVERNANÇA
Controle
]])</f>
        <v>0</v>
      </c>
      <c r="Q108" s="31"/>
      <c r="R108" s="31"/>
      <c r="S108" s="140"/>
      <c r="T108" s="326">
        <f>SUM(Tabela11[[#This Row],[FINALIDADE
Registro
]:[FINALIDADE
Julgamento e Normatização]])</f>
        <v>0</v>
      </c>
      <c r="U108" s="31"/>
      <c r="V108" s="31"/>
      <c r="W108" s="31"/>
      <c r="X108" s="89"/>
      <c r="Y108" s="332"/>
    </row>
    <row r="109" spans="1:25" s="18" customFormat="1" ht="12" x14ac:dyDescent="0.25">
      <c r="A109" s="85" t="s">
        <v>691</v>
      </c>
      <c r="B109" s="86" t="s">
        <v>711</v>
      </c>
      <c r="C109" s="87"/>
      <c r="D109" s="31"/>
      <c r="E109" s="31">
        <f>Tabela11[[#This Row],[PROPOSTA ORÇAMENTÁRIA INICIAL
Ano XXXX]]+Tabela11[[#This Row],[TRANSPOSIÇÕES
ORÇAMENTÁRIAS
Nº __ a __ 
E
REFORMULAÇÕES
APROVADAS]]</f>
        <v>0</v>
      </c>
      <c r="F109" s="31"/>
      <c r="G109" s="69" t="e">
        <f>Tabela11[[#This Row],[Despesa Liquidada
até __/__/____]]/Tabela11[[#This Row],[ORÇAMENTO
ATUALIZADO
Ano XXXX]]</f>
        <v>#DIV/0!</v>
      </c>
      <c r="H109" s="88">
        <f>Tabela11[[#This Row],[GOVERNANÇA
TOTAL
]]+Tabela11[[#This Row],[FINALIDADE
TOTAL
]]+Tabela11[[#This Row],[GESTÃO
TOTAL
]]</f>
        <v>0</v>
      </c>
      <c r="I109" s="343" t="e">
        <f t="shared" si="32"/>
        <v>#DIV/0!</v>
      </c>
      <c r="J109" s="317" t="e">
        <f>Tabela11[[#This Row],[PROPOSTA ORÇAMENTÁRIA
Ano XXXX + 1]]/Tabela11[[#This Row],[PROPOSTA ORÇAMENTÁRIA INICIAL
Ano XXXX]]</f>
        <v>#DIV/0!</v>
      </c>
      <c r="K109" s="83" t="e">
        <f>Tabela11[[#This Row],[PROPOSTA ORÇAMENTÁRIA
Ano XXXX + 1]]/Tabela11[[#This Row],[ORÇAMENTO
ATUALIZADO
Ano XXXX]]</f>
        <v>#DIV/0!</v>
      </c>
      <c r="L109" s="87"/>
      <c r="M109" s="31"/>
      <c r="N109" s="31"/>
      <c r="O109" s="140"/>
      <c r="P109" s="326">
        <f>SUM(Tabela11[[#This Row],[GOVERNANÇA
Direção e Liderança]:[GOVERNANÇA
Controle
]])</f>
        <v>0</v>
      </c>
      <c r="Q109" s="31"/>
      <c r="R109" s="31"/>
      <c r="S109" s="140"/>
      <c r="T109" s="326">
        <f>SUM(Tabela11[[#This Row],[FINALIDADE
Registro
]:[FINALIDADE
Julgamento e Normatização]])</f>
        <v>0</v>
      </c>
      <c r="U109" s="31"/>
      <c r="V109" s="31"/>
      <c r="W109" s="31"/>
      <c r="X109" s="89"/>
      <c r="Y109" s="332"/>
    </row>
    <row r="110" spans="1:25" s="18" customFormat="1" ht="12" x14ac:dyDescent="0.25">
      <c r="A110" s="85" t="s">
        <v>692</v>
      </c>
      <c r="B110" s="86" t="s">
        <v>712</v>
      </c>
      <c r="C110" s="87"/>
      <c r="D110" s="31"/>
      <c r="E110" s="31">
        <f>Tabela11[[#This Row],[PROPOSTA ORÇAMENTÁRIA INICIAL
Ano XXXX]]+Tabela11[[#This Row],[TRANSPOSIÇÕES
ORÇAMENTÁRIAS
Nº __ a __ 
E
REFORMULAÇÕES
APROVADAS]]</f>
        <v>0</v>
      </c>
      <c r="F110" s="31"/>
      <c r="G110" s="69" t="e">
        <f>Tabela11[[#This Row],[Despesa Liquidada
até __/__/____]]/Tabela11[[#This Row],[ORÇAMENTO
ATUALIZADO
Ano XXXX]]</f>
        <v>#DIV/0!</v>
      </c>
      <c r="H110" s="88">
        <f>Tabela11[[#This Row],[GOVERNANÇA
TOTAL
]]+Tabela11[[#This Row],[FINALIDADE
TOTAL
]]+Tabela11[[#This Row],[GESTÃO
TOTAL
]]</f>
        <v>0</v>
      </c>
      <c r="I110" s="343" t="e">
        <f t="shared" si="32"/>
        <v>#DIV/0!</v>
      </c>
      <c r="J110" s="317" t="e">
        <f>Tabela11[[#This Row],[PROPOSTA ORÇAMENTÁRIA
Ano XXXX + 1]]/Tabela11[[#This Row],[PROPOSTA ORÇAMENTÁRIA INICIAL
Ano XXXX]]</f>
        <v>#DIV/0!</v>
      </c>
      <c r="K110" s="83" t="e">
        <f>Tabela11[[#This Row],[PROPOSTA ORÇAMENTÁRIA
Ano XXXX + 1]]/Tabela11[[#This Row],[ORÇAMENTO
ATUALIZADO
Ano XXXX]]</f>
        <v>#DIV/0!</v>
      </c>
      <c r="L110" s="87"/>
      <c r="M110" s="31"/>
      <c r="N110" s="31"/>
      <c r="O110" s="140"/>
      <c r="P110" s="326">
        <f>SUM(Tabela11[[#This Row],[GOVERNANÇA
Direção e Liderança]:[GOVERNANÇA
Controle
]])</f>
        <v>0</v>
      </c>
      <c r="Q110" s="31"/>
      <c r="R110" s="31"/>
      <c r="S110" s="140"/>
      <c r="T110" s="326">
        <f>SUM(Tabela11[[#This Row],[FINALIDADE
Registro
]:[FINALIDADE
Julgamento e Normatização]])</f>
        <v>0</v>
      </c>
      <c r="U110" s="31"/>
      <c r="V110" s="31"/>
      <c r="W110" s="31"/>
      <c r="X110" s="89"/>
      <c r="Y110" s="332"/>
    </row>
    <row r="111" spans="1:25" s="18" customFormat="1" ht="12" x14ac:dyDescent="0.25">
      <c r="A111" s="85" t="s">
        <v>693</v>
      </c>
      <c r="B111" s="86" t="s">
        <v>713</v>
      </c>
      <c r="C111" s="87"/>
      <c r="D111" s="31"/>
      <c r="E111" s="31">
        <f>Tabela11[[#This Row],[PROPOSTA ORÇAMENTÁRIA INICIAL
Ano XXXX]]+Tabela11[[#This Row],[TRANSPOSIÇÕES
ORÇAMENTÁRIAS
Nº __ a __ 
E
REFORMULAÇÕES
APROVADAS]]</f>
        <v>0</v>
      </c>
      <c r="F111" s="31"/>
      <c r="G111" s="69" t="e">
        <f>Tabela11[[#This Row],[Despesa Liquidada
até __/__/____]]/Tabela11[[#This Row],[ORÇAMENTO
ATUALIZADO
Ano XXXX]]</f>
        <v>#DIV/0!</v>
      </c>
      <c r="H111" s="88">
        <f>Tabela11[[#This Row],[GOVERNANÇA
TOTAL
]]+Tabela11[[#This Row],[FINALIDADE
TOTAL
]]+Tabela11[[#This Row],[GESTÃO
TOTAL
]]</f>
        <v>0</v>
      </c>
      <c r="I111" s="343" t="e">
        <f t="shared" si="32"/>
        <v>#DIV/0!</v>
      </c>
      <c r="J111" s="317" t="e">
        <f>Tabela11[[#This Row],[PROPOSTA ORÇAMENTÁRIA
Ano XXXX + 1]]/Tabela11[[#This Row],[PROPOSTA ORÇAMENTÁRIA INICIAL
Ano XXXX]]</f>
        <v>#DIV/0!</v>
      </c>
      <c r="K111" s="83" t="e">
        <f>Tabela11[[#This Row],[PROPOSTA ORÇAMENTÁRIA
Ano XXXX + 1]]/Tabela11[[#This Row],[ORÇAMENTO
ATUALIZADO
Ano XXXX]]</f>
        <v>#DIV/0!</v>
      </c>
      <c r="L111" s="87"/>
      <c r="M111" s="31"/>
      <c r="N111" s="31"/>
      <c r="O111" s="140"/>
      <c r="P111" s="326">
        <f>SUM(Tabela11[[#This Row],[GOVERNANÇA
Direção e Liderança]:[GOVERNANÇA
Controle
]])</f>
        <v>0</v>
      </c>
      <c r="Q111" s="31"/>
      <c r="R111" s="31"/>
      <c r="S111" s="140"/>
      <c r="T111" s="326">
        <f>SUM(Tabela11[[#This Row],[FINALIDADE
Registro
]:[FINALIDADE
Julgamento e Normatização]])</f>
        <v>0</v>
      </c>
      <c r="U111" s="31"/>
      <c r="V111" s="31"/>
      <c r="W111" s="31"/>
      <c r="X111" s="89"/>
      <c r="Y111" s="332"/>
    </row>
    <row r="112" spans="1:25" s="18" customFormat="1" ht="12" x14ac:dyDescent="0.25">
      <c r="A112" s="85" t="s">
        <v>694</v>
      </c>
      <c r="B112" s="86" t="s">
        <v>714</v>
      </c>
      <c r="C112" s="87"/>
      <c r="D112" s="31"/>
      <c r="E112" s="31">
        <f>Tabela11[[#This Row],[PROPOSTA ORÇAMENTÁRIA INICIAL
Ano XXXX]]+Tabela11[[#This Row],[TRANSPOSIÇÕES
ORÇAMENTÁRIAS
Nº __ a __ 
E
REFORMULAÇÕES
APROVADAS]]</f>
        <v>0</v>
      </c>
      <c r="F112" s="31"/>
      <c r="G112" s="69" t="e">
        <f>Tabela11[[#This Row],[Despesa Liquidada
até __/__/____]]/Tabela11[[#This Row],[ORÇAMENTO
ATUALIZADO
Ano XXXX]]</f>
        <v>#DIV/0!</v>
      </c>
      <c r="H112" s="88">
        <f>Tabela11[[#This Row],[GOVERNANÇA
TOTAL
]]+Tabela11[[#This Row],[FINALIDADE
TOTAL
]]+Tabela11[[#This Row],[GESTÃO
TOTAL
]]</f>
        <v>0</v>
      </c>
      <c r="I112" s="343" t="e">
        <f t="shared" si="32"/>
        <v>#DIV/0!</v>
      </c>
      <c r="J112" s="317" t="e">
        <f>Tabela11[[#This Row],[PROPOSTA ORÇAMENTÁRIA
Ano XXXX + 1]]/Tabela11[[#This Row],[PROPOSTA ORÇAMENTÁRIA INICIAL
Ano XXXX]]</f>
        <v>#DIV/0!</v>
      </c>
      <c r="K112" s="83" t="e">
        <f>Tabela11[[#This Row],[PROPOSTA ORÇAMENTÁRIA
Ano XXXX + 1]]/Tabela11[[#This Row],[ORÇAMENTO
ATUALIZADO
Ano XXXX]]</f>
        <v>#DIV/0!</v>
      </c>
      <c r="L112" s="87"/>
      <c r="M112" s="31"/>
      <c r="N112" s="31"/>
      <c r="O112" s="140"/>
      <c r="P112" s="326">
        <f>SUM(Tabela11[[#This Row],[GOVERNANÇA
Direção e Liderança]:[GOVERNANÇA
Controle
]])</f>
        <v>0</v>
      </c>
      <c r="Q112" s="31"/>
      <c r="R112" s="31"/>
      <c r="S112" s="140"/>
      <c r="T112" s="326">
        <f>SUM(Tabela11[[#This Row],[FINALIDADE
Registro
]:[FINALIDADE
Julgamento e Normatização]])</f>
        <v>0</v>
      </c>
      <c r="U112" s="31"/>
      <c r="V112" s="31"/>
      <c r="W112" s="31"/>
      <c r="X112" s="89"/>
      <c r="Y112" s="332"/>
    </row>
    <row r="113" spans="1:26" s="18" customFormat="1" ht="12" x14ac:dyDescent="0.25">
      <c r="A113" s="85" t="s">
        <v>695</v>
      </c>
      <c r="B113" s="86" t="s">
        <v>360</v>
      </c>
      <c r="C113" s="87"/>
      <c r="D113" s="31"/>
      <c r="E113" s="31">
        <f>Tabela11[[#This Row],[PROPOSTA ORÇAMENTÁRIA INICIAL
Ano XXXX]]+Tabela11[[#This Row],[TRANSPOSIÇÕES
ORÇAMENTÁRIAS
Nº __ a __ 
E
REFORMULAÇÕES
APROVADAS]]</f>
        <v>0</v>
      </c>
      <c r="F113" s="31"/>
      <c r="G113" s="69" t="e">
        <f>Tabela11[[#This Row],[Despesa Liquidada
até __/__/____]]/Tabela11[[#This Row],[ORÇAMENTO
ATUALIZADO
Ano XXXX]]</f>
        <v>#DIV/0!</v>
      </c>
      <c r="H113" s="88">
        <f>Tabela11[[#This Row],[GOVERNANÇA
TOTAL
]]+Tabela11[[#This Row],[FINALIDADE
TOTAL
]]+Tabela11[[#This Row],[GESTÃO
TOTAL
]]</f>
        <v>0</v>
      </c>
      <c r="I113" s="343" t="e">
        <f t="shared" si="32"/>
        <v>#DIV/0!</v>
      </c>
      <c r="J113" s="317" t="e">
        <f>Tabela11[[#This Row],[PROPOSTA ORÇAMENTÁRIA
Ano XXXX + 1]]/Tabela11[[#This Row],[PROPOSTA ORÇAMENTÁRIA INICIAL
Ano XXXX]]</f>
        <v>#DIV/0!</v>
      </c>
      <c r="K113" s="83" t="e">
        <f>Tabela11[[#This Row],[PROPOSTA ORÇAMENTÁRIA
Ano XXXX + 1]]/Tabela11[[#This Row],[ORÇAMENTO
ATUALIZADO
Ano XXXX]]</f>
        <v>#DIV/0!</v>
      </c>
      <c r="L113" s="87"/>
      <c r="M113" s="31"/>
      <c r="N113" s="31"/>
      <c r="O113" s="140"/>
      <c r="P113" s="326">
        <f>SUM(Tabela11[[#This Row],[GOVERNANÇA
Direção e Liderança]:[GOVERNANÇA
Controle
]])</f>
        <v>0</v>
      </c>
      <c r="Q113" s="31"/>
      <c r="R113" s="31"/>
      <c r="S113" s="140"/>
      <c r="T113" s="326">
        <f>SUM(Tabela11[[#This Row],[FINALIDADE
Registro
]:[FINALIDADE
Julgamento e Normatização]])</f>
        <v>0</v>
      </c>
      <c r="U113" s="31"/>
      <c r="V113" s="31"/>
      <c r="W113" s="31"/>
      <c r="X113" s="89"/>
      <c r="Y113" s="332"/>
    </row>
    <row r="114" spans="1:26" s="18" customFormat="1" ht="12" x14ac:dyDescent="0.25">
      <c r="A114" s="85" t="s">
        <v>696</v>
      </c>
      <c r="B114" s="86" t="s">
        <v>361</v>
      </c>
      <c r="C114" s="87"/>
      <c r="D114" s="31"/>
      <c r="E114" s="31">
        <f>Tabela11[[#This Row],[PROPOSTA ORÇAMENTÁRIA INICIAL
Ano XXXX]]+Tabela11[[#This Row],[TRANSPOSIÇÕES
ORÇAMENTÁRIAS
Nº __ a __ 
E
REFORMULAÇÕES
APROVADAS]]</f>
        <v>0</v>
      </c>
      <c r="F114" s="31"/>
      <c r="G114" s="69" t="e">
        <f>Tabela11[[#This Row],[Despesa Liquidada
até __/__/____]]/Tabela11[[#This Row],[ORÇAMENTO
ATUALIZADO
Ano XXXX]]</f>
        <v>#DIV/0!</v>
      </c>
      <c r="H114" s="88">
        <f>Tabela11[[#This Row],[GOVERNANÇA
TOTAL
]]+Tabela11[[#This Row],[FINALIDADE
TOTAL
]]+Tabela11[[#This Row],[GESTÃO
TOTAL
]]</f>
        <v>0</v>
      </c>
      <c r="I114" s="343" t="e">
        <f t="shared" si="32"/>
        <v>#DIV/0!</v>
      </c>
      <c r="J114" s="317" t="e">
        <f>Tabela11[[#This Row],[PROPOSTA ORÇAMENTÁRIA
Ano XXXX + 1]]/Tabela11[[#This Row],[PROPOSTA ORÇAMENTÁRIA INICIAL
Ano XXXX]]</f>
        <v>#DIV/0!</v>
      </c>
      <c r="K114" s="83" t="e">
        <f>Tabela11[[#This Row],[PROPOSTA ORÇAMENTÁRIA
Ano XXXX + 1]]/Tabela11[[#This Row],[ORÇAMENTO
ATUALIZADO
Ano XXXX]]</f>
        <v>#DIV/0!</v>
      </c>
      <c r="L114" s="87"/>
      <c r="M114" s="31"/>
      <c r="N114" s="31"/>
      <c r="O114" s="140"/>
      <c r="P114" s="326">
        <f>SUM(Tabela11[[#This Row],[GOVERNANÇA
Direção e Liderança]:[GOVERNANÇA
Controle
]])</f>
        <v>0</v>
      </c>
      <c r="Q114" s="31"/>
      <c r="R114" s="31"/>
      <c r="S114" s="140"/>
      <c r="T114" s="326">
        <f>SUM(Tabela11[[#This Row],[FINALIDADE
Registro
]:[FINALIDADE
Julgamento e Normatização]])</f>
        <v>0</v>
      </c>
      <c r="U114" s="31"/>
      <c r="V114" s="31"/>
      <c r="W114" s="31"/>
      <c r="X114" s="89"/>
      <c r="Y114" s="332"/>
    </row>
    <row r="115" spans="1:26" s="18" customFormat="1" ht="12" x14ac:dyDescent="0.25">
      <c r="A115" s="85" t="s">
        <v>697</v>
      </c>
      <c r="B115" s="86" t="s">
        <v>715</v>
      </c>
      <c r="C115" s="87"/>
      <c r="D115" s="31"/>
      <c r="E115" s="31">
        <f>Tabela11[[#This Row],[PROPOSTA ORÇAMENTÁRIA INICIAL
Ano XXXX]]+Tabela11[[#This Row],[TRANSPOSIÇÕES
ORÇAMENTÁRIAS
Nº __ a __ 
E
REFORMULAÇÕES
APROVADAS]]</f>
        <v>0</v>
      </c>
      <c r="F115" s="31"/>
      <c r="G115" s="69" t="e">
        <f>Tabela11[[#This Row],[Despesa Liquidada
até __/__/____]]/Tabela11[[#This Row],[ORÇAMENTO
ATUALIZADO
Ano XXXX]]</f>
        <v>#DIV/0!</v>
      </c>
      <c r="H115" s="88">
        <f>Tabela11[[#This Row],[GOVERNANÇA
TOTAL
]]+Tabela11[[#This Row],[FINALIDADE
TOTAL
]]+Tabela11[[#This Row],[GESTÃO
TOTAL
]]</f>
        <v>0</v>
      </c>
      <c r="I115" s="343" t="e">
        <f t="shared" si="32"/>
        <v>#DIV/0!</v>
      </c>
      <c r="J115" s="317" t="e">
        <f>Tabela11[[#This Row],[PROPOSTA ORÇAMENTÁRIA
Ano XXXX + 1]]/Tabela11[[#This Row],[PROPOSTA ORÇAMENTÁRIA INICIAL
Ano XXXX]]</f>
        <v>#DIV/0!</v>
      </c>
      <c r="K115" s="83" t="e">
        <f>Tabela11[[#This Row],[PROPOSTA ORÇAMENTÁRIA
Ano XXXX + 1]]/Tabela11[[#This Row],[ORÇAMENTO
ATUALIZADO
Ano XXXX]]</f>
        <v>#DIV/0!</v>
      </c>
      <c r="L115" s="87"/>
      <c r="M115" s="31"/>
      <c r="N115" s="31"/>
      <c r="O115" s="140"/>
      <c r="P115" s="326">
        <f>SUM(Tabela11[[#This Row],[GOVERNANÇA
Direção e Liderança]:[GOVERNANÇA
Controle
]])</f>
        <v>0</v>
      </c>
      <c r="Q115" s="31"/>
      <c r="R115" s="31"/>
      <c r="S115" s="140"/>
      <c r="T115" s="326">
        <f>SUM(Tabela11[[#This Row],[FINALIDADE
Registro
]:[FINALIDADE
Julgamento e Normatização]])</f>
        <v>0</v>
      </c>
      <c r="U115" s="31"/>
      <c r="V115" s="31"/>
      <c r="W115" s="31"/>
      <c r="X115" s="89"/>
      <c r="Y115" s="332"/>
    </row>
    <row r="116" spans="1:26" s="18" customFormat="1" ht="12" x14ac:dyDescent="0.25">
      <c r="A116" s="85" t="s">
        <v>698</v>
      </c>
      <c r="B116" s="86" t="s">
        <v>716</v>
      </c>
      <c r="C116" s="87"/>
      <c r="D116" s="31"/>
      <c r="E116" s="31">
        <f>Tabela11[[#This Row],[PROPOSTA ORÇAMENTÁRIA INICIAL
Ano XXXX]]+Tabela11[[#This Row],[TRANSPOSIÇÕES
ORÇAMENTÁRIAS
Nº __ a __ 
E
REFORMULAÇÕES
APROVADAS]]</f>
        <v>0</v>
      </c>
      <c r="F116" s="31"/>
      <c r="G116" s="69" t="e">
        <f>Tabela11[[#This Row],[Despesa Liquidada
até __/__/____]]/Tabela11[[#This Row],[ORÇAMENTO
ATUALIZADO
Ano XXXX]]</f>
        <v>#DIV/0!</v>
      </c>
      <c r="H116" s="88">
        <f>Tabela11[[#This Row],[GOVERNANÇA
TOTAL
]]+Tabela11[[#This Row],[FINALIDADE
TOTAL
]]+Tabela11[[#This Row],[GESTÃO
TOTAL
]]</f>
        <v>0</v>
      </c>
      <c r="I116" s="343" t="e">
        <f t="shared" si="32"/>
        <v>#DIV/0!</v>
      </c>
      <c r="J116" s="317" t="e">
        <f>Tabela11[[#This Row],[PROPOSTA ORÇAMENTÁRIA
Ano XXXX + 1]]/Tabela11[[#This Row],[PROPOSTA ORÇAMENTÁRIA INICIAL
Ano XXXX]]</f>
        <v>#DIV/0!</v>
      </c>
      <c r="K116" s="83" t="e">
        <f>Tabela11[[#This Row],[PROPOSTA ORÇAMENTÁRIA
Ano XXXX + 1]]/Tabela11[[#This Row],[ORÇAMENTO
ATUALIZADO
Ano XXXX]]</f>
        <v>#DIV/0!</v>
      </c>
      <c r="L116" s="87"/>
      <c r="M116" s="31"/>
      <c r="N116" s="31"/>
      <c r="O116" s="140"/>
      <c r="P116" s="326">
        <f>SUM(Tabela11[[#This Row],[GOVERNANÇA
Direção e Liderança]:[GOVERNANÇA
Controle
]])</f>
        <v>0</v>
      </c>
      <c r="Q116" s="31"/>
      <c r="R116" s="31"/>
      <c r="S116" s="140"/>
      <c r="T116" s="326">
        <f>SUM(Tabela11[[#This Row],[FINALIDADE
Registro
]:[FINALIDADE
Julgamento e Normatização]])</f>
        <v>0</v>
      </c>
      <c r="U116" s="31"/>
      <c r="V116" s="31"/>
      <c r="W116" s="31"/>
      <c r="X116" s="89"/>
      <c r="Y116" s="332"/>
    </row>
    <row r="117" spans="1:26" s="18" customFormat="1" ht="12" x14ac:dyDescent="0.25">
      <c r="A117" s="85" t="s">
        <v>699</v>
      </c>
      <c r="B117" s="86" t="s">
        <v>717</v>
      </c>
      <c r="C117" s="87"/>
      <c r="D117" s="31"/>
      <c r="E117" s="31">
        <f>Tabela11[[#This Row],[PROPOSTA ORÇAMENTÁRIA INICIAL
Ano XXXX]]+Tabela11[[#This Row],[TRANSPOSIÇÕES
ORÇAMENTÁRIAS
Nº __ a __ 
E
REFORMULAÇÕES
APROVADAS]]</f>
        <v>0</v>
      </c>
      <c r="F117" s="31"/>
      <c r="G117" s="69" t="e">
        <f>Tabela11[[#This Row],[Despesa Liquidada
até __/__/____]]/Tabela11[[#This Row],[ORÇAMENTO
ATUALIZADO
Ano XXXX]]</f>
        <v>#DIV/0!</v>
      </c>
      <c r="H117" s="88">
        <f>Tabela11[[#This Row],[GOVERNANÇA
TOTAL
]]+Tabela11[[#This Row],[FINALIDADE
TOTAL
]]+Tabela11[[#This Row],[GESTÃO
TOTAL
]]</f>
        <v>0</v>
      </c>
      <c r="I117" s="343" t="e">
        <f t="shared" si="32"/>
        <v>#DIV/0!</v>
      </c>
      <c r="J117" s="317" t="e">
        <f>Tabela11[[#This Row],[PROPOSTA ORÇAMENTÁRIA
Ano XXXX + 1]]/Tabela11[[#This Row],[PROPOSTA ORÇAMENTÁRIA INICIAL
Ano XXXX]]</f>
        <v>#DIV/0!</v>
      </c>
      <c r="K117" s="83" t="e">
        <f>Tabela11[[#This Row],[PROPOSTA ORÇAMENTÁRIA
Ano XXXX + 1]]/Tabela11[[#This Row],[ORÇAMENTO
ATUALIZADO
Ano XXXX]]</f>
        <v>#DIV/0!</v>
      </c>
      <c r="L117" s="87"/>
      <c r="M117" s="31"/>
      <c r="N117" s="31"/>
      <c r="O117" s="140"/>
      <c r="P117" s="326">
        <f>SUM(Tabela11[[#This Row],[GOVERNANÇA
Direção e Liderança]:[GOVERNANÇA
Controle
]])</f>
        <v>0</v>
      </c>
      <c r="Q117" s="31"/>
      <c r="R117" s="31"/>
      <c r="S117" s="140"/>
      <c r="T117" s="326">
        <f>SUM(Tabela11[[#This Row],[FINALIDADE
Registro
]:[FINALIDADE
Julgamento e Normatização]])</f>
        <v>0</v>
      </c>
      <c r="U117" s="31"/>
      <c r="V117" s="31"/>
      <c r="W117" s="31"/>
      <c r="X117" s="89"/>
      <c r="Y117" s="332"/>
    </row>
    <row r="118" spans="1:26" s="18" customFormat="1" ht="12" x14ac:dyDescent="0.25">
      <c r="A118" s="85" t="s">
        <v>700</v>
      </c>
      <c r="B118" s="86" t="s">
        <v>718</v>
      </c>
      <c r="C118" s="87"/>
      <c r="D118" s="31"/>
      <c r="E118" s="31">
        <f>Tabela11[[#This Row],[PROPOSTA ORÇAMENTÁRIA INICIAL
Ano XXXX]]+Tabela11[[#This Row],[TRANSPOSIÇÕES
ORÇAMENTÁRIAS
Nº __ a __ 
E
REFORMULAÇÕES
APROVADAS]]</f>
        <v>0</v>
      </c>
      <c r="F118" s="31"/>
      <c r="G118" s="69" t="e">
        <f>Tabela11[[#This Row],[Despesa Liquidada
até __/__/____]]/Tabela11[[#This Row],[ORÇAMENTO
ATUALIZADO
Ano XXXX]]</f>
        <v>#DIV/0!</v>
      </c>
      <c r="H118" s="88">
        <f>Tabela11[[#This Row],[GOVERNANÇA
TOTAL
]]+Tabela11[[#This Row],[FINALIDADE
TOTAL
]]+Tabela11[[#This Row],[GESTÃO
TOTAL
]]</f>
        <v>0</v>
      </c>
      <c r="I118" s="343" t="e">
        <f t="shared" si="32"/>
        <v>#DIV/0!</v>
      </c>
      <c r="J118" s="317" t="e">
        <f>Tabela11[[#This Row],[PROPOSTA ORÇAMENTÁRIA
Ano XXXX + 1]]/Tabela11[[#This Row],[PROPOSTA ORÇAMENTÁRIA INICIAL
Ano XXXX]]</f>
        <v>#DIV/0!</v>
      </c>
      <c r="K118" s="83" t="e">
        <f>Tabela11[[#This Row],[PROPOSTA ORÇAMENTÁRIA
Ano XXXX + 1]]/Tabela11[[#This Row],[ORÇAMENTO
ATUALIZADO
Ano XXXX]]</f>
        <v>#DIV/0!</v>
      </c>
      <c r="L118" s="87"/>
      <c r="M118" s="31"/>
      <c r="N118" s="31"/>
      <c r="O118" s="140"/>
      <c r="P118" s="326">
        <f>SUM(Tabela11[[#This Row],[GOVERNANÇA
Direção e Liderança]:[GOVERNANÇA
Controle
]])</f>
        <v>0</v>
      </c>
      <c r="Q118" s="31"/>
      <c r="R118" s="31"/>
      <c r="S118" s="140"/>
      <c r="T118" s="326">
        <f>SUM(Tabela11[[#This Row],[FINALIDADE
Registro
]:[FINALIDADE
Julgamento e Normatização]])</f>
        <v>0</v>
      </c>
      <c r="U118" s="31"/>
      <c r="V118" s="31"/>
      <c r="W118" s="31"/>
      <c r="X118" s="89"/>
      <c r="Y118" s="332"/>
    </row>
    <row r="119" spans="1:26" s="18" customFormat="1" ht="12" x14ac:dyDescent="0.25">
      <c r="A119" s="85" t="s">
        <v>742</v>
      </c>
      <c r="B119" s="86" t="s">
        <v>362</v>
      </c>
      <c r="C119" s="87"/>
      <c r="D119" s="31"/>
      <c r="E119" s="31">
        <f>Tabela11[[#This Row],[PROPOSTA ORÇAMENTÁRIA INICIAL
Ano XXXX]]+Tabela11[[#This Row],[TRANSPOSIÇÕES
ORÇAMENTÁRIAS
Nº __ a __ 
E
REFORMULAÇÕES
APROVADAS]]</f>
        <v>0</v>
      </c>
      <c r="F119" s="31"/>
      <c r="G119" s="69" t="e">
        <f>Tabela11[[#This Row],[Despesa Liquidada
até __/__/____]]/Tabela11[[#This Row],[ORÇAMENTO
ATUALIZADO
Ano XXXX]]</f>
        <v>#DIV/0!</v>
      </c>
      <c r="H119" s="88">
        <f>Tabela11[[#This Row],[GOVERNANÇA
TOTAL
]]+Tabela11[[#This Row],[FINALIDADE
TOTAL
]]+Tabela11[[#This Row],[GESTÃO
TOTAL
]]</f>
        <v>0</v>
      </c>
      <c r="I119" s="343" t="e">
        <f t="shared" si="32"/>
        <v>#DIV/0!</v>
      </c>
      <c r="J119" s="317" t="e">
        <f>Tabela11[[#This Row],[PROPOSTA ORÇAMENTÁRIA
Ano XXXX + 1]]/Tabela11[[#This Row],[PROPOSTA ORÇAMENTÁRIA INICIAL
Ano XXXX]]</f>
        <v>#DIV/0!</v>
      </c>
      <c r="K119" s="83" t="e">
        <f>Tabela11[[#This Row],[PROPOSTA ORÇAMENTÁRIA
Ano XXXX + 1]]/Tabela11[[#This Row],[ORÇAMENTO
ATUALIZADO
Ano XXXX]]</f>
        <v>#DIV/0!</v>
      </c>
      <c r="L119" s="31"/>
      <c r="M119" s="31"/>
      <c r="N119" s="31"/>
      <c r="O119" s="140"/>
      <c r="P119" s="326">
        <f>SUM(Tabela11[[#This Row],[GOVERNANÇA
Direção e Liderança]:[GOVERNANÇA
Controle
]])</f>
        <v>0</v>
      </c>
      <c r="Q119" s="31"/>
      <c r="R119" s="31"/>
      <c r="S119" s="140"/>
      <c r="T119" s="326">
        <f>SUM(Tabela11[[#This Row],[FINALIDADE
Registro
]:[FINALIDADE
Julgamento e Normatização]])</f>
        <v>0</v>
      </c>
      <c r="U119" s="31"/>
      <c r="V119" s="31"/>
      <c r="W119" s="31"/>
      <c r="X119" s="89"/>
      <c r="Y119" s="332"/>
    </row>
    <row r="120" spans="1:26" s="37" customFormat="1" ht="12" x14ac:dyDescent="0.25">
      <c r="A120" s="74" t="s">
        <v>168</v>
      </c>
      <c r="B120" s="78" t="s">
        <v>169</v>
      </c>
      <c r="C120" s="79">
        <f>SUM(C121:C123)</f>
        <v>0</v>
      </c>
      <c r="D120" s="80">
        <f>SUM(D121:D123)</f>
        <v>0</v>
      </c>
      <c r="E120" s="80">
        <f>Tabela11[[#This Row],[PROPOSTA ORÇAMENTÁRIA INICIAL
Ano XXXX]]+Tabela11[[#This Row],[TRANSPOSIÇÕES
ORÇAMENTÁRIAS
Nº __ a __ 
E
REFORMULAÇÕES
APROVADAS]]</f>
        <v>0</v>
      </c>
      <c r="F120" s="80">
        <f>SUM(F121:F123)</f>
        <v>0</v>
      </c>
      <c r="G120" s="337" t="e">
        <f>Tabela11[[#This Row],[Despesa Liquidada
até __/__/____]]/Tabela11[[#This Row],[ORÇAMENTO
ATUALIZADO
Ano XXXX]]</f>
        <v>#DIV/0!</v>
      </c>
      <c r="H120" s="81">
        <f>Tabela11[[#This Row],[GOVERNANÇA
TOTAL
]]+Tabela11[[#This Row],[FINALIDADE
TOTAL
]]+Tabela11[[#This Row],[GESTÃO
TOTAL
]]</f>
        <v>0</v>
      </c>
      <c r="I120" s="341" t="e">
        <f t="shared" si="32"/>
        <v>#DIV/0!</v>
      </c>
      <c r="J120" s="333" t="e">
        <f>Tabela11[[#This Row],[PROPOSTA ORÇAMENTÁRIA
Ano XXXX + 1]]/Tabela11[[#This Row],[PROPOSTA ORÇAMENTÁRIA INICIAL
Ano XXXX]]</f>
        <v>#DIV/0!</v>
      </c>
      <c r="K120" s="334" t="e">
        <f>Tabela11[[#This Row],[PROPOSTA ORÇAMENTÁRIA
Ano XXXX + 1]]/Tabela11[[#This Row],[ORÇAMENTO
ATUALIZADO
Ano XXXX]]</f>
        <v>#DIV/0!</v>
      </c>
      <c r="L120" s="80">
        <f>SUM(L121:L123)</f>
        <v>0</v>
      </c>
      <c r="M120" s="80">
        <f>SUM(M121:M123)</f>
        <v>0</v>
      </c>
      <c r="N120" s="80">
        <f t="shared" ref="N120:Y120" si="38">SUM(N121:N123)</f>
        <v>0</v>
      </c>
      <c r="O120" s="141">
        <f t="shared" si="38"/>
        <v>0</v>
      </c>
      <c r="P120" s="325">
        <f>SUM(Tabela11[[#This Row],[GOVERNANÇA
Direção e Liderança]:[GOVERNANÇA
Controle
]])</f>
        <v>0</v>
      </c>
      <c r="Q120" s="80">
        <f t="shared" si="38"/>
        <v>0</v>
      </c>
      <c r="R120" s="80">
        <f t="shared" si="38"/>
        <v>0</v>
      </c>
      <c r="S120" s="141">
        <f t="shared" si="38"/>
        <v>0</v>
      </c>
      <c r="T120" s="325">
        <f>SUM(Tabela11[[#This Row],[FINALIDADE
Registro
]:[FINALIDADE
Julgamento e Normatização]])</f>
        <v>0</v>
      </c>
      <c r="U120" s="80">
        <f t="shared" si="38"/>
        <v>0</v>
      </c>
      <c r="V120" s="80">
        <f t="shared" si="38"/>
        <v>0</v>
      </c>
      <c r="W120" s="80">
        <f t="shared" si="38"/>
        <v>0</v>
      </c>
      <c r="X120" s="94">
        <f t="shared" ref="X120" si="39">SUM(X121:X123)</f>
        <v>0</v>
      </c>
      <c r="Y120" s="331">
        <f t="shared" si="38"/>
        <v>0</v>
      </c>
      <c r="Z120" s="94"/>
    </row>
    <row r="121" spans="1:26" s="18" customFormat="1" ht="12" x14ac:dyDescent="0.25">
      <c r="A121" s="85" t="s">
        <v>170</v>
      </c>
      <c r="B121" s="86" t="s">
        <v>363</v>
      </c>
      <c r="C121" s="87"/>
      <c r="D121" s="31"/>
      <c r="E121" s="31">
        <f>Tabela11[[#This Row],[PROPOSTA ORÇAMENTÁRIA INICIAL
Ano XXXX]]+Tabela11[[#This Row],[TRANSPOSIÇÕES
ORÇAMENTÁRIAS
Nº __ a __ 
E
REFORMULAÇÕES
APROVADAS]]</f>
        <v>0</v>
      </c>
      <c r="F121" s="31"/>
      <c r="G121" s="338" t="e">
        <f>Tabela11[[#This Row],[Despesa Liquidada
até __/__/____]]/Tabela11[[#This Row],[ORÇAMENTO
ATUALIZADO
Ano XXXX]]</f>
        <v>#DIV/0!</v>
      </c>
      <c r="H121" s="88">
        <f>Tabela11[[#This Row],[GOVERNANÇA
TOTAL
]]+Tabela11[[#This Row],[FINALIDADE
TOTAL
]]+Tabela11[[#This Row],[GESTÃO
TOTAL
]]</f>
        <v>0</v>
      </c>
      <c r="I121" s="342" t="e">
        <f t="shared" si="32"/>
        <v>#DIV/0!</v>
      </c>
      <c r="J121" s="335" t="e">
        <f>Tabela11[[#This Row],[PROPOSTA ORÇAMENTÁRIA
Ano XXXX + 1]]/Tabela11[[#This Row],[PROPOSTA ORÇAMENTÁRIA INICIAL
Ano XXXX]]</f>
        <v>#DIV/0!</v>
      </c>
      <c r="K121" s="336" t="e">
        <f>Tabela11[[#This Row],[PROPOSTA ORÇAMENTÁRIA
Ano XXXX + 1]]/Tabela11[[#This Row],[ORÇAMENTO
ATUALIZADO
Ano XXXX]]</f>
        <v>#DIV/0!</v>
      </c>
      <c r="L121" s="31"/>
      <c r="M121" s="31"/>
      <c r="N121" s="31"/>
      <c r="O121" s="140"/>
      <c r="P121" s="326">
        <f>SUM(Tabela11[[#This Row],[GOVERNANÇA
Direção e Liderança]:[GOVERNANÇA
Controle
]])</f>
        <v>0</v>
      </c>
      <c r="Q121" s="31"/>
      <c r="R121" s="31"/>
      <c r="S121" s="140"/>
      <c r="T121" s="326">
        <f>SUM(Tabela11[[#This Row],[FINALIDADE
Registro
]:[FINALIDADE
Julgamento e Normatização]])</f>
        <v>0</v>
      </c>
      <c r="U121" s="31"/>
      <c r="V121" s="31"/>
      <c r="W121" s="31"/>
      <c r="X121" s="89"/>
      <c r="Y121" s="332"/>
    </row>
    <row r="122" spans="1:26" s="18" customFormat="1" ht="12" x14ac:dyDescent="0.25">
      <c r="A122" s="85" t="s">
        <v>171</v>
      </c>
      <c r="B122" s="86" t="s">
        <v>364</v>
      </c>
      <c r="C122" s="87"/>
      <c r="D122" s="31"/>
      <c r="E122" s="31">
        <f>Tabela11[[#This Row],[PROPOSTA ORÇAMENTÁRIA INICIAL
Ano XXXX]]+Tabela11[[#This Row],[TRANSPOSIÇÕES
ORÇAMENTÁRIAS
Nº __ a __ 
E
REFORMULAÇÕES
APROVADAS]]</f>
        <v>0</v>
      </c>
      <c r="F122" s="31"/>
      <c r="G122" s="338" t="e">
        <f>Tabela11[[#This Row],[Despesa Liquidada
até __/__/____]]/Tabela11[[#This Row],[ORÇAMENTO
ATUALIZADO
Ano XXXX]]</f>
        <v>#DIV/0!</v>
      </c>
      <c r="H122" s="88">
        <f>Tabela11[[#This Row],[GOVERNANÇA
TOTAL
]]+Tabela11[[#This Row],[FINALIDADE
TOTAL
]]+Tabela11[[#This Row],[GESTÃO
TOTAL
]]</f>
        <v>0</v>
      </c>
      <c r="I122" s="342" t="e">
        <f t="shared" si="32"/>
        <v>#DIV/0!</v>
      </c>
      <c r="J122" s="335" t="e">
        <f>Tabela11[[#This Row],[PROPOSTA ORÇAMENTÁRIA
Ano XXXX + 1]]/Tabela11[[#This Row],[PROPOSTA ORÇAMENTÁRIA INICIAL
Ano XXXX]]</f>
        <v>#DIV/0!</v>
      </c>
      <c r="K122" s="336" t="e">
        <f>Tabela11[[#This Row],[PROPOSTA ORÇAMENTÁRIA
Ano XXXX + 1]]/Tabela11[[#This Row],[ORÇAMENTO
ATUALIZADO
Ano XXXX]]</f>
        <v>#DIV/0!</v>
      </c>
      <c r="L122" s="31"/>
      <c r="M122" s="31"/>
      <c r="N122" s="31"/>
      <c r="O122" s="140"/>
      <c r="P122" s="326">
        <f>SUM(Tabela11[[#This Row],[GOVERNANÇA
Direção e Liderança]:[GOVERNANÇA
Controle
]])</f>
        <v>0</v>
      </c>
      <c r="Q122" s="31"/>
      <c r="R122" s="31"/>
      <c r="S122" s="140"/>
      <c r="T122" s="326">
        <f>SUM(Tabela11[[#This Row],[FINALIDADE
Registro
]:[FINALIDADE
Julgamento e Normatização]])</f>
        <v>0</v>
      </c>
      <c r="U122" s="31"/>
      <c r="V122" s="31"/>
      <c r="W122" s="31"/>
      <c r="X122" s="89"/>
      <c r="Y122" s="332"/>
    </row>
    <row r="123" spans="1:26" s="18" customFormat="1" ht="12" x14ac:dyDescent="0.25">
      <c r="A123" s="85" t="s">
        <v>172</v>
      </c>
      <c r="B123" s="86" t="s">
        <v>365</v>
      </c>
      <c r="C123" s="87"/>
      <c r="D123" s="31"/>
      <c r="E123" s="31">
        <f>Tabela11[[#This Row],[PROPOSTA ORÇAMENTÁRIA INICIAL
Ano XXXX]]+Tabela11[[#This Row],[TRANSPOSIÇÕES
ORÇAMENTÁRIAS
Nº __ a __ 
E
REFORMULAÇÕES
APROVADAS]]</f>
        <v>0</v>
      </c>
      <c r="F123" s="31"/>
      <c r="G123" s="338" t="e">
        <f>Tabela11[[#This Row],[Despesa Liquidada
até __/__/____]]/Tabela11[[#This Row],[ORÇAMENTO
ATUALIZADO
Ano XXXX]]</f>
        <v>#DIV/0!</v>
      </c>
      <c r="H123" s="88">
        <f>Tabela11[[#This Row],[GOVERNANÇA
TOTAL
]]+Tabela11[[#This Row],[FINALIDADE
TOTAL
]]+Tabela11[[#This Row],[GESTÃO
TOTAL
]]</f>
        <v>0</v>
      </c>
      <c r="I123" s="342" t="e">
        <f t="shared" si="32"/>
        <v>#DIV/0!</v>
      </c>
      <c r="J123" s="335" t="e">
        <f>Tabela11[[#This Row],[PROPOSTA ORÇAMENTÁRIA
Ano XXXX + 1]]/Tabela11[[#This Row],[PROPOSTA ORÇAMENTÁRIA INICIAL
Ano XXXX]]</f>
        <v>#DIV/0!</v>
      </c>
      <c r="K123" s="336" t="e">
        <f>Tabela11[[#This Row],[PROPOSTA ORÇAMENTÁRIA
Ano XXXX + 1]]/Tabela11[[#This Row],[ORÇAMENTO
ATUALIZADO
Ano XXXX]]</f>
        <v>#DIV/0!</v>
      </c>
      <c r="L123" s="31"/>
      <c r="M123" s="31"/>
      <c r="N123" s="31"/>
      <c r="O123" s="140"/>
      <c r="P123" s="326">
        <f>SUM(Tabela11[[#This Row],[GOVERNANÇA
Direção e Liderança]:[GOVERNANÇA
Controle
]])</f>
        <v>0</v>
      </c>
      <c r="Q123" s="31"/>
      <c r="R123" s="31"/>
      <c r="S123" s="140"/>
      <c r="T123" s="326">
        <f>SUM(Tabela11[[#This Row],[FINALIDADE
Registro
]:[FINALIDADE
Julgamento e Normatização]])</f>
        <v>0</v>
      </c>
      <c r="U123" s="31"/>
      <c r="V123" s="31"/>
      <c r="W123" s="31"/>
      <c r="X123" s="89"/>
      <c r="Y123" s="332"/>
    </row>
    <row r="124" spans="1:26" s="37" customFormat="1" ht="12" x14ac:dyDescent="0.25">
      <c r="A124" s="74" t="s">
        <v>173</v>
      </c>
      <c r="B124" s="78" t="s">
        <v>719</v>
      </c>
      <c r="C124" s="79">
        <f>SUM(C125:C127)</f>
        <v>0</v>
      </c>
      <c r="D124" s="80">
        <f>SUM(D125:D127)</f>
        <v>0</v>
      </c>
      <c r="E124" s="80">
        <f>Tabela11[[#This Row],[PROPOSTA ORÇAMENTÁRIA INICIAL
Ano XXXX]]+Tabela11[[#This Row],[TRANSPOSIÇÕES
ORÇAMENTÁRIAS
Nº __ a __ 
E
REFORMULAÇÕES
APROVADAS]]</f>
        <v>0</v>
      </c>
      <c r="F124" s="80">
        <f>SUM(F125:F127)</f>
        <v>0</v>
      </c>
      <c r="G124" s="337" t="e">
        <f>Tabela11[[#This Row],[Despesa Liquidada
até __/__/____]]/Tabela11[[#This Row],[ORÇAMENTO
ATUALIZADO
Ano XXXX]]</f>
        <v>#DIV/0!</v>
      </c>
      <c r="H124" s="81">
        <f>Tabela11[[#This Row],[GOVERNANÇA
TOTAL
]]+Tabela11[[#This Row],[FINALIDADE
TOTAL
]]+Tabela11[[#This Row],[GESTÃO
TOTAL
]]</f>
        <v>0</v>
      </c>
      <c r="I124" s="341" t="e">
        <f t="shared" si="32"/>
        <v>#DIV/0!</v>
      </c>
      <c r="J124" s="333" t="e">
        <f>Tabela11[[#This Row],[PROPOSTA ORÇAMENTÁRIA
Ano XXXX + 1]]/Tabela11[[#This Row],[PROPOSTA ORÇAMENTÁRIA INICIAL
Ano XXXX]]</f>
        <v>#DIV/0!</v>
      </c>
      <c r="K124" s="334" t="e">
        <f>Tabela11[[#This Row],[PROPOSTA ORÇAMENTÁRIA
Ano XXXX + 1]]/Tabela11[[#This Row],[ORÇAMENTO
ATUALIZADO
Ano XXXX]]</f>
        <v>#DIV/0!</v>
      </c>
      <c r="L124" s="80">
        <f>SUM(L125:L127)</f>
        <v>0</v>
      </c>
      <c r="M124" s="80">
        <f>SUM(M125:M127)</f>
        <v>0</v>
      </c>
      <c r="N124" s="80">
        <f t="shared" ref="N124:Y124" si="40">SUM(N125:N127)</f>
        <v>0</v>
      </c>
      <c r="O124" s="141">
        <f t="shared" si="40"/>
        <v>0</v>
      </c>
      <c r="P124" s="325">
        <f>SUM(Tabela11[[#This Row],[GOVERNANÇA
Direção e Liderança]:[GOVERNANÇA
Controle
]])</f>
        <v>0</v>
      </c>
      <c r="Q124" s="80">
        <f t="shared" si="40"/>
        <v>0</v>
      </c>
      <c r="R124" s="80">
        <f t="shared" si="40"/>
        <v>0</v>
      </c>
      <c r="S124" s="141">
        <f t="shared" si="40"/>
        <v>0</v>
      </c>
      <c r="T124" s="325">
        <f>SUM(Tabela11[[#This Row],[FINALIDADE
Registro
]:[FINALIDADE
Julgamento e Normatização]])</f>
        <v>0</v>
      </c>
      <c r="U124" s="80">
        <f t="shared" si="40"/>
        <v>0</v>
      </c>
      <c r="V124" s="80">
        <f t="shared" si="40"/>
        <v>0</v>
      </c>
      <c r="W124" s="80">
        <f t="shared" si="40"/>
        <v>0</v>
      </c>
      <c r="X124" s="94">
        <f t="shared" ref="X124" si="41">SUM(X125:X127)</f>
        <v>0</v>
      </c>
      <c r="Y124" s="331">
        <f t="shared" si="40"/>
        <v>0</v>
      </c>
      <c r="Z124" s="94"/>
    </row>
    <row r="125" spans="1:26" s="18" customFormat="1" ht="12" x14ac:dyDescent="0.25">
      <c r="A125" s="85" t="s">
        <v>174</v>
      </c>
      <c r="B125" s="86" t="s">
        <v>720</v>
      </c>
      <c r="C125" s="87"/>
      <c r="D125" s="31"/>
      <c r="E125" s="31">
        <f>Tabela11[[#This Row],[PROPOSTA ORÇAMENTÁRIA INICIAL
Ano XXXX]]+Tabela11[[#This Row],[TRANSPOSIÇÕES
ORÇAMENTÁRIAS
Nº __ a __ 
E
REFORMULAÇÕES
APROVADAS]]</f>
        <v>0</v>
      </c>
      <c r="F125" s="31"/>
      <c r="G125" s="338" t="e">
        <f>Tabela11[[#This Row],[Despesa Liquidada
até __/__/____]]/Tabela11[[#This Row],[ORÇAMENTO
ATUALIZADO
Ano XXXX]]</f>
        <v>#DIV/0!</v>
      </c>
      <c r="H125" s="88">
        <f>Tabela11[[#This Row],[GOVERNANÇA
TOTAL
]]+Tabela11[[#This Row],[FINALIDADE
TOTAL
]]+Tabela11[[#This Row],[GESTÃO
TOTAL
]]</f>
        <v>0</v>
      </c>
      <c r="I125" s="342" t="e">
        <f t="shared" si="32"/>
        <v>#DIV/0!</v>
      </c>
      <c r="J125" s="335" t="e">
        <f>Tabela11[[#This Row],[PROPOSTA ORÇAMENTÁRIA
Ano XXXX + 1]]/Tabela11[[#This Row],[PROPOSTA ORÇAMENTÁRIA INICIAL
Ano XXXX]]</f>
        <v>#DIV/0!</v>
      </c>
      <c r="K125" s="336" t="e">
        <f>Tabela11[[#This Row],[PROPOSTA ORÇAMENTÁRIA
Ano XXXX + 1]]/Tabela11[[#This Row],[ORÇAMENTO
ATUALIZADO
Ano XXXX]]</f>
        <v>#DIV/0!</v>
      </c>
      <c r="L125" s="31"/>
      <c r="M125" s="31"/>
      <c r="N125" s="31"/>
      <c r="O125" s="140"/>
      <c r="P125" s="326">
        <f>SUM(Tabela11[[#This Row],[GOVERNANÇA
Direção e Liderança]:[GOVERNANÇA
Controle
]])</f>
        <v>0</v>
      </c>
      <c r="Q125" s="31"/>
      <c r="R125" s="31"/>
      <c r="S125" s="140"/>
      <c r="T125" s="326">
        <f>SUM(Tabela11[[#This Row],[FINALIDADE
Registro
]:[FINALIDADE
Julgamento e Normatização]])</f>
        <v>0</v>
      </c>
      <c r="U125" s="31"/>
      <c r="V125" s="31"/>
      <c r="W125" s="31"/>
      <c r="X125" s="89"/>
      <c r="Y125" s="332"/>
    </row>
    <row r="126" spans="1:26" s="18" customFormat="1" ht="12" x14ac:dyDescent="0.25">
      <c r="A126" s="85" t="s">
        <v>175</v>
      </c>
      <c r="B126" s="86" t="s">
        <v>721</v>
      </c>
      <c r="C126" s="87"/>
      <c r="D126" s="31"/>
      <c r="E126" s="31">
        <f>Tabela11[[#This Row],[PROPOSTA ORÇAMENTÁRIA INICIAL
Ano XXXX]]+Tabela11[[#This Row],[TRANSPOSIÇÕES
ORÇAMENTÁRIAS
Nº __ a __ 
E
REFORMULAÇÕES
APROVADAS]]</f>
        <v>0</v>
      </c>
      <c r="F126" s="31"/>
      <c r="G126" s="338" t="e">
        <f>Tabela11[[#This Row],[Despesa Liquidada
até __/__/____]]/Tabela11[[#This Row],[ORÇAMENTO
ATUALIZADO
Ano XXXX]]</f>
        <v>#DIV/0!</v>
      </c>
      <c r="H126" s="88">
        <f>Tabela11[[#This Row],[GOVERNANÇA
TOTAL
]]+Tabela11[[#This Row],[FINALIDADE
TOTAL
]]+Tabela11[[#This Row],[GESTÃO
TOTAL
]]</f>
        <v>0</v>
      </c>
      <c r="I126" s="342" t="e">
        <f t="shared" si="32"/>
        <v>#DIV/0!</v>
      </c>
      <c r="J126" s="335" t="e">
        <f>Tabela11[[#This Row],[PROPOSTA ORÇAMENTÁRIA
Ano XXXX + 1]]/Tabela11[[#This Row],[PROPOSTA ORÇAMENTÁRIA INICIAL
Ano XXXX]]</f>
        <v>#DIV/0!</v>
      </c>
      <c r="K126" s="336" t="e">
        <f>Tabela11[[#This Row],[PROPOSTA ORÇAMENTÁRIA
Ano XXXX + 1]]/Tabela11[[#This Row],[ORÇAMENTO
ATUALIZADO
Ano XXXX]]</f>
        <v>#DIV/0!</v>
      </c>
      <c r="L126" s="31"/>
      <c r="M126" s="31"/>
      <c r="N126" s="31"/>
      <c r="O126" s="140"/>
      <c r="P126" s="326">
        <f>SUM(Tabela11[[#This Row],[GOVERNANÇA
Direção e Liderança]:[GOVERNANÇA
Controle
]])</f>
        <v>0</v>
      </c>
      <c r="Q126" s="31"/>
      <c r="R126" s="31"/>
      <c r="S126" s="140"/>
      <c r="T126" s="326">
        <f>SUM(Tabela11[[#This Row],[FINALIDADE
Registro
]:[FINALIDADE
Julgamento e Normatização]])</f>
        <v>0</v>
      </c>
      <c r="U126" s="31"/>
      <c r="V126" s="31"/>
      <c r="W126" s="31"/>
      <c r="X126" s="89"/>
      <c r="Y126" s="332"/>
    </row>
    <row r="127" spans="1:26" s="18" customFormat="1" ht="12" x14ac:dyDescent="0.25">
      <c r="A127" s="85" t="s">
        <v>176</v>
      </c>
      <c r="B127" s="86" t="s">
        <v>722</v>
      </c>
      <c r="C127" s="87"/>
      <c r="D127" s="31"/>
      <c r="E127" s="31">
        <f>Tabela11[[#This Row],[PROPOSTA ORÇAMENTÁRIA INICIAL
Ano XXXX]]+Tabela11[[#This Row],[TRANSPOSIÇÕES
ORÇAMENTÁRIAS
Nº __ a __ 
E
REFORMULAÇÕES
APROVADAS]]</f>
        <v>0</v>
      </c>
      <c r="F127" s="31"/>
      <c r="G127" s="338" t="e">
        <f>Tabela11[[#This Row],[Despesa Liquidada
até __/__/____]]/Tabela11[[#This Row],[ORÇAMENTO
ATUALIZADO
Ano XXXX]]</f>
        <v>#DIV/0!</v>
      </c>
      <c r="H127" s="88">
        <f>Tabela11[[#This Row],[GOVERNANÇA
TOTAL
]]+Tabela11[[#This Row],[FINALIDADE
TOTAL
]]+Tabela11[[#This Row],[GESTÃO
TOTAL
]]</f>
        <v>0</v>
      </c>
      <c r="I127" s="342" t="e">
        <f t="shared" si="32"/>
        <v>#DIV/0!</v>
      </c>
      <c r="J127" s="335" t="e">
        <f>Tabela11[[#This Row],[PROPOSTA ORÇAMENTÁRIA
Ano XXXX + 1]]/Tabela11[[#This Row],[PROPOSTA ORÇAMENTÁRIA INICIAL
Ano XXXX]]</f>
        <v>#DIV/0!</v>
      </c>
      <c r="K127" s="336" t="e">
        <f>Tabela11[[#This Row],[PROPOSTA ORÇAMENTÁRIA
Ano XXXX + 1]]/Tabela11[[#This Row],[ORÇAMENTO
ATUALIZADO
Ano XXXX]]</f>
        <v>#DIV/0!</v>
      </c>
      <c r="L127" s="31"/>
      <c r="M127" s="31"/>
      <c r="N127" s="31"/>
      <c r="O127" s="140"/>
      <c r="P127" s="326">
        <f>SUM(Tabela11[[#This Row],[GOVERNANÇA
Direção e Liderança]:[GOVERNANÇA
Controle
]])</f>
        <v>0</v>
      </c>
      <c r="Q127" s="31"/>
      <c r="R127" s="31"/>
      <c r="S127" s="140"/>
      <c r="T127" s="326">
        <f>SUM(Tabela11[[#This Row],[FINALIDADE
Registro
]:[FINALIDADE
Julgamento e Normatização]])</f>
        <v>0</v>
      </c>
      <c r="U127" s="31"/>
      <c r="V127" s="31"/>
      <c r="W127" s="31"/>
      <c r="X127" s="89"/>
      <c r="Y127" s="332"/>
    </row>
    <row r="128" spans="1:26" s="18" customFormat="1" ht="12" x14ac:dyDescent="0.25">
      <c r="A128" s="74" t="s">
        <v>177</v>
      </c>
      <c r="B128" s="78" t="s">
        <v>726</v>
      </c>
      <c r="C128" s="79">
        <f>SUM(C129:C131)</f>
        <v>0</v>
      </c>
      <c r="D128" s="80">
        <f>SUM(D129:D131)</f>
        <v>0</v>
      </c>
      <c r="E128" s="80">
        <f>Tabela11[[#This Row],[PROPOSTA ORÇAMENTÁRIA INICIAL
Ano XXXX]]+Tabela11[[#This Row],[TRANSPOSIÇÕES
ORÇAMENTÁRIAS
Nº __ a __ 
E
REFORMULAÇÕES
APROVADAS]]</f>
        <v>0</v>
      </c>
      <c r="F128" s="80">
        <f>SUM(F129:F131)</f>
        <v>0</v>
      </c>
      <c r="G128" s="337" t="e">
        <f>Tabela11[[#This Row],[Despesa Liquidada
até __/__/____]]/Tabela11[[#This Row],[ORÇAMENTO
ATUALIZADO
Ano XXXX]]</f>
        <v>#DIV/0!</v>
      </c>
      <c r="H128" s="81">
        <f>Tabela11[[#This Row],[GOVERNANÇA
TOTAL
]]+Tabela11[[#This Row],[FINALIDADE
TOTAL
]]+Tabela11[[#This Row],[GESTÃO
TOTAL
]]</f>
        <v>0</v>
      </c>
      <c r="I128" s="341" t="e">
        <f t="shared" si="32"/>
        <v>#DIV/0!</v>
      </c>
      <c r="J128" s="333" t="e">
        <f>Tabela11[[#This Row],[PROPOSTA ORÇAMENTÁRIA
Ano XXXX + 1]]/Tabela11[[#This Row],[PROPOSTA ORÇAMENTÁRIA INICIAL
Ano XXXX]]</f>
        <v>#DIV/0!</v>
      </c>
      <c r="K128" s="334" t="e">
        <f>Tabela11[[#This Row],[PROPOSTA ORÇAMENTÁRIA
Ano XXXX + 1]]/Tabela11[[#This Row],[ORÇAMENTO
ATUALIZADO
Ano XXXX]]</f>
        <v>#DIV/0!</v>
      </c>
      <c r="L128" s="80">
        <f>SUM(L129:L131)</f>
        <v>0</v>
      </c>
      <c r="M128" s="80">
        <f>SUM(M129:M131)</f>
        <v>0</v>
      </c>
      <c r="N128" s="80">
        <f t="shared" ref="N128:Y128" si="42">SUM(N129:N131)</f>
        <v>0</v>
      </c>
      <c r="O128" s="141">
        <f t="shared" si="42"/>
        <v>0</v>
      </c>
      <c r="P128" s="325">
        <f>SUM(Tabela11[[#This Row],[GOVERNANÇA
Direção e Liderança]:[GOVERNANÇA
Controle
]])</f>
        <v>0</v>
      </c>
      <c r="Q128" s="80">
        <f t="shared" si="42"/>
        <v>0</v>
      </c>
      <c r="R128" s="80">
        <f t="shared" si="42"/>
        <v>0</v>
      </c>
      <c r="S128" s="141">
        <f t="shared" si="42"/>
        <v>0</v>
      </c>
      <c r="T128" s="325">
        <f>SUM(Tabela11[[#This Row],[FINALIDADE
Registro
]:[FINALIDADE
Julgamento e Normatização]])</f>
        <v>0</v>
      </c>
      <c r="U128" s="80">
        <f t="shared" si="42"/>
        <v>0</v>
      </c>
      <c r="V128" s="80">
        <f t="shared" si="42"/>
        <v>0</v>
      </c>
      <c r="W128" s="80">
        <f t="shared" si="42"/>
        <v>0</v>
      </c>
      <c r="X128" s="94">
        <f t="shared" ref="X128" si="43">SUM(X129:X131)</f>
        <v>0</v>
      </c>
      <c r="Y128" s="331">
        <f t="shared" si="42"/>
        <v>0</v>
      </c>
    </row>
    <row r="129" spans="1:26" s="18" customFormat="1" ht="12" x14ac:dyDescent="0.25">
      <c r="A129" s="85" t="s">
        <v>723</v>
      </c>
      <c r="B129" s="86" t="s">
        <v>727</v>
      </c>
      <c r="C129" s="87"/>
      <c r="D129" s="31"/>
      <c r="E129" s="31">
        <f>Tabela11[[#This Row],[PROPOSTA ORÇAMENTÁRIA INICIAL
Ano XXXX]]+Tabela11[[#This Row],[TRANSPOSIÇÕES
ORÇAMENTÁRIAS
Nº __ a __ 
E
REFORMULAÇÕES
APROVADAS]]</f>
        <v>0</v>
      </c>
      <c r="F129" s="31"/>
      <c r="G129" s="338" t="e">
        <f>Tabela11[[#This Row],[Despesa Liquidada
até __/__/____]]/Tabela11[[#This Row],[ORÇAMENTO
ATUALIZADO
Ano XXXX]]</f>
        <v>#DIV/0!</v>
      </c>
      <c r="H129" s="88">
        <f>Tabela11[[#This Row],[GOVERNANÇA
TOTAL
]]+Tabela11[[#This Row],[FINALIDADE
TOTAL
]]+Tabela11[[#This Row],[GESTÃO
TOTAL
]]</f>
        <v>0</v>
      </c>
      <c r="I129" s="342" t="e">
        <f t="shared" si="32"/>
        <v>#DIV/0!</v>
      </c>
      <c r="J129" s="335" t="e">
        <f>Tabela11[[#This Row],[PROPOSTA ORÇAMENTÁRIA
Ano XXXX + 1]]/Tabela11[[#This Row],[PROPOSTA ORÇAMENTÁRIA INICIAL
Ano XXXX]]</f>
        <v>#DIV/0!</v>
      </c>
      <c r="K129" s="336" t="e">
        <f>Tabela11[[#This Row],[PROPOSTA ORÇAMENTÁRIA
Ano XXXX + 1]]/Tabela11[[#This Row],[ORÇAMENTO
ATUALIZADO
Ano XXXX]]</f>
        <v>#DIV/0!</v>
      </c>
      <c r="L129" s="31"/>
      <c r="M129" s="31"/>
      <c r="N129" s="31"/>
      <c r="O129" s="140"/>
      <c r="P129" s="326">
        <f>SUM(Tabela11[[#This Row],[GOVERNANÇA
Direção e Liderança]:[GOVERNANÇA
Controle
]])</f>
        <v>0</v>
      </c>
      <c r="Q129" s="31"/>
      <c r="R129" s="31"/>
      <c r="S129" s="140"/>
      <c r="T129" s="326">
        <f>SUM(Tabela11[[#This Row],[FINALIDADE
Registro
]:[FINALIDADE
Julgamento e Normatização]])</f>
        <v>0</v>
      </c>
      <c r="U129" s="31"/>
      <c r="V129" s="31"/>
      <c r="W129" s="31"/>
      <c r="X129" s="89"/>
      <c r="Y129" s="332"/>
    </row>
    <row r="130" spans="1:26" s="18" customFormat="1" ht="12" x14ac:dyDescent="0.25">
      <c r="A130" s="85" t="s">
        <v>724</v>
      </c>
      <c r="B130" s="86" t="s">
        <v>728</v>
      </c>
      <c r="C130" s="87"/>
      <c r="D130" s="31"/>
      <c r="E130" s="31">
        <f>Tabela11[[#This Row],[PROPOSTA ORÇAMENTÁRIA INICIAL
Ano XXXX]]+Tabela11[[#This Row],[TRANSPOSIÇÕES
ORÇAMENTÁRIAS
Nº __ a __ 
E
REFORMULAÇÕES
APROVADAS]]</f>
        <v>0</v>
      </c>
      <c r="F130" s="31"/>
      <c r="G130" s="338" t="e">
        <f>Tabela11[[#This Row],[Despesa Liquidada
até __/__/____]]/Tabela11[[#This Row],[ORÇAMENTO
ATUALIZADO
Ano XXXX]]</f>
        <v>#DIV/0!</v>
      </c>
      <c r="H130" s="88">
        <f>Tabela11[[#This Row],[GOVERNANÇA
TOTAL
]]+Tabela11[[#This Row],[FINALIDADE
TOTAL
]]+Tabela11[[#This Row],[GESTÃO
TOTAL
]]</f>
        <v>0</v>
      </c>
      <c r="I130" s="342" t="e">
        <f t="shared" si="32"/>
        <v>#DIV/0!</v>
      </c>
      <c r="J130" s="335" t="e">
        <f>Tabela11[[#This Row],[PROPOSTA ORÇAMENTÁRIA
Ano XXXX + 1]]/Tabela11[[#This Row],[PROPOSTA ORÇAMENTÁRIA INICIAL
Ano XXXX]]</f>
        <v>#DIV/0!</v>
      </c>
      <c r="K130" s="336" t="e">
        <f>Tabela11[[#This Row],[PROPOSTA ORÇAMENTÁRIA
Ano XXXX + 1]]/Tabela11[[#This Row],[ORÇAMENTO
ATUALIZADO
Ano XXXX]]</f>
        <v>#DIV/0!</v>
      </c>
      <c r="L130" s="31"/>
      <c r="M130" s="31"/>
      <c r="N130" s="31"/>
      <c r="O130" s="140"/>
      <c r="P130" s="326">
        <f>SUM(Tabela11[[#This Row],[GOVERNANÇA
Direção e Liderança]:[GOVERNANÇA
Controle
]])</f>
        <v>0</v>
      </c>
      <c r="Q130" s="31"/>
      <c r="R130" s="31"/>
      <c r="S130" s="140"/>
      <c r="T130" s="326">
        <f>SUM(Tabela11[[#This Row],[FINALIDADE
Registro
]:[FINALIDADE
Julgamento e Normatização]])</f>
        <v>0</v>
      </c>
      <c r="U130" s="31"/>
      <c r="V130" s="31"/>
      <c r="W130" s="31"/>
      <c r="X130" s="89"/>
      <c r="Y130" s="332"/>
    </row>
    <row r="131" spans="1:26" s="18" customFormat="1" ht="12" x14ac:dyDescent="0.25">
      <c r="A131" s="85" t="s">
        <v>725</v>
      </c>
      <c r="B131" s="86" t="s">
        <v>729</v>
      </c>
      <c r="C131" s="87"/>
      <c r="D131" s="31"/>
      <c r="E131" s="31">
        <f>Tabela11[[#This Row],[PROPOSTA ORÇAMENTÁRIA INICIAL
Ano XXXX]]+Tabela11[[#This Row],[TRANSPOSIÇÕES
ORÇAMENTÁRIAS
Nº __ a __ 
E
REFORMULAÇÕES
APROVADAS]]</f>
        <v>0</v>
      </c>
      <c r="F131" s="31"/>
      <c r="G131" s="338" t="e">
        <f>Tabela11[[#This Row],[Despesa Liquidada
até __/__/____]]/Tabela11[[#This Row],[ORÇAMENTO
ATUALIZADO
Ano XXXX]]</f>
        <v>#DIV/0!</v>
      </c>
      <c r="H131" s="88">
        <f>Tabela11[[#This Row],[GOVERNANÇA
TOTAL
]]+Tabela11[[#This Row],[FINALIDADE
TOTAL
]]+Tabela11[[#This Row],[GESTÃO
TOTAL
]]</f>
        <v>0</v>
      </c>
      <c r="I131" s="342" t="e">
        <f t="shared" si="32"/>
        <v>#DIV/0!</v>
      </c>
      <c r="J131" s="335" t="e">
        <f>Tabela11[[#This Row],[PROPOSTA ORÇAMENTÁRIA
Ano XXXX + 1]]/Tabela11[[#This Row],[PROPOSTA ORÇAMENTÁRIA INICIAL
Ano XXXX]]</f>
        <v>#DIV/0!</v>
      </c>
      <c r="K131" s="336" t="e">
        <f>Tabela11[[#This Row],[PROPOSTA ORÇAMENTÁRIA
Ano XXXX + 1]]/Tabela11[[#This Row],[ORÇAMENTO
ATUALIZADO
Ano XXXX]]</f>
        <v>#DIV/0!</v>
      </c>
      <c r="L131" s="31"/>
      <c r="M131" s="31"/>
      <c r="N131" s="31"/>
      <c r="O131" s="140"/>
      <c r="P131" s="326">
        <f>SUM(Tabela11[[#This Row],[GOVERNANÇA
Direção e Liderança]:[GOVERNANÇA
Controle
]])</f>
        <v>0</v>
      </c>
      <c r="Q131" s="31"/>
      <c r="R131" s="31"/>
      <c r="S131" s="140"/>
      <c r="T131" s="326">
        <f>SUM(Tabela11[[#This Row],[FINALIDADE
Registro
]:[FINALIDADE
Julgamento e Normatização]])</f>
        <v>0</v>
      </c>
      <c r="U131" s="31"/>
      <c r="V131" s="31"/>
      <c r="W131" s="31"/>
      <c r="X131" s="89"/>
      <c r="Y131" s="332"/>
    </row>
    <row r="132" spans="1:26" s="37" customFormat="1" ht="12" x14ac:dyDescent="0.25">
      <c r="A132" s="74" t="s">
        <v>178</v>
      </c>
      <c r="B132" s="78" t="s">
        <v>734</v>
      </c>
      <c r="C132" s="79">
        <f>SUM(C133:C139)</f>
        <v>0</v>
      </c>
      <c r="D132" s="80">
        <f>SUM(D133:D139)</f>
        <v>0</v>
      </c>
      <c r="E132" s="80">
        <f>Tabela11[[#This Row],[PROPOSTA ORÇAMENTÁRIA INICIAL
Ano XXXX]]+Tabela11[[#This Row],[TRANSPOSIÇÕES
ORÇAMENTÁRIAS
Nº __ a __ 
E
REFORMULAÇÕES
APROVADAS]]</f>
        <v>0</v>
      </c>
      <c r="F132" s="80">
        <f>SUM(F133:F139)</f>
        <v>0</v>
      </c>
      <c r="G132" s="337" t="e">
        <f>Tabela11[[#This Row],[Despesa Liquidada
até __/__/____]]/Tabela11[[#This Row],[ORÇAMENTO
ATUALIZADO
Ano XXXX]]</f>
        <v>#DIV/0!</v>
      </c>
      <c r="H132" s="81">
        <f>Tabela11[[#This Row],[GOVERNANÇA
TOTAL
]]+Tabela11[[#This Row],[FINALIDADE
TOTAL
]]+Tabela11[[#This Row],[GESTÃO
TOTAL
]]</f>
        <v>0</v>
      </c>
      <c r="I132" s="341" t="e">
        <f t="shared" si="32"/>
        <v>#DIV/0!</v>
      </c>
      <c r="J132" s="333" t="e">
        <f>Tabela11[[#This Row],[PROPOSTA ORÇAMENTÁRIA
Ano XXXX + 1]]/Tabela11[[#This Row],[PROPOSTA ORÇAMENTÁRIA INICIAL
Ano XXXX]]</f>
        <v>#DIV/0!</v>
      </c>
      <c r="K132" s="334" t="e">
        <f>Tabela11[[#This Row],[PROPOSTA ORÇAMENTÁRIA
Ano XXXX + 1]]/Tabela11[[#This Row],[ORÇAMENTO
ATUALIZADO
Ano XXXX]]</f>
        <v>#DIV/0!</v>
      </c>
      <c r="L132" s="80">
        <f t="shared" ref="L132:Y132" si="44">SUM(L133:L139)</f>
        <v>0</v>
      </c>
      <c r="M132" s="80">
        <f>SUM(M133:M139)</f>
        <v>0</v>
      </c>
      <c r="N132" s="80">
        <f t="shared" si="44"/>
        <v>0</v>
      </c>
      <c r="O132" s="141">
        <f t="shared" si="44"/>
        <v>0</v>
      </c>
      <c r="P132" s="325">
        <f>SUM(Tabela11[[#This Row],[GOVERNANÇA
Direção e Liderança]:[GOVERNANÇA
Controle
]])</f>
        <v>0</v>
      </c>
      <c r="Q132" s="80">
        <f t="shared" si="44"/>
        <v>0</v>
      </c>
      <c r="R132" s="80">
        <f t="shared" si="44"/>
        <v>0</v>
      </c>
      <c r="S132" s="141">
        <f t="shared" si="44"/>
        <v>0</v>
      </c>
      <c r="T132" s="325">
        <f>SUM(Tabela11[[#This Row],[FINALIDADE
Registro
]:[FINALIDADE
Julgamento e Normatização]])</f>
        <v>0</v>
      </c>
      <c r="U132" s="80">
        <f t="shared" si="44"/>
        <v>0</v>
      </c>
      <c r="V132" s="80">
        <f t="shared" si="44"/>
        <v>0</v>
      </c>
      <c r="W132" s="80">
        <f t="shared" si="44"/>
        <v>0</v>
      </c>
      <c r="X132" s="94">
        <f t="shared" ref="X132" si="45">SUM(X133:X139)</f>
        <v>0</v>
      </c>
      <c r="Y132" s="331">
        <f t="shared" si="44"/>
        <v>0</v>
      </c>
      <c r="Z132" s="94"/>
    </row>
    <row r="133" spans="1:26" s="18" customFormat="1" ht="12" x14ac:dyDescent="0.25">
      <c r="A133" s="85" t="s">
        <v>179</v>
      </c>
      <c r="B133" s="86" t="s">
        <v>735</v>
      </c>
      <c r="C133" s="87"/>
      <c r="D133" s="31"/>
      <c r="E133" s="31">
        <f>Tabela11[[#This Row],[PROPOSTA ORÇAMENTÁRIA INICIAL
Ano XXXX]]+Tabela11[[#This Row],[TRANSPOSIÇÕES
ORÇAMENTÁRIAS
Nº __ a __ 
E
REFORMULAÇÕES
APROVADAS]]</f>
        <v>0</v>
      </c>
      <c r="F133" s="31"/>
      <c r="G133" s="69" t="e">
        <f>Tabela11[[#This Row],[Despesa Liquidada
até __/__/____]]/Tabela11[[#This Row],[ORÇAMENTO
ATUALIZADO
Ano XXXX]]</f>
        <v>#DIV/0!</v>
      </c>
      <c r="H133" s="88">
        <f>Tabela11[[#This Row],[GOVERNANÇA
TOTAL
]]+Tabela11[[#This Row],[FINALIDADE
TOTAL
]]+Tabela11[[#This Row],[GESTÃO
TOTAL
]]</f>
        <v>0</v>
      </c>
      <c r="I133" s="343" t="e">
        <f t="shared" si="32"/>
        <v>#DIV/0!</v>
      </c>
      <c r="J133" s="317" t="e">
        <f>Tabela11[[#This Row],[PROPOSTA ORÇAMENTÁRIA
Ano XXXX + 1]]/Tabela11[[#This Row],[PROPOSTA ORÇAMENTÁRIA INICIAL
Ano XXXX]]</f>
        <v>#DIV/0!</v>
      </c>
      <c r="K133" s="83" t="e">
        <f>Tabela11[[#This Row],[PROPOSTA ORÇAMENTÁRIA
Ano XXXX + 1]]/Tabela11[[#This Row],[ORÇAMENTO
ATUALIZADO
Ano XXXX]]</f>
        <v>#DIV/0!</v>
      </c>
      <c r="L133" s="31"/>
      <c r="M133" s="31"/>
      <c r="N133" s="31"/>
      <c r="O133" s="140"/>
      <c r="P133" s="326">
        <f>SUM(Tabela11[[#This Row],[GOVERNANÇA
Direção e Liderança]:[GOVERNANÇA
Controle
]])</f>
        <v>0</v>
      </c>
      <c r="Q133" s="31"/>
      <c r="R133" s="31"/>
      <c r="S133" s="140"/>
      <c r="T133" s="326">
        <f>SUM(Tabela11[[#This Row],[FINALIDADE
Registro
]:[FINALIDADE
Julgamento e Normatização]])</f>
        <v>0</v>
      </c>
      <c r="U133" s="31"/>
      <c r="V133" s="31"/>
      <c r="W133" s="31"/>
      <c r="X133" s="89"/>
      <c r="Y133" s="332"/>
    </row>
    <row r="134" spans="1:26" s="18" customFormat="1" ht="12" x14ac:dyDescent="0.25">
      <c r="A134" s="85" t="s">
        <v>180</v>
      </c>
      <c r="B134" s="86" t="s">
        <v>736</v>
      </c>
      <c r="C134" s="87"/>
      <c r="D134" s="31"/>
      <c r="E134" s="31">
        <f>Tabela11[[#This Row],[PROPOSTA ORÇAMENTÁRIA INICIAL
Ano XXXX]]+Tabela11[[#This Row],[TRANSPOSIÇÕES
ORÇAMENTÁRIAS
Nº __ a __ 
E
REFORMULAÇÕES
APROVADAS]]</f>
        <v>0</v>
      </c>
      <c r="F134" s="31"/>
      <c r="G134" s="69" t="e">
        <f>Tabela11[[#This Row],[Despesa Liquidada
até __/__/____]]/Tabela11[[#This Row],[ORÇAMENTO
ATUALIZADO
Ano XXXX]]</f>
        <v>#DIV/0!</v>
      </c>
      <c r="H134" s="88">
        <f>Tabela11[[#This Row],[GOVERNANÇA
TOTAL
]]+Tabela11[[#This Row],[FINALIDADE
TOTAL
]]+Tabela11[[#This Row],[GESTÃO
TOTAL
]]</f>
        <v>0</v>
      </c>
      <c r="I134" s="343" t="e">
        <f t="shared" ref="I134:I197" si="46">+H134/$H$6</f>
        <v>#DIV/0!</v>
      </c>
      <c r="J134" s="317" t="e">
        <f>Tabela11[[#This Row],[PROPOSTA ORÇAMENTÁRIA
Ano XXXX + 1]]/Tabela11[[#This Row],[PROPOSTA ORÇAMENTÁRIA INICIAL
Ano XXXX]]</f>
        <v>#DIV/0!</v>
      </c>
      <c r="K134" s="83" t="e">
        <f>Tabela11[[#This Row],[PROPOSTA ORÇAMENTÁRIA
Ano XXXX + 1]]/Tabela11[[#This Row],[ORÇAMENTO
ATUALIZADO
Ano XXXX]]</f>
        <v>#DIV/0!</v>
      </c>
      <c r="L134" s="87"/>
      <c r="M134" s="31"/>
      <c r="N134" s="31"/>
      <c r="O134" s="140"/>
      <c r="P134" s="326">
        <f>SUM(Tabela11[[#This Row],[GOVERNANÇA
Direção e Liderança]:[GOVERNANÇA
Controle
]])</f>
        <v>0</v>
      </c>
      <c r="Q134" s="31"/>
      <c r="R134" s="31"/>
      <c r="S134" s="140"/>
      <c r="T134" s="326">
        <f>SUM(Tabela11[[#This Row],[FINALIDADE
Registro
]:[FINALIDADE
Julgamento e Normatização]])</f>
        <v>0</v>
      </c>
      <c r="U134" s="31"/>
      <c r="V134" s="31"/>
      <c r="W134" s="31"/>
      <c r="X134" s="89"/>
      <c r="Y134" s="332"/>
    </row>
    <row r="135" spans="1:26" s="18" customFormat="1" ht="12" x14ac:dyDescent="0.25">
      <c r="A135" s="85" t="s">
        <v>181</v>
      </c>
      <c r="B135" s="86" t="s">
        <v>737</v>
      </c>
      <c r="C135" s="87"/>
      <c r="D135" s="31"/>
      <c r="E135" s="31">
        <f>Tabela11[[#This Row],[PROPOSTA ORÇAMENTÁRIA INICIAL
Ano XXXX]]+Tabela11[[#This Row],[TRANSPOSIÇÕES
ORÇAMENTÁRIAS
Nº __ a __ 
E
REFORMULAÇÕES
APROVADAS]]</f>
        <v>0</v>
      </c>
      <c r="F135" s="31"/>
      <c r="G135" s="69" t="e">
        <f>Tabela11[[#This Row],[Despesa Liquidada
até __/__/____]]/Tabela11[[#This Row],[ORÇAMENTO
ATUALIZADO
Ano XXXX]]</f>
        <v>#DIV/0!</v>
      </c>
      <c r="H135" s="88">
        <f>Tabela11[[#This Row],[GOVERNANÇA
TOTAL
]]+Tabela11[[#This Row],[FINALIDADE
TOTAL
]]+Tabela11[[#This Row],[GESTÃO
TOTAL
]]</f>
        <v>0</v>
      </c>
      <c r="I135" s="343" t="e">
        <f t="shared" si="46"/>
        <v>#DIV/0!</v>
      </c>
      <c r="J135" s="317" t="e">
        <f>Tabela11[[#This Row],[PROPOSTA ORÇAMENTÁRIA
Ano XXXX + 1]]/Tabela11[[#This Row],[PROPOSTA ORÇAMENTÁRIA INICIAL
Ano XXXX]]</f>
        <v>#DIV/0!</v>
      </c>
      <c r="K135" s="83" t="e">
        <f>Tabela11[[#This Row],[PROPOSTA ORÇAMENTÁRIA
Ano XXXX + 1]]/Tabela11[[#This Row],[ORÇAMENTO
ATUALIZADO
Ano XXXX]]</f>
        <v>#DIV/0!</v>
      </c>
      <c r="L135" s="87"/>
      <c r="M135" s="31"/>
      <c r="N135" s="31"/>
      <c r="O135" s="140"/>
      <c r="P135" s="326">
        <f>SUM(Tabela11[[#This Row],[GOVERNANÇA
Direção e Liderança]:[GOVERNANÇA
Controle
]])</f>
        <v>0</v>
      </c>
      <c r="Q135" s="31"/>
      <c r="R135" s="31"/>
      <c r="S135" s="140"/>
      <c r="T135" s="326">
        <f>SUM(Tabela11[[#This Row],[FINALIDADE
Registro
]:[FINALIDADE
Julgamento e Normatização]])</f>
        <v>0</v>
      </c>
      <c r="U135" s="31"/>
      <c r="V135" s="31"/>
      <c r="W135" s="31"/>
      <c r="X135" s="89"/>
      <c r="Y135" s="332"/>
    </row>
    <row r="136" spans="1:26" s="18" customFormat="1" ht="12" x14ac:dyDescent="0.25">
      <c r="A136" s="85" t="s">
        <v>730</v>
      </c>
      <c r="B136" s="86" t="s">
        <v>738</v>
      </c>
      <c r="C136" s="87"/>
      <c r="D136" s="31"/>
      <c r="E136" s="31">
        <f>Tabela11[[#This Row],[PROPOSTA ORÇAMENTÁRIA INICIAL
Ano XXXX]]+Tabela11[[#This Row],[TRANSPOSIÇÕES
ORÇAMENTÁRIAS
Nº __ a __ 
E
REFORMULAÇÕES
APROVADAS]]</f>
        <v>0</v>
      </c>
      <c r="F136" s="31"/>
      <c r="G136" s="338" t="e">
        <f>Tabela11[[#This Row],[Despesa Liquidada
até __/__/____]]/Tabela11[[#This Row],[ORÇAMENTO
ATUALIZADO
Ano XXXX]]</f>
        <v>#DIV/0!</v>
      </c>
      <c r="H136" s="88">
        <f>Tabela11[[#This Row],[GOVERNANÇA
TOTAL
]]+Tabela11[[#This Row],[FINALIDADE
TOTAL
]]+Tabela11[[#This Row],[GESTÃO
TOTAL
]]</f>
        <v>0</v>
      </c>
      <c r="I136" s="342" t="e">
        <f t="shared" si="46"/>
        <v>#DIV/0!</v>
      </c>
      <c r="J136" s="335" t="e">
        <f>Tabela11[[#This Row],[PROPOSTA ORÇAMENTÁRIA
Ano XXXX + 1]]/Tabela11[[#This Row],[PROPOSTA ORÇAMENTÁRIA INICIAL
Ano XXXX]]</f>
        <v>#DIV/0!</v>
      </c>
      <c r="K136" s="336" t="e">
        <f>Tabela11[[#This Row],[PROPOSTA ORÇAMENTÁRIA
Ano XXXX + 1]]/Tabela11[[#This Row],[ORÇAMENTO
ATUALIZADO
Ano XXXX]]</f>
        <v>#DIV/0!</v>
      </c>
      <c r="L136" s="87"/>
      <c r="M136" s="31"/>
      <c r="N136" s="31"/>
      <c r="O136" s="140"/>
      <c r="P136" s="326">
        <f>SUM(Tabela11[[#This Row],[GOVERNANÇA
Direção e Liderança]:[GOVERNANÇA
Controle
]])</f>
        <v>0</v>
      </c>
      <c r="Q136" s="31"/>
      <c r="R136" s="31"/>
      <c r="S136" s="140"/>
      <c r="T136" s="326">
        <f>SUM(Tabela11[[#This Row],[FINALIDADE
Registro
]:[FINALIDADE
Julgamento e Normatização]])</f>
        <v>0</v>
      </c>
      <c r="U136" s="31"/>
      <c r="V136" s="31"/>
      <c r="W136" s="31"/>
      <c r="X136" s="89"/>
      <c r="Y136" s="332"/>
    </row>
    <row r="137" spans="1:26" s="18" customFormat="1" ht="12" x14ac:dyDescent="0.25">
      <c r="A137" s="85" t="s">
        <v>731</v>
      </c>
      <c r="B137" s="86" t="s">
        <v>739</v>
      </c>
      <c r="C137" s="87"/>
      <c r="D137" s="31"/>
      <c r="E137" s="31">
        <f>Tabela11[[#This Row],[PROPOSTA ORÇAMENTÁRIA INICIAL
Ano XXXX]]+Tabela11[[#This Row],[TRANSPOSIÇÕES
ORÇAMENTÁRIAS
Nº __ a __ 
E
REFORMULAÇÕES
APROVADAS]]</f>
        <v>0</v>
      </c>
      <c r="F137" s="31"/>
      <c r="G137" s="338" t="e">
        <f>Tabela11[[#This Row],[Despesa Liquidada
até __/__/____]]/Tabela11[[#This Row],[ORÇAMENTO
ATUALIZADO
Ano XXXX]]</f>
        <v>#DIV/0!</v>
      </c>
      <c r="H137" s="88">
        <f>Tabela11[[#This Row],[GOVERNANÇA
TOTAL
]]+Tabela11[[#This Row],[FINALIDADE
TOTAL
]]+Tabela11[[#This Row],[GESTÃO
TOTAL
]]</f>
        <v>0</v>
      </c>
      <c r="I137" s="342" t="e">
        <f t="shared" si="46"/>
        <v>#DIV/0!</v>
      </c>
      <c r="J137" s="335" t="e">
        <f>Tabela11[[#This Row],[PROPOSTA ORÇAMENTÁRIA
Ano XXXX + 1]]/Tabela11[[#This Row],[PROPOSTA ORÇAMENTÁRIA INICIAL
Ano XXXX]]</f>
        <v>#DIV/0!</v>
      </c>
      <c r="K137" s="336" t="e">
        <f>Tabela11[[#This Row],[PROPOSTA ORÇAMENTÁRIA
Ano XXXX + 1]]/Tabela11[[#This Row],[ORÇAMENTO
ATUALIZADO
Ano XXXX]]</f>
        <v>#DIV/0!</v>
      </c>
      <c r="L137" s="87"/>
      <c r="M137" s="31"/>
      <c r="N137" s="31"/>
      <c r="O137" s="140"/>
      <c r="P137" s="326">
        <f>SUM(Tabela11[[#This Row],[GOVERNANÇA
Direção e Liderança]:[GOVERNANÇA
Controle
]])</f>
        <v>0</v>
      </c>
      <c r="Q137" s="31"/>
      <c r="R137" s="31"/>
      <c r="S137" s="140"/>
      <c r="T137" s="326">
        <f>SUM(Tabela11[[#This Row],[FINALIDADE
Registro
]:[FINALIDADE
Julgamento e Normatização]])</f>
        <v>0</v>
      </c>
      <c r="U137" s="31"/>
      <c r="V137" s="31"/>
      <c r="W137" s="31"/>
      <c r="X137" s="89"/>
      <c r="Y137" s="332"/>
    </row>
    <row r="138" spans="1:26" s="18" customFormat="1" ht="12" x14ac:dyDescent="0.25">
      <c r="A138" s="85" t="s">
        <v>732</v>
      </c>
      <c r="B138" s="86" t="s">
        <v>741</v>
      </c>
      <c r="C138" s="87"/>
      <c r="D138" s="31"/>
      <c r="E138" s="31">
        <f>Tabela11[[#This Row],[PROPOSTA ORÇAMENTÁRIA INICIAL
Ano XXXX]]+Tabela11[[#This Row],[TRANSPOSIÇÕES
ORÇAMENTÁRIAS
Nº __ a __ 
E
REFORMULAÇÕES
APROVADAS]]</f>
        <v>0</v>
      </c>
      <c r="F138" s="31"/>
      <c r="G138" s="338" t="e">
        <f>Tabela11[[#This Row],[Despesa Liquidada
até __/__/____]]/Tabela11[[#This Row],[ORÇAMENTO
ATUALIZADO
Ano XXXX]]</f>
        <v>#DIV/0!</v>
      </c>
      <c r="H138" s="88">
        <f>Tabela11[[#This Row],[GOVERNANÇA
TOTAL
]]+Tabela11[[#This Row],[FINALIDADE
TOTAL
]]+Tabela11[[#This Row],[GESTÃO
TOTAL
]]</f>
        <v>0</v>
      </c>
      <c r="I138" s="342" t="e">
        <f t="shared" si="46"/>
        <v>#DIV/0!</v>
      </c>
      <c r="J138" s="335" t="e">
        <f>Tabela11[[#This Row],[PROPOSTA ORÇAMENTÁRIA
Ano XXXX + 1]]/Tabela11[[#This Row],[PROPOSTA ORÇAMENTÁRIA INICIAL
Ano XXXX]]</f>
        <v>#DIV/0!</v>
      </c>
      <c r="K138" s="336" t="e">
        <f>Tabela11[[#This Row],[PROPOSTA ORÇAMENTÁRIA
Ano XXXX + 1]]/Tabela11[[#This Row],[ORÇAMENTO
ATUALIZADO
Ano XXXX]]</f>
        <v>#DIV/0!</v>
      </c>
      <c r="L138" s="31"/>
      <c r="M138" s="31"/>
      <c r="N138" s="31"/>
      <c r="O138" s="140"/>
      <c r="P138" s="326">
        <f>SUM(Tabela11[[#This Row],[GOVERNANÇA
Direção e Liderança]:[GOVERNANÇA
Controle
]])</f>
        <v>0</v>
      </c>
      <c r="Q138" s="31"/>
      <c r="R138" s="31"/>
      <c r="S138" s="140"/>
      <c r="T138" s="326">
        <f>SUM(Tabela11[[#This Row],[FINALIDADE
Registro
]:[FINALIDADE
Julgamento e Normatização]])</f>
        <v>0</v>
      </c>
      <c r="U138" s="31"/>
      <c r="V138" s="31"/>
      <c r="W138" s="31"/>
      <c r="X138" s="89"/>
      <c r="Y138" s="332"/>
    </row>
    <row r="139" spans="1:26" s="18" customFormat="1" ht="12" x14ac:dyDescent="0.25">
      <c r="A139" s="85" t="s">
        <v>733</v>
      </c>
      <c r="B139" s="86" t="s">
        <v>740</v>
      </c>
      <c r="C139" s="87"/>
      <c r="D139" s="31"/>
      <c r="E139" s="31">
        <f>Tabela11[[#This Row],[PROPOSTA ORÇAMENTÁRIA INICIAL
Ano XXXX]]+Tabela11[[#This Row],[TRANSPOSIÇÕES
ORÇAMENTÁRIAS
Nº __ a __ 
E
REFORMULAÇÕES
APROVADAS]]</f>
        <v>0</v>
      </c>
      <c r="F139" s="31"/>
      <c r="G139" s="338" t="e">
        <f>Tabela11[[#This Row],[Despesa Liquidada
até __/__/____]]/Tabela11[[#This Row],[ORÇAMENTO
ATUALIZADO
Ano XXXX]]</f>
        <v>#DIV/0!</v>
      </c>
      <c r="H139" s="88">
        <f>Tabela11[[#This Row],[GOVERNANÇA
TOTAL
]]+Tabela11[[#This Row],[FINALIDADE
TOTAL
]]+Tabela11[[#This Row],[GESTÃO
TOTAL
]]</f>
        <v>0</v>
      </c>
      <c r="I139" s="342" t="e">
        <f t="shared" si="46"/>
        <v>#DIV/0!</v>
      </c>
      <c r="J139" s="335" t="e">
        <f>Tabela11[[#This Row],[PROPOSTA ORÇAMENTÁRIA
Ano XXXX + 1]]/Tabela11[[#This Row],[PROPOSTA ORÇAMENTÁRIA INICIAL
Ano XXXX]]</f>
        <v>#DIV/0!</v>
      </c>
      <c r="K139" s="336" t="e">
        <f>Tabela11[[#This Row],[PROPOSTA ORÇAMENTÁRIA
Ano XXXX + 1]]/Tabela11[[#This Row],[ORÇAMENTO
ATUALIZADO
Ano XXXX]]</f>
        <v>#DIV/0!</v>
      </c>
      <c r="L139" s="31"/>
      <c r="M139" s="31"/>
      <c r="N139" s="31"/>
      <c r="O139" s="140"/>
      <c r="P139" s="326">
        <f>SUM(Tabela11[[#This Row],[GOVERNANÇA
Direção e Liderança]:[GOVERNANÇA
Controle
]])</f>
        <v>0</v>
      </c>
      <c r="Q139" s="31"/>
      <c r="R139" s="31"/>
      <c r="S139" s="140"/>
      <c r="T139" s="326">
        <f>SUM(Tabela11[[#This Row],[FINALIDADE
Registro
]:[FINALIDADE
Julgamento e Normatização]])</f>
        <v>0</v>
      </c>
      <c r="U139" s="31"/>
      <c r="V139" s="31"/>
      <c r="W139" s="31"/>
      <c r="X139" s="89"/>
      <c r="Y139" s="332"/>
    </row>
    <row r="140" spans="1:26" s="37" customFormat="1" ht="12" x14ac:dyDescent="0.25">
      <c r="A140" s="74" t="s">
        <v>182</v>
      </c>
      <c r="B140" s="78" t="s">
        <v>291</v>
      </c>
      <c r="C140" s="79">
        <f>SUM(C141:C188)</f>
        <v>0</v>
      </c>
      <c r="D140" s="80">
        <f>SUM(D141:D188)</f>
        <v>0</v>
      </c>
      <c r="E140" s="80">
        <f>Tabela11[[#This Row],[PROPOSTA ORÇAMENTÁRIA INICIAL
Ano XXXX]]+Tabela11[[#This Row],[TRANSPOSIÇÕES
ORÇAMENTÁRIAS
Nº __ a __ 
E
REFORMULAÇÕES
APROVADAS]]</f>
        <v>0</v>
      </c>
      <c r="F140" s="80">
        <f>SUM(F141:F188)</f>
        <v>0</v>
      </c>
      <c r="G140" s="337" t="e">
        <f>Tabela11[[#This Row],[Despesa Liquidada
até __/__/____]]/Tabela11[[#This Row],[ORÇAMENTO
ATUALIZADO
Ano XXXX]]</f>
        <v>#DIV/0!</v>
      </c>
      <c r="H140" s="81">
        <f>Tabela11[[#This Row],[GOVERNANÇA
TOTAL
]]+Tabela11[[#This Row],[FINALIDADE
TOTAL
]]+Tabela11[[#This Row],[GESTÃO
TOTAL
]]</f>
        <v>0</v>
      </c>
      <c r="I140" s="341" t="e">
        <f t="shared" si="46"/>
        <v>#DIV/0!</v>
      </c>
      <c r="J140" s="333" t="e">
        <f>Tabela11[[#This Row],[PROPOSTA ORÇAMENTÁRIA
Ano XXXX + 1]]/Tabela11[[#This Row],[PROPOSTA ORÇAMENTÁRIA INICIAL
Ano XXXX]]</f>
        <v>#DIV/0!</v>
      </c>
      <c r="K140" s="334" t="e">
        <f>Tabela11[[#This Row],[PROPOSTA ORÇAMENTÁRIA
Ano XXXX + 1]]/Tabela11[[#This Row],[ORÇAMENTO
ATUALIZADO
Ano XXXX]]</f>
        <v>#DIV/0!</v>
      </c>
      <c r="L140" s="80">
        <f t="shared" ref="L140:Y140" si="47">SUM(L141:L188)</f>
        <v>0</v>
      </c>
      <c r="M140" s="80">
        <f>SUM(M141:M188)</f>
        <v>0</v>
      </c>
      <c r="N140" s="80">
        <f t="shared" si="47"/>
        <v>0</v>
      </c>
      <c r="O140" s="141">
        <f t="shared" si="47"/>
        <v>0</v>
      </c>
      <c r="P140" s="325">
        <f>SUM(Tabela11[[#This Row],[GOVERNANÇA
Direção e Liderança]:[GOVERNANÇA
Controle
]])</f>
        <v>0</v>
      </c>
      <c r="Q140" s="80">
        <f t="shared" si="47"/>
        <v>0</v>
      </c>
      <c r="R140" s="80">
        <f t="shared" si="47"/>
        <v>0</v>
      </c>
      <c r="S140" s="141">
        <f t="shared" si="47"/>
        <v>0</v>
      </c>
      <c r="T140" s="325">
        <f>SUM(Tabela11[[#This Row],[FINALIDADE
Registro
]:[FINALIDADE
Julgamento e Normatização]])</f>
        <v>0</v>
      </c>
      <c r="U140" s="80">
        <f t="shared" si="47"/>
        <v>0</v>
      </c>
      <c r="V140" s="80">
        <f t="shared" si="47"/>
        <v>0</v>
      </c>
      <c r="W140" s="80">
        <f t="shared" si="47"/>
        <v>0</v>
      </c>
      <c r="X140" s="94">
        <f t="shared" ref="X140" si="48">SUM(X141:X188)</f>
        <v>0</v>
      </c>
      <c r="Y140" s="331">
        <f t="shared" si="47"/>
        <v>0</v>
      </c>
      <c r="Z140" s="94"/>
    </row>
    <row r="141" spans="1:26" s="18" customFormat="1" ht="12" x14ac:dyDescent="0.25">
      <c r="A141" s="85" t="s">
        <v>183</v>
      </c>
      <c r="B141" s="42" t="s">
        <v>701</v>
      </c>
      <c r="C141" s="87"/>
      <c r="D141" s="31"/>
      <c r="E141" s="31">
        <f>Tabela11[[#This Row],[PROPOSTA ORÇAMENTÁRIA INICIAL
Ano XXXX]]+Tabela11[[#This Row],[TRANSPOSIÇÕES
ORÇAMENTÁRIAS
Nº __ a __ 
E
REFORMULAÇÕES
APROVADAS]]</f>
        <v>0</v>
      </c>
      <c r="F141" s="31"/>
      <c r="G141" s="338" t="e">
        <f>Tabela11[[#This Row],[Despesa Liquidada
até __/__/____]]/Tabela11[[#This Row],[ORÇAMENTO
ATUALIZADO
Ano XXXX]]</f>
        <v>#DIV/0!</v>
      </c>
      <c r="H141" s="88">
        <f>Tabela11[[#This Row],[GOVERNANÇA
TOTAL
]]+Tabela11[[#This Row],[FINALIDADE
TOTAL
]]+Tabela11[[#This Row],[GESTÃO
TOTAL
]]</f>
        <v>0</v>
      </c>
      <c r="I141" s="342" t="e">
        <f t="shared" si="46"/>
        <v>#DIV/0!</v>
      </c>
      <c r="J141" s="335" t="e">
        <f>Tabela11[[#This Row],[PROPOSTA ORÇAMENTÁRIA
Ano XXXX + 1]]/Tabela11[[#This Row],[PROPOSTA ORÇAMENTÁRIA INICIAL
Ano XXXX]]</f>
        <v>#DIV/0!</v>
      </c>
      <c r="K141" s="336" t="e">
        <f>Tabela11[[#This Row],[PROPOSTA ORÇAMENTÁRIA
Ano XXXX + 1]]/Tabela11[[#This Row],[ORÇAMENTO
ATUALIZADO
Ano XXXX]]</f>
        <v>#DIV/0!</v>
      </c>
      <c r="L141" s="31"/>
      <c r="M141" s="31"/>
      <c r="N141" s="31"/>
      <c r="O141" s="140"/>
      <c r="P141" s="326">
        <f>SUM(Tabela11[[#This Row],[GOVERNANÇA
Direção e Liderança]:[GOVERNANÇA
Controle
]])</f>
        <v>0</v>
      </c>
      <c r="Q141" s="31"/>
      <c r="R141" s="31"/>
      <c r="S141" s="140"/>
      <c r="T141" s="326">
        <f>SUM(Tabela11[[#This Row],[FINALIDADE
Registro
]:[FINALIDADE
Julgamento e Normatização]])</f>
        <v>0</v>
      </c>
      <c r="U141" s="31"/>
      <c r="V141" s="31"/>
      <c r="W141" s="31"/>
      <c r="X141" s="89"/>
      <c r="Y141" s="332"/>
    </row>
    <row r="142" spans="1:26" s="18" customFormat="1" ht="12" x14ac:dyDescent="0.25">
      <c r="A142" s="85" t="s">
        <v>184</v>
      </c>
      <c r="B142" s="42" t="s">
        <v>702</v>
      </c>
      <c r="C142" s="87"/>
      <c r="D142" s="31"/>
      <c r="E142" s="31">
        <f>Tabela11[[#This Row],[PROPOSTA ORÇAMENTÁRIA INICIAL
Ano XXXX]]+Tabela11[[#This Row],[TRANSPOSIÇÕES
ORÇAMENTÁRIAS
Nº __ a __ 
E
REFORMULAÇÕES
APROVADAS]]</f>
        <v>0</v>
      </c>
      <c r="F142" s="31"/>
      <c r="G142" s="338" t="e">
        <f>Tabela11[[#This Row],[Despesa Liquidada
até __/__/____]]/Tabela11[[#This Row],[ORÇAMENTO
ATUALIZADO
Ano XXXX]]</f>
        <v>#DIV/0!</v>
      </c>
      <c r="H142" s="88">
        <f>Tabela11[[#This Row],[GOVERNANÇA
TOTAL
]]+Tabela11[[#This Row],[FINALIDADE
TOTAL
]]+Tabela11[[#This Row],[GESTÃO
TOTAL
]]</f>
        <v>0</v>
      </c>
      <c r="I142" s="342" t="e">
        <f t="shared" si="46"/>
        <v>#DIV/0!</v>
      </c>
      <c r="J142" s="335" t="e">
        <f>Tabela11[[#This Row],[PROPOSTA ORÇAMENTÁRIA
Ano XXXX + 1]]/Tabela11[[#This Row],[PROPOSTA ORÇAMENTÁRIA INICIAL
Ano XXXX]]</f>
        <v>#DIV/0!</v>
      </c>
      <c r="K142" s="336" t="e">
        <f>Tabela11[[#This Row],[PROPOSTA ORÇAMENTÁRIA
Ano XXXX + 1]]/Tabela11[[#This Row],[ORÇAMENTO
ATUALIZADO
Ano XXXX]]</f>
        <v>#DIV/0!</v>
      </c>
      <c r="L142" s="31"/>
      <c r="M142" s="31"/>
      <c r="N142" s="31"/>
      <c r="O142" s="140"/>
      <c r="P142" s="326">
        <f>SUM(Tabela11[[#This Row],[GOVERNANÇA
Direção e Liderança]:[GOVERNANÇA
Controle
]])</f>
        <v>0</v>
      </c>
      <c r="Q142" s="31"/>
      <c r="R142" s="31"/>
      <c r="S142" s="140"/>
      <c r="T142" s="326">
        <f>SUM(Tabela11[[#This Row],[FINALIDADE
Registro
]:[FINALIDADE
Julgamento e Normatização]])</f>
        <v>0</v>
      </c>
      <c r="U142" s="31"/>
      <c r="V142" s="31"/>
      <c r="W142" s="31"/>
      <c r="X142" s="89"/>
      <c r="Y142" s="332"/>
    </row>
    <row r="143" spans="1:26" s="18" customFormat="1" ht="12" x14ac:dyDescent="0.25">
      <c r="A143" s="85" t="s">
        <v>744</v>
      </c>
      <c r="B143" s="42" t="s">
        <v>703</v>
      </c>
      <c r="C143" s="87"/>
      <c r="D143" s="31"/>
      <c r="E143" s="31">
        <f>Tabela11[[#This Row],[PROPOSTA ORÇAMENTÁRIA INICIAL
Ano XXXX]]+Tabela11[[#This Row],[TRANSPOSIÇÕES
ORÇAMENTÁRIAS
Nº __ a __ 
E
REFORMULAÇÕES
APROVADAS]]</f>
        <v>0</v>
      </c>
      <c r="F143" s="31"/>
      <c r="G143" s="338" t="e">
        <f>Tabela11[[#This Row],[Despesa Liquidada
até __/__/____]]/Tabela11[[#This Row],[ORÇAMENTO
ATUALIZADO
Ano XXXX]]</f>
        <v>#DIV/0!</v>
      </c>
      <c r="H143" s="88">
        <f>Tabela11[[#This Row],[GOVERNANÇA
TOTAL
]]+Tabela11[[#This Row],[FINALIDADE
TOTAL
]]+Tabela11[[#This Row],[GESTÃO
TOTAL
]]</f>
        <v>0</v>
      </c>
      <c r="I143" s="342" t="e">
        <f t="shared" si="46"/>
        <v>#DIV/0!</v>
      </c>
      <c r="J143" s="335" t="e">
        <f>Tabela11[[#This Row],[PROPOSTA ORÇAMENTÁRIA
Ano XXXX + 1]]/Tabela11[[#This Row],[PROPOSTA ORÇAMENTÁRIA INICIAL
Ano XXXX]]</f>
        <v>#DIV/0!</v>
      </c>
      <c r="K143" s="336" t="e">
        <f>Tabela11[[#This Row],[PROPOSTA ORÇAMENTÁRIA
Ano XXXX + 1]]/Tabela11[[#This Row],[ORÇAMENTO
ATUALIZADO
Ano XXXX]]</f>
        <v>#DIV/0!</v>
      </c>
      <c r="L143" s="31"/>
      <c r="M143" s="31"/>
      <c r="N143" s="31"/>
      <c r="O143" s="140"/>
      <c r="P143" s="326">
        <f>SUM(Tabela11[[#This Row],[GOVERNANÇA
Direção e Liderança]:[GOVERNANÇA
Controle
]])</f>
        <v>0</v>
      </c>
      <c r="Q143" s="31"/>
      <c r="R143" s="31"/>
      <c r="S143" s="140"/>
      <c r="T143" s="326">
        <f>SUM(Tabela11[[#This Row],[FINALIDADE
Registro
]:[FINALIDADE
Julgamento e Normatização]])</f>
        <v>0</v>
      </c>
      <c r="U143" s="31"/>
      <c r="V143" s="31"/>
      <c r="W143" s="31"/>
      <c r="X143" s="89"/>
      <c r="Y143" s="332"/>
    </row>
    <row r="144" spans="1:26" s="18" customFormat="1" ht="12" x14ac:dyDescent="0.25">
      <c r="A144" s="85" t="s">
        <v>185</v>
      </c>
      <c r="B144" s="42" t="s">
        <v>704</v>
      </c>
      <c r="C144" s="87"/>
      <c r="D144" s="31"/>
      <c r="E144" s="31">
        <f>Tabela11[[#This Row],[PROPOSTA ORÇAMENTÁRIA INICIAL
Ano XXXX]]+Tabela11[[#This Row],[TRANSPOSIÇÕES
ORÇAMENTÁRIAS
Nº __ a __ 
E
REFORMULAÇÕES
APROVADAS]]</f>
        <v>0</v>
      </c>
      <c r="F144" s="31"/>
      <c r="G144" s="338" t="e">
        <f>Tabela11[[#This Row],[Despesa Liquidada
até __/__/____]]/Tabela11[[#This Row],[ORÇAMENTO
ATUALIZADO
Ano XXXX]]</f>
        <v>#DIV/0!</v>
      </c>
      <c r="H144" s="88">
        <f>Tabela11[[#This Row],[GOVERNANÇA
TOTAL
]]+Tabela11[[#This Row],[FINALIDADE
TOTAL
]]+Tabela11[[#This Row],[GESTÃO
TOTAL
]]</f>
        <v>0</v>
      </c>
      <c r="I144" s="342" t="e">
        <f t="shared" si="46"/>
        <v>#DIV/0!</v>
      </c>
      <c r="J144" s="335" t="e">
        <f>Tabela11[[#This Row],[PROPOSTA ORÇAMENTÁRIA
Ano XXXX + 1]]/Tabela11[[#This Row],[PROPOSTA ORÇAMENTÁRIA INICIAL
Ano XXXX]]</f>
        <v>#DIV/0!</v>
      </c>
      <c r="K144" s="336" t="e">
        <f>Tabela11[[#This Row],[PROPOSTA ORÇAMENTÁRIA
Ano XXXX + 1]]/Tabela11[[#This Row],[ORÇAMENTO
ATUALIZADO
Ano XXXX]]</f>
        <v>#DIV/0!</v>
      </c>
      <c r="L144" s="31"/>
      <c r="M144" s="31"/>
      <c r="N144" s="31"/>
      <c r="O144" s="140"/>
      <c r="P144" s="326">
        <f>SUM(Tabela11[[#This Row],[GOVERNANÇA
Direção e Liderança]:[GOVERNANÇA
Controle
]])</f>
        <v>0</v>
      </c>
      <c r="Q144" s="31"/>
      <c r="R144" s="31"/>
      <c r="S144" s="140"/>
      <c r="T144" s="326">
        <f>SUM(Tabela11[[#This Row],[FINALIDADE
Registro
]:[FINALIDADE
Julgamento e Normatização]])</f>
        <v>0</v>
      </c>
      <c r="U144" s="31"/>
      <c r="V144" s="31"/>
      <c r="W144" s="31"/>
      <c r="X144" s="89"/>
      <c r="Y144" s="332"/>
    </row>
    <row r="145" spans="1:25" s="18" customFormat="1" ht="12" x14ac:dyDescent="0.25">
      <c r="A145" s="85" t="s">
        <v>186</v>
      </c>
      <c r="B145" s="42" t="s">
        <v>366</v>
      </c>
      <c r="C145" s="87"/>
      <c r="D145" s="31"/>
      <c r="E145" s="31">
        <f>Tabela11[[#This Row],[PROPOSTA ORÇAMENTÁRIA INICIAL
Ano XXXX]]+Tabela11[[#This Row],[TRANSPOSIÇÕES
ORÇAMENTÁRIAS
Nº __ a __ 
E
REFORMULAÇÕES
APROVADAS]]</f>
        <v>0</v>
      </c>
      <c r="F145" s="31"/>
      <c r="G145" s="338" t="e">
        <f>Tabela11[[#This Row],[Despesa Liquidada
até __/__/____]]/Tabela11[[#This Row],[ORÇAMENTO
ATUALIZADO
Ano XXXX]]</f>
        <v>#DIV/0!</v>
      </c>
      <c r="H145" s="88">
        <f>Tabela11[[#This Row],[GOVERNANÇA
TOTAL
]]+Tabela11[[#This Row],[FINALIDADE
TOTAL
]]+Tabela11[[#This Row],[GESTÃO
TOTAL
]]</f>
        <v>0</v>
      </c>
      <c r="I145" s="342" t="e">
        <f t="shared" si="46"/>
        <v>#DIV/0!</v>
      </c>
      <c r="J145" s="335" t="e">
        <f>Tabela11[[#This Row],[PROPOSTA ORÇAMENTÁRIA
Ano XXXX + 1]]/Tabela11[[#This Row],[PROPOSTA ORÇAMENTÁRIA INICIAL
Ano XXXX]]</f>
        <v>#DIV/0!</v>
      </c>
      <c r="K145" s="336" t="e">
        <f>Tabela11[[#This Row],[PROPOSTA ORÇAMENTÁRIA
Ano XXXX + 1]]/Tabela11[[#This Row],[ORÇAMENTO
ATUALIZADO
Ano XXXX]]</f>
        <v>#DIV/0!</v>
      </c>
      <c r="L145" s="31"/>
      <c r="M145" s="31"/>
      <c r="N145" s="31"/>
      <c r="O145" s="140"/>
      <c r="P145" s="326">
        <f>SUM(Tabela11[[#This Row],[GOVERNANÇA
Direção e Liderança]:[GOVERNANÇA
Controle
]])</f>
        <v>0</v>
      </c>
      <c r="Q145" s="31"/>
      <c r="R145" s="31"/>
      <c r="S145" s="140"/>
      <c r="T145" s="326">
        <f>SUM(Tabela11[[#This Row],[FINALIDADE
Registro
]:[FINALIDADE
Julgamento e Normatização]])</f>
        <v>0</v>
      </c>
      <c r="U145" s="31"/>
      <c r="V145" s="31"/>
      <c r="W145" s="31"/>
      <c r="X145" s="89"/>
      <c r="Y145" s="332"/>
    </row>
    <row r="146" spans="1:25" s="18" customFormat="1" ht="12" x14ac:dyDescent="0.25">
      <c r="A146" s="85" t="s">
        <v>187</v>
      </c>
      <c r="B146" s="42" t="s">
        <v>705</v>
      </c>
      <c r="C146" s="87"/>
      <c r="D146" s="31"/>
      <c r="E146" s="31">
        <f>Tabela11[[#This Row],[PROPOSTA ORÇAMENTÁRIA INICIAL
Ano XXXX]]+Tabela11[[#This Row],[TRANSPOSIÇÕES
ORÇAMENTÁRIAS
Nº __ a __ 
E
REFORMULAÇÕES
APROVADAS]]</f>
        <v>0</v>
      </c>
      <c r="F146" s="31"/>
      <c r="G146" s="338" t="e">
        <f>Tabela11[[#This Row],[Despesa Liquidada
até __/__/____]]/Tabela11[[#This Row],[ORÇAMENTO
ATUALIZADO
Ano XXXX]]</f>
        <v>#DIV/0!</v>
      </c>
      <c r="H146" s="88">
        <f>Tabela11[[#This Row],[GOVERNANÇA
TOTAL
]]+Tabela11[[#This Row],[FINALIDADE
TOTAL
]]+Tabela11[[#This Row],[GESTÃO
TOTAL
]]</f>
        <v>0</v>
      </c>
      <c r="I146" s="342" t="e">
        <f t="shared" si="46"/>
        <v>#DIV/0!</v>
      </c>
      <c r="J146" s="335" t="e">
        <f>Tabela11[[#This Row],[PROPOSTA ORÇAMENTÁRIA
Ano XXXX + 1]]/Tabela11[[#This Row],[PROPOSTA ORÇAMENTÁRIA INICIAL
Ano XXXX]]</f>
        <v>#DIV/0!</v>
      </c>
      <c r="K146" s="336" t="e">
        <f>Tabela11[[#This Row],[PROPOSTA ORÇAMENTÁRIA
Ano XXXX + 1]]/Tabela11[[#This Row],[ORÇAMENTO
ATUALIZADO
Ano XXXX]]</f>
        <v>#DIV/0!</v>
      </c>
      <c r="L146" s="31"/>
      <c r="M146" s="31"/>
      <c r="N146" s="31"/>
      <c r="O146" s="140"/>
      <c r="P146" s="326">
        <f>SUM(Tabela11[[#This Row],[GOVERNANÇA
Direção e Liderança]:[GOVERNANÇA
Controle
]])</f>
        <v>0</v>
      </c>
      <c r="Q146" s="31"/>
      <c r="R146" s="31"/>
      <c r="S146" s="140"/>
      <c r="T146" s="326">
        <f>SUM(Tabela11[[#This Row],[FINALIDADE
Registro
]:[FINALIDADE
Julgamento e Normatização]])</f>
        <v>0</v>
      </c>
      <c r="U146" s="31"/>
      <c r="V146" s="31"/>
      <c r="W146" s="31"/>
      <c r="X146" s="89"/>
      <c r="Y146" s="332"/>
    </row>
    <row r="147" spans="1:25" s="18" customFormat="1" ht="12" x14ac:dyDescent="0.25">
      <c r="A147" s="85" t="s">
        <v>745</v>
      </c>
      <c r="B147" s="42" t="s">
        <v>706</v>
      </c>
      <c r="C147" s="87"/>
      <c r="D147" s="31"/>
      <c r="E147" s="31">
        <f>Tabela11[[#This Row],[PROPOSTA ORÇAMENTÁRIA INICIAL
Ano XXXX]]+Tabela11[[#This Row],[TRANSPOSIÇÕES
ORÇAMENTÁRIAS
Nº __ a __ 
E
REFORMULAÇÕES
APROVADAS]]</f>
        <v>0</v>
      </c>
      <c r="F147" s="31"/>
      <c r="G147" s="338" t="e">
        <f>Tabela11[[#This Row],[Despesa Liquidada
até __/__/____]]/Tabela11[[#This Row],[ORÇAMENTO
ATUALIZADO
Ano XXXX]]</f>
        <v>#DIV/0!</v>
      </c>
      <c r="H147" s="88">
        <f>Tabela11[[#This Row],[GOVERNANÇA
TOTAL
]]+Tabela11[[#This Row],[FINALIDADE
TOTAL
]]+Tabela11[[#This Row],[GESTÃO
TOTAL
]]</f>
        <v>0</v>
      </c>
      <c r="I147" s="342" t="e">
        <f t="shared" si="46"/>
        <v>#DIV/0!</v>
      </c>
      <c r="J147" s="335" t="e">
        <f>Tabela11[[#This Row],[PROPOSTA ORÇAMENTÁRIA
Ano XXXX + 1]]/Tabela11[[#This Row],[PROPOSTA ORÇAMENTÁRIA INICIAL
Ano XXXX]]</f>
        <v>#DIV/0!</v>
      </c>
      <c r="K147" s="336" t="e">
        <f>Tabela11[[#This Row],[PROPOSTA ORÇAMENTÁRIA
Ano XXXX + 1]]/Tabela11[[#This Row],[ORÇAMENTO
ATUALIZADO
Ano XXXX]]</f>
        <v>#DIV/0!</v>
      </c>
      <c r="L147" s="31"/>
      <c r="M147" s="31"/>
      <c r="N147" s="31"/>
      <c r="O147" s="140"/>
      <c r="P147" s="326">
        <f>SUM(Tabela11[[#This Row],[GOVERNANÇA
Direção e Liderança]:[GOVERNANÇA
Controle
]])</f>
        <v>0</v>
      </c>
      <c r="Q147" s="31"/>
      <c r="R147" s="31"/>
      <c r="S147" s="140"/>
      <c r="T147" s="326">
        <f>SUM(Tabela11[[#This Row],[FINALIDADE
Registro
]:[FINALIDADE
Julgamento e Normatização]])</f>
        <v>0</v>
      </c>
      <c r="U147" s="31"/>
      <c r="V147" s="31"/>
      <c r="W147" s="31"/>
      <c r="X147" s="89"/>
      <c r="Y147" s="332"/>
    </row>
    <row r="148" spans="1:25" s="18" customFormat="1" ht="12" x14ac:dyDescent="0.25">
      <c r="A148" s="85" t="s">
        <v>188</v>
      </c>
      <c r="B148" s="42" t="s">
        <v>358</v>
      </c>
      <c r="C148" s="87"/>
      <c r="D148" s="31"/>
      <c r="E148" s="31">
        <f>Tabela11[[#This Row],[PROPOSTA ORÇAMENTÁRIA INICIAL
Ano XXXX]]+Tabela11[[#This Row],[TRANSPOSIÇÕES
ORÇAMENTÁRIAS
Nº __ a __ 
E
REFORMULAÇÕES
APROVADAS]]</f>
        <v>0</v>
      </c>
      <c r="F148" s="31"/>
      <c r="G148" s="338" t="e">
        <f>Tabela11[[#This Row],[Despesa Liquidada
até __/__/____]]/Tabela11[[#This Row],[ORÇAMENTO
ATUALIZADO
Ano XXXX]]</f>
        <v>#DIV/0!</v>
      </c>
      <c r="H148" s="88">
        <f>Tabela11[[#This Row],[GOVERNANÇA
TOTAL
]]+Tabela11[[#This Row],[FINALIDADE
TOTAL
]]+Tabela11[[#This Row],[GESTÃO
TOTAL
]]</f>
        <v>0</v>
      </c>
      <c r="I148" s="342" t="e">
        <f t="shared" si="46"/>
        <v>#DIV/0!</v>
      </c>
      <c r="J148" s="335" t="e">
        <f>Tabela11[[#This Row],[PROPOSTA ORÇAMENTÁRIA
Ano XXXX + 1]]/Tabela11[[#This Row],[PROPOSTA ORÇAMENTÁRIA INICIAL
Ano XXXX]]</f>
        <v>#DIV/0!</v>
      </c>
      <c r="K148" s="336" t="e">
        <f>Tabela11[[#This Row],[PROPOSTA ORÇAMENTÁRIA
Ano XXXX + 1]]/Tabela11[[#This Row],[ORÇAMENTO
ATUALIZADO
Ano XXXX]]</f>
        <v>#DIV/0!</v>
      </c>
      <c r="L148" s="31"/>
      <c r="M148" s="31"/>
      <c r="N148" s="31"/>
      <c r="O148" s="140"/>
      <c r="P148" s="326">
        <f>SUM(Tabela11[[#This Row],[GOVERNANÇA
Direção e Liderança]:[GOVERNANÇA
Controle
]])</f>
        <v>0</v>
      </c>
      <c r="Q148" s="31"/>
      <c r="R148" s="31"/>
      <c r="S148" s="140"/>
      <c r="T148" s="326">
        <f>SUM(Tabela11[[#This Row],[FINALIDADE
Registro
]:[FINALIDADE
Julgamento e Normatização]])</f>
        <v>0</v>
      </c>
      <c r="U148" s="31"/>
      <c r="V148" s="31"/>
      <c r="W148" s="31"/>
      <c r="X148" s="89"/>
      <c r="Y148" s="332"/>
    </row>
    <row r="149" spans="1:25" s="18" customFormat="1" ht="12" x14ac:dyDescent="0.25">
      <c r="A149" s="85" t="s">
        <v>189</v>
      </c>
      <c r="B149" s="42" t="s">
        <v>359</v>
      </c>
      <c r="C149" s="87"/>
      <c r="D149" s="31"/>
      <c r="E149" s="31">
        <f>Tabela11[[#This Row],[PROPOSTA ORÇAMENTÁRIA INICIAL
Ano XXXX]]+Tabela11[[#This Row],[TRANSPOSIÇÕES
ORÇAMENTÁRIAS
Nº __ a __ 
E
REFORMULAÇÕES
APROVADAS]]</f>
        <v>0</v>
      </c>
      <c r="F149" s="31"/>
      <c r="G149" s="338" t="e">
        <f>Tabela11[[#This Row],[Despesa Liquidada
até __/__/____]]/Tabela11[[#This Row],[ORÇAMENTO
ATUALIZADO
Ano XXXX]]</f>
        <v>#DIV/0!</v>
      </c>
      <c r="H149" s="88">
        <f>Tabela11[[#This Row],[GOVERNANÇA
TOTAL
]]+Tabela11[[#This Row],[FINALIDADE
TOTAL
]]+Tabela11[[#This Row],[GESTÃO
TOTAL
]]</f>
        <v>0</v>
      </c>
      <c r="I149" s="342" t="e">
        <f t="shared" si="46"/>
        <v>#DIV/0!</v>
      </c>
      <c r="J149" s="335" t="e">
        <f>Tabela11[[#This Row],[PROPOSTA ORÇAMENTÁRIA
Ano XXXX + 1]]/Tabela11[[#This Row],[PROPOSTA ORÇAMENTÁRIA INICIAL
Ano XXXX]]</f>
        <v>#DIV/0!</v>
      </c>
      <c r="K149" s="336" t="e">
        <f>Tabela11[[#This Row],[PROPOSTA ORÇAMENTÁRIA
Ano XXXX + 1]]/Tabela11[[#This Row],[ORÇAMENTO
ATUALIZADO
Ano XXXX]]</f>
        <v>#DIV/0!</v>
      </c>
      <c r="L149" s="31"/>
      <c r="M149" s="31"/>
      <c r="N149" s="31"/>
      <c r="O149" s="140"/>
      <c r="P149" s="326">
        <f>SUM(Tabela11[[#This Row],[GOVERNANÇA
Direção e Liderança]:[GOVERNANÇA
Controle
]])</f>
        <v>0</v>
      </c>
      <c r="Q149" s="31"/>
      <c r="R149" s="31"/>
      <c r="S149" s="140"/>
      <c r="T149" s="326">
        <f>SUM(Tabela11[[#This Row],[FINALIDADE
Registro
]:[FINALIDADE
Julgamento e Normatização]])</f>
        <v>0</v>
      </c>
      <c r="U149" s="31"/>
      <c r="V149" s="31"/>
      <c r="W149" s="31"/>
      <c r="X149" s="89"/>
      <c r="Y149" s="332"/>
    </row>
    <row r="150" spans="1:25" s="18" customFormat="1" ht="12" x14ac:dyDescent="0.25">
      <c r="A150" s="85" t="s">
        <v>190</v>
      </c>
      <c r="B150" s="42" t="s">
        <v>707</v>
      </c>
      <c r="C150" s="87"/>
      <c r="D150" s="31"/>
      <c r="E150" s="31">
        <f>Tabela11[[#This Row],[PROPOSTA ORÇAMENTÁRIA INICIAL
Ano XXXX]]+Tabela11[[#This Row],[TRANSPOSIÇÕES
ORÇAMENTÁRIAS
Nº __ a __ 
E
REFORMULAÇÕES
APROVADAS]]</f>
        <v>0</v>
      </c>
      <c r="F150" s="31"/>
      <c r="G150" s="338" t="e">
        <f>Tabela11[[#This Row],[Despesa Liquidada
até __/__/____]]/Tabela11[[#This Row],[ORÇAMENTO
ATUALIZADO
Ano XXXX]]</f>
        <v>#DIV/0!</v>
      </c>
      <c r="H150" s="88">
        <f>Tabela11[[#This Row],[GOVERNANÇA
TOTAL
]]+Tabela11[[#This Row],[FINALIDADE
TOTAL
]]+Tabela11[[#This Row],[GESTÃO
TOTAL
]]</f>
        <v>0</v>
      </c>
      <c r="I150" s="342" t="e">
        <f t="shared" si="46"/>
        <v>#DIV/0!</v>
      </c>
      <c r="J150" s="335" t="e">
        <f>Tabela11[[#This Row],[PROPOSTA ORÇAMENTÁRIA
Ano XXXX + 1]]/Tabela11[[#This Row],[PROPOSTA ORÇAMENTÁRIA INICIAL
Ano XXXX]]</f>
        <v>#DIV/0!</v>
      </c>
      <c r="K150" s="336" t="e">
        <f>Tabela11[[#This Row],[PROPOSTA ORÇAMENTÁRIA
Ano XXXX + 1]]/Tabela11[[#This Row],[ORÇAMENTO
ATUALIZADO
Ano XXXX]]</f>
        <v>#DIV/0!</v>
      </c>
      <c r="L150" s="31"/>
      <c r="M150" s="31"/>
      <c r="N150" s="31"/>
      <c r="O150" s="140"/>
      <c r="P150" s="326">
        <f>SUM(Tabela11[[#This Row],[GOVERNANÇA
Direção e Liderança]:[GOVERNANÇA
Controle
]])</f>
        <v>0</v>
      </c>
      <c r="Q150" s="31"/>
      <c r="R150" s="31"/>
      <c r="S150" s="140"/>
      <c r="T150" s="326">
        <f>SUM(Tabela11[[#This Row],[FINALIDADE
Registro
]:[FINALIDADE
Julgamento e Normatização]])</f>
        <v>0</v>
      </c>
      <c r="U150" s="31"/>
      <c r="V150" s="31"/>
      <c r="W150" s="31"/>
      <c r="X150" s="89"/>
      <c r="Y150" s="332"/>
    </row>
    <row r="151" spans="1:25" s="18" customFormat="1" ht="12" x14ac:dyDescent="0.25">
      <c r="A151" s="85" t="s">
        <v>191</v>
      </c>
      <c r="B151" s="42" t="s">
        <v>708</v>
      </c>
      <c r="C151" s="87"/>
      <c r="D151" s="31"/>
      <c r="E151" s="31">
        <f>Tabela11[[#This Row],[PROPOSTA ORÇAMENTÁRIA INICIAL
Ano XXXX]]+Tabela11[[#This Row],[TRANSPOSIÇÕES
ORÇAMENTÁRIAS
Nº __ a __ 
E
REFORMULAÇÕES
APROVADAS]]</f>
        <v>0</v>
      </c>
      <c r="F151" s="31"/>
      <c r="G151" s="338" t="e">
        <f>Tabela11[[#This Row],[Despesa Liquidada
até __/__/____]]/Tabela11[[#This Row],[ORÇAMENTO
ATUALIZADO
Ano XXXX]]</f>
        <v>#DIV/0!</v>
      </c>
      <c r="H151" s="88">
        <f>Tabela11[[#This Row],[GOVERNANÇA
TOTAL
]]+Tabela11[[#This Row],[FINALIDADE
TOTAL
]]+Tabela11[[#This Row],[GESTÃO
TOTAL
]]</f>
        <v>0</v>
      </c>
      <c r="I151" s="342" t="e">
        <f t="shared" si="46"/>
        <v>#DIV/0!</v>
      </c>
      <c r="J151" s="335" t="e">
        <f>Tabela11[[#This Row],[PROPOSTA ORÇAMENTÁRIA
Ano XXXX + 1]]/Tabela11[[#This Row],[PROPOSTA ORÇAMENTÁRIA INICIAL
Ano XXXX]]</f>
        <v>#DIV/0!</v>
      </c>
      <c r="K151" s="336" t="e">
        <f>Tabela11[[#This Row],[PROPOSTA ORÇAMENTÁRIA
Ano XXXX + 1]]/Tabela11[[#This Row],[ORÇAMENTO
ATUALIZADO
Ano XXXX]]</f>
        <v>#DIV/0!</v>
      </c>
      <c r="L151" s="31"/>
      <c r="M151" s="31"/>
      <c r="N151" s="31"/>
      <c r="O151" s="140"/>
      <c r="P151" s="326">
        <f>SUM(Tabela11[[#This Row],[GOVERNANÇA
Direção e Liderança]:[GOVERNANÇA
Controle
]])</f>
        <v>0</v>
      </c>
      <c r="Q151" s="31"/>
      <c r="R151" s="31"/>
      <c r="S151" s="140"/>
      <c r="T151" s="326">
        <f>SUM(Tabela11[[#This Row],[FINALIDADE
Registro
]:[FINALIDADE
Julgamento e Normatização]])</f>
        <v>0</v>
      </c>
      <c r="U151" s="31"/>
      <c r="V151" s="31"/>
      <c r="W151" s="31"/>
      <c r="X151" s="89"/>
      <c r="Y151" s="332"/>
    </row>
    <row r="152" spans="1:25" s="18" customFormat="1" ht="12" x14ac:dyDescent="0.25">
      <c r="A152" s="85" t="s">
        <v>192</v>
      </c>
      <c r="B152" s="42" t="s">
        <v>760</v>
      </c>
      <c r="C152" s="87"/>
      <c r="D152" s="31"/>
      <c r="E152" s="31">
        <f>Tabela11[[#This Row],[PROPOSTA ORÇAMENTÁRIA INICIAL
Ano XXXX]]+Tabela11[[#This Row],[TRANSPOSIÇÕES
ORÇAMENTÁRIAS
Nº __ a __ 
E
REFORMULAÇÕES
APROVADAS]]</f>
        <v>0</v>
      </c>
      <c r="F152" s="31"/>
      <c r="G152" s="338" t="e">
        <f>Tabela11[[#This Row],[Despesa Liquidada
até __/__/____]]/Tabela11[[#This Row],[ORÇAMENTO
ATUALIZADO
Ano XXXX]]</f>
        <v>#DIV/0!</v>
      </c>
      <c r="H152" s="88">
        <f>Tabela11[[#This Row],[GOVERNANÇA
TOTAL
]]+Tabela11[[#This Row],[FINALIDADE
TOTAL
]]+Tabela11[[#This Row],[GESTÃO
TOTAL
]]</f>
        <v>0</v>
      </c>
      <c r="I152" s="342" t="e">
        <f t="shared" si="46"/>
        <v>#DIV/0!</v>
      </c>
      <c r="J152" s="335" t="e">
        <f>Tabela11[[#This Row],[PROPOSTA ORÇAMENTÁRIA
Ano XXXX + 1]]/Tabela11[[#This Row],[PROPOSTA ORÇAMENTÁRIA INICIAL
Ano XXXX]]</f>
        <v>#DIV/0!</v>
      </c>
      <c r="K152" s="336" t="e">
        <f>Tabela11[[#This Row],[PROPOSTA ORÇAMENTÁRIA
Ano XXXX + 1]]/Tabela11[[#This Row],[ORÇAMENTO
ATUALIZADO
Ano XXXX]]</f>
        <v>#DIV/0!</v>
      </c>
      <c r="L152" s="31"/>
      <c r="M152" s="31"/>
      <c r="N152" s="31"/>
      <c r="O152" s="140"/>
      <c r="P152" s="326">
        <f>SUM(Tabela11[[#This Row],[GOVERNANÇA
Direção e Liderança]:[GOVERNANÇA
Controle
]])</f>
        <v>0</v>
      </c>
      <c r="Q152" s="31"/>
      <c r="R152" s="31"/>
      <c r="S152" s="140"/>
      <c r="T152" s="326">
        <f>SUM(Tabela11[[#This Row],[FINALIDADE
Registro
]:[FINALIDADE
Julgamento e Normatização]])</f>
        <v>0</v>
      </c>
      <c r="U152" s="31"/>
      <c r="V152" s="31"/>
      <c r="W152" s="31"/>
      <c r="X152" s="89"/>
      <c r="Y152" s="332"/>
    </row>
    <row r="153" spans="1:25" s="18" customFormat="1" ht="12" x14ac:dyDescent="0.25">
      <c r="A153" s="85" t="s">
        <v>193</v>
      </c>
      <c r="B153" s="42" t="s">
        <v>367</v>
      </c>
      <c r="C153" s="87"/>
      <c r="D153" s="31"/>
      <c r="E153" s="31">
        <f>Tabela11[[#This Row],[PROPOSTA ORÇAMENTÁRIA INICIAL
Ano XXXX]]+Tabela11[[#This Row],[TRANSPOSIÇÕES
ORÇAMENTÁRIAS
Nº __ a __ 
E
REFORMULAÇÕES
APROVADAS]]</f>
        <v>0</v>
      </c>
      <c r="F153" s="31"/>
      <c r="G153" s="338" t="e">
        <f>Tabela11[[#This Row],[Despesa Liquidada
até __/__/____]]/Tabela11[[#This Row],[ORÇAMENTO
ATUALIZADO
Ano XXXX]]</f>
        <v>#DIV/0!</v>
      </c>
      <c r="H153" s="88">
        <f>Tabela11[[#This Row],[GOVERNANÇA
TOTAL
]]+Tabela11[[#This Row],[FINALIDADE
TOTAL
]]+Tabela11[[#This Row],[GESTÃO
TOTAL
]]</f>
        <v>0</v>
      </c>
      <c r="I153" s="342" t="e">
        <f t="shared" si="46"/>
        <v>#DIV/0!</v>
      </c>
      <c r="J153" s="335" t="e">
        <f>Tabela11[[#This Row],[PROPOSTA ORÇAMENTÁRIA
Ano XXXX + 1]]/Tabela11[[#This Row],[PROPOSTA ORÇAMENTÁRIA INICIAL
Ano XXXX]]</f>
        <v>#DIV/0!</v>
      </c>
      <c r="K153" s="336" t="e">
        <f>Tabela11[[#This Row],[PROPOSTA ORÇAMENTÁRIA
Ano XXXX + 1]]/Tabela11[[#This Row],[ORÇAMENTO
ATUALIZADO
Ano XXXX]]</f>
        <v>#DIV/0!</v>
      </c>
      <c r="L153" s="31"/>
      <c r="M153" s="31"/>
      <c r="N153" s="31"/>
      <c r="O153" s="140"/>
      <c r="P153" s="326">
        <f>SUM(Tabela11[[#This Row],[GOVERNANÇA
Direção e Liderança]:[GOVERNANÇA
Controle
]])</f>
        <v>0</v>
      </c>
      <c r="Q153" s="31"/>
      <c r="R153" s="31"/>
      <c r="S153" s="140"/>
      <c r="T153" s="326">
        <f>SUM(Tabela11[[#This Row],[FINALIDADE
Registro
]:[FINALIDADE
Julgamento e Normatização]])</f>
        <v>0</v>
      </c>
      <c r="U153" s="31"/>
      <c r="V153" s="31"/>
      <c r="W153" s="31"/>
      <c r="X153" s="89"/>
      <c r="Y153" s="332"/>
    </row>
    <row r="154" spans="1:25" s="18" customFormat="1" ht="12" x14ac:dyDescent="0.25">
      <c r="A154" s="85" t="s">
        <v>194</v>
      </c>
      <c r="B154" s="42" t="s">
        <v>761</v>
      </c>
      <c r="C154" s="87"/>
      <c r="D154" s="31"/>
      <c r="E154" s="31">
        <f>Tabela11[[#This Row],[PROPOSTA ORÇAMENTÁRIA INICIAL
Ano XXXX]]+Tabela11[[#This Row],[TRANSPOSIÇÕES
ORÇAMENTÁRIAS
Nº __ a __ 
E
REFORMULAÇÕES
APROVADAS]]</f>
        <v>0</v>
      </c>
      <c r="F154" s="31"/>
      <c r="G154" s="338" t="e">
        <f>Tabela11[[#This Row],[Despesa Liquidada
até __/__/____]]/Tabela11[[#This Row],[ORÇAMENTO
ATUALIZADO
Ano XXXX]]</f>
        <v>#DIV/0!</v>
      </c>
      <c r="H154" s="88">
        <f>Tabela11[[#This Row],[GOVERNANÇA
TOTAL
]]+Tabela11[[#This Row],[FINALIDADE
TOTAL
]]+Tabela11[[#This Row],[GESTÃO
TOTAL
]]</f>
        <v>0</v>
      </c>
      <c r="I154" s="342" t="e">
        <f t="shared" si="46"/>
        <v>#DIV/0!</v>
      </c>
      <c r="J154" s="335" t="e">
        <f>Tabela11[[#This Row],[PROPOSTA ORÇAMENTÁRIA
Ano XXXX + 1]]/Tabela11[[#This Row],[PROPOSTA ORÇAMENTÁRIA INICIAL
Ano XXXX]]</f>
        <v>#DIV/0!</v>
      </c>
      <c r="K154" s="336" t="e">
        <f>Tabela11[[#This Row],[PROPOSTA ORÇAMENTÁRIA
Ano XXXX + 1]]/Tabela11[[#This Row],[ORÇAMENTO
ATUALIZADO
Ano XXXX]]</f>
        <v>#DIV/0!</v>
      </c>
      <c r="L154" s="31"/>
      <c r="M154" s="31"/>
      <c r="N154" s="31"/>
      <c r="O154" s="140"/>
      <c r="P154" s="326">
        <f>SUM(Tabela11[[#This Row],[GOVERNANÇA
Direção e Liderança]:[GOVERNANÇA
Controle
]])</f>
        <v>0</v>
      </c>
      <c r="Q154" s="31"/>
      <c r="R154" s="31"/>
      <c r="S154" s="140"/>
      <c r="T154" s="326">
        <f>SUM(Tabela11[[#This Row],[FINALIDADE
Registro
]:[FINALIDADE
Julgamento e Normatização]])</f>
        <v>0</v>
      </c>
      <c r="U154" s="31"/>
      <c r="V154" s="31"/>
      <c r="W154" s="31"/>
      <c r="X154" s="89"/>
      <c r="Y154" s="332"/>
    </row>
    <row r="155" spans="1:25" s="18" customFormat="1" ht="12" x14ac:dyDescent="0.25">
      <c r="A155" s="85" t="s">
        <v>746</v>
      </c>
      <c r="B155" s="42" t="s">
        <v>709</v>
      </c>
      <c r="C155" s="87"/>
      <c r="D155" s="31"/>
      <c r="E155" s="31">
        <f>Tabela11[[#This Row],[PROPOSTA ORÇAMENTÁRIA INICIAL
Ano XXXX]]+Tabela11[[#This Row],[TRANSPOSIÇÕES
ORÇAMENTÁRIAS
Nº __ a __ 
E
REFORMULAÇÕES
APROVADAS]]</f>
        <v>0</v>
      </c>
      <c r="F155" s="31"/>
      <c r="G155" s="338" t="e">
        <f>Tabela11[[#This Row],[Despesa Liquidada
até __/__/____]]/Tabela11[[#This Row],[ORÇAMENTO
ATUALIZADO
Ano XXXX]]</f>
        <v>#DIV/0!</v>
      </c>
      <c r="H155" s="88">
        <f>Tabela11[[#This Row],[GOVERNANÇA
TOTAL
]]+Tabela11[[#This Row],[FINALIDADE
TOTAL
]]+Tabela11[[#This Row],[GESTÃO
TOTAL
]]</f>
        <v>0</v>
      </c>
      <c r="I155" s="342" t="e">
        <f t="shared" si="46"/>
        <v>#DIV/0!</v>
      </c>
      <c r="J155" s="335" t="e">
        <f>Tabela11[[#This Row],[PROPOSTA ORÇAMENTÁRIA
Ano XXXX + 1]]/Tabela11[[#This Row],[PROPOSTA ORÇAMENTÁRIA INICIAL
Ano XXXX]]</f>
        <v>#DIV/0!</v>
      </c>
      <c r="K155" s="336" t="e">
        <f>Tabela11[[#This Row],[PROPOSTA ORÇAMENTÁRIA
Ano XXXX + 1]]/Tabela11[[#This Row],[ORÇAMENTO
ATUALIZADO
Ano XXXX]]</f>
        <v>#DIV/0!</v>
      </c>
      <c r="L155" s="31"/>
      <c r="M155" s="31"/>
      <c r="N155" s="31"/>
      <c r="O155" s="140"/>
      <c r="P155" s="326">
        <f>SUM(Tabela11[[#This Row],[GOVERNANÇA
Direção e Liderança]:[GOVERNANÇA
Controle
]])</f>
        <v>0</v>
      </c>
      <c r="Q155" s="31"/>
      <c r="R155" s="31"/>
      <c r="S155" s="140"/>
      <c r="T155" s="326">
        <f>SUM(Tabela11[[#This Row],[FINALIDADE
Registro
]:[FINALIDADE
Julgamento e Normatização]])</f>
        <v>0</v>
      </c>
      <c r="U155" s="31"/>
      <c r="V155" s="31"/>
      <c r="W155" s="31"/>
      <c r="X155" s="89"/>
      <c r="Y155" s="332"/>
    </row>
    <row r="156" spans="1:25" s="18" customFormat="1" ht="12" x14ac:dyDescent="0.25">
      <c r="A156" s="85" t="s">
        <v>747</v>
      </c>
      <c r="B156" s="42" t="s">
        <v>710</v>
      </c>
      <c r="C156" s="87"/>
      <c r="D156" s="31"/>
      <c r="E156" s="31">
        <f>Tabela11[[#This Row],[PROPOSTA ORÇAMENTÁRIA INICIAL
Ano XXXX]]+Tabela11[[#This Row],[TRANSPOSIÇÕES
ORÇAMENTÁRIAS
Nº __ a __ 
E
REFORMULAÇÕES
APROVADAS]]</f>
        <v>0</v>
      </c>
      <c r="F156" s="31"/>
      <c r="G156" s="338" t="e">
        <f>Tabela11[[#This Row],[Despesa Liquidada
até __/__/____]]/Tabela11[[#This Row],[ORÇAMENTO
ATUALIZADO
Ano XXXX]]</f>
        <v>#DIV/0!</v>
      </c>
      <c r="H156" s="88">
        <f>Tabela11[[#This Row],[GOVERNANÇA
TOTAL
]]+Tabela11[[#This Row],[FINALIDADE
TOTAL
]]+Tabela11[[#This Row],[GESTÃO
TOTAL
]]</f>
        <v>0</v>
      </c>
      <c r="I156" s="342" t="e">
        <f t="shared" si="46"/>
        <v>#DIV/0!</v>
      </c>
      <c r="J156" s="335" t="e">
        <f>Tabela11[[#This Row],[PROPOSTA ORÇAMENTÁRIA
Ano XXXX + 1]]/Tabela11[[#This Row],[PROPOSTA ORÇAMENTÁRIA INICIAL
Ano XXXX]]</f>
        <v>#DIV/0!</v>
      </c>
      <c r="K156" s="336" t="e">
        <f>Tabela11[[#This Row],[PROPOSTA ORÇAMENTÁRIA
Ano XXXX + 1]]/Tabela11[[#This Row],[ORÇAMENTO
ATUALIZADO
Ano XXXX]]</f>
        <v>#DIV/0!</v>
      </c>
      <c r="L156" s="31"/>
      <c r="M156" s="31"/>
      <c r="N156" s="31"/>
      <c r="O156" s="140"/>
      <c r="P156" s="326">
        <f>SUM(Tabela11[[#This Row],[GOVERNANÇA
Direção e Liderança]:[GOVERNANÇA
Controle
]])</f>
        <v>0</v>
      </c>
      <c r="Q156" s="31"/>
      <c r="R156" s="31"/>
      <c r="S156" s="140"/>
      <c r="T156" s="326">
        <f>SUM(Tabela11[[#This Row],[FINALIDADE
Registro
]:[FINALIDADE
Julgamento e Normatização]])</f>
        <v>0</v>
      </c>
      <c r="U156" s="31"/>
      <c r="V156" s="31"/>
      <c r="W156" s="31"/>
      <c r="X156" s="89"/>
      <c r="Y156" s="332"/>
    </row>
    <row r="157" spans="1:25" s="18" customFormat="1" ht="12" x14ac:dyDescent="0.25">
      <c r="A157" s="85" t="s">
        <v>748</v>
      </c>
      <c r="B157" s="42" t="s">
        <v>711</v>
      </c>
      <c r="C157" s="87"/>
      <c r="D157" s="31"/>
      <c r="E157" s="31">
        <f>Tabela11[[#This Row],[PROPOSTA ORÇAMENTÁRIA INICIAL
Ano XXXX]]+Tabela11[[#This Row],[TRANSPOSIÇÕES
ORÇAMENTÁRIAS
Nº __ a __ 
E
REFORMULAÇÕES
APROVADAS]]</f>
        <v>0</v>
      </c>
      <c r="F157" s="31"/>
      <c r="G157" s="338" t="e">
        <f>Tabela11[[#This Row],[Despesa Liquidada
até __/__/____]]/Tabela11[[#This Row],[ORÇAMENTO
ATUALIZADO
Ano XXXX]]</f>
        <v>#DIV/0!</v>
      </c>
      <c r="H157" s="88">
        <f>Tabela11[[#This Row],[GOVERNANÇA
TOTAL
]]+Tabela11[[#This Row],[FINALIDADE
TOTAL
]]+Tabela11[[#This Row],[GESTÃO
TOTAL
]]</f>
        <v>0</v>
      </c>
      <c r="I157" s="342" t="e">
        <f t="shared" si="46"/>
        <v>#DIV/0!</v>
      </c>
      <c r="J157" s="335" t="e">
        <f>Tabela11[[#This Row],[PROPOSTA ORÇAMENTÁRIA
Ano XXXX + 1]]/Tabela11[[#This Row],[PROPOSTA ORÇAMENTÁRIA INICIAL
Ano XXXX]]</f>
        <v>#DIV/0!</v>
      </c>
      <c r="K157" s="336" t="e">
        <f>Tabela11[[#This Row],[PROPOSTA ORÇAMENTÁRIA
Ano XXXX + 1]]/Tabela11[[#This Row],[ORÇAMENTO
ATUALIZADO
Ano XXXX]]</f>
        <v>#DIV/0!</v>
      </c>
      <c r="L157" s="31"/>
      <c r="M157" s="31"/>
      <c r="N157" s="31"/>
      <c r="O157" s="140"/>
      <c r="P157" s="326">
        <f>SUM(Tabela11[[#This Row],[GOVERNANÇA
Direção e Liderança]:[GOVERNANÇA
Controle
]])</f>
        <v>0</v>
      </c>
      <c r="Q157" s="31"/>
      <c r="R157" s="31"/>
      <c r="S157" s="140"/>
      <c r="T157" s="326">
        <f>SUM(Tabela11[[#This Row],[FINALIDADE
Registro
]:[FINALIDADE
Julgamento e Normatização]])</f>
        <v>0</v>
      </c>
      <c r="U157" s="31"/>
      <c r="V157" s="31"/>
      <c r="W157" s="31"/>
      <c r="X157" s="89"/>
      <c r="Y157" s="332"/>
    </row>
    <row r="158" spans="1:25" s="18" customFormat="1" ht="12" x14ac:dyDescent="0.25">
      <c r="A158" s="85" t="s">
        <v>195</v>
      </c>
      <c r="B158" s="42" t="s">
        <v>712</v>
      </c>
      <c r="C158" s="87"/>
      <c r="D158" s="31"/>
      <c r="E158" s="31">
        <f>Tabela11[[#This Row],[PROPOSTA ORÇAMENTÁRIA INICIAL
Ano XXXX]]+Tabela11[[#This Row],[TRANSPOSIÇÕES
ORÇAMENTÁRIAS
Nº __ a __ 
E
REFORMULAÇÕES
APROVADAS]]</f>
        <v>0</v>
      </c>
      <c r="F158" s="31"/>
      <c r="G158" s="338" t="e">
        <f>Tabela11[[#This Row],[Despesa Liquidada
até __/__/____]]/Tabela11[[#This Row],[ORÇAMENTO
ATUALIZADO
Ano XXXX]]</f>
        <v>#DIV/0!</v>
      </c>
      <c r="H158" s="88">
        <f>Tabela11[[#This Row],[GOVERNANÇA
TOTAL
]]+Tabela11[[#This Row],[FINALIDADE
TOTAL
]]+Tabela11[[#This Row],[GESTÃO
TOTAL
]]</f>
        <v>0</v>
      </c>
      <c r="I158" s="342" t="e">
        <f t="shared" si="46"/>
        <v>#DIV/0!</v>
      </c>
      <c r="J158" s="335" t="e">
        <f>Tabela11[[#This Row],[PROPOSTA ORÇAMENTÁRIA
Ano XXXX + 1]]/Tabela11[[#This Row],[PROPOSTA ORÇAMENTÁRIA INICIAL
Ano XXXX]]</f>
        <v>#DIV/0!</v>
      </c>
      <c r="K158" s="336" t="e">
        <f>Tabela11[[#This Row],[PROPOSTA ORÇAMENTÁRIA
Ano XXXX + 1]]/Tabela11[[#This Row],[ORÇAMENTO
ATUALIZADO
Ano XXXX]]</f>
        <v>#DIV/0!</v>
      </c>
      <c r="L158" s="31"/>
      <c r="M158" s="31"/>
      <c r="N158" s="31"/>
      <c r="O158" s="140"/>
      <c r="P158" s="326">
        <f>SUM(Tabela11[[#This Row],[GOVERNANÇA
Direção e Liderança]:[GOVERNANÇA
Controle
]])</f>
        <v>0</v>
      </c>
      <c r="Q158" s="31"/>
      <c r="R158" s="31"/>
      <c r="S158" s="140"/>
      <c r="T158" s="326">
        <f>SUM(Tabela11[[#This Row],[FINALIDADE
Registro
]:[FINALIDADE
Julgamento e Normatização]])</f>
        <v>0</v>
      </c>
      <c r="U158" s="31"/>
      <c r="V158" s="31"/>
      <c r="W158" s="31"/>
      <c r="X158" s="89"/>
      <c r="Y158" s="332"/>
    </row>
    <row r="159" spans="1:25" s="18" customFormat="1" ht="12" x14ac:dyDescent="0.25">
      <c r="A159" s="85" t="s">
        <v>749</v>
      </c>
      <c r="B159" s="42" t="s">
        <v>713</v>
      </c>
      <c r="C159" s="87"/>
      <c r="D159" s="31"/>
      <c r="E159" s="31">
        <f>Tabela11[[#This Row],[PROPOSTA ORÇAMENTÁRIA INICIAL
Ano XXXX]]+Tabela11[[#This Row],[TRANSPOSIÇÕES
ORÇAMENTÁRIAS
Nº __ a __ 
E
REFORMULAÇÕES
APROVADAS]]</f>
        <v>0</v>
      </c>
      <c r="F159" s="31"/>
      <c r="G159" s="338" t="e">
        <f>Tabela11[[#This Row],[Despesa Liquidada
até __/__/____]]/Tabela11[[#This Row],[ORÇAMENTO
ATUALIZADO
Ano XXXX]]</f>
        <v>#DIV/0!</v>
      </c>
      <c r="H159" s="88">
        <f>Tabela11[[#This Row],[GOVERNANÇA
TOTAL
]]+Tabela11[[#This Row],[FINALIDADE
TOTAL
]]+Tabela11[[#This Row],[GESTÃO
TOTAL
]]</f>
        <v>0</v>
      </c>
      <c r="I159" s="342" t="e">
        <f t="shared" si="46"/>
        <v>#DIV/0!</v>
      </c>
      <c r="J159" s="335" t="e">
        <f>Tabela11[[#This Row],[PROPOSTA ORÇAMENTÁRIA
Ano XXXX + 1]]/Tabela11[[#This Row],[PROPOSTA ORÇAMENTÁRIA INICIAL
Ano XXXX]]</f>
        <v>#DIV/0!</v>
      </c>
      <c r="K159" s="336" t="e">
        <f>Tabela11[[#This Row],[PROPOSTA ORÇAMENTÁRIA
Ano XXXX + 1]]/Tabela11[[#This Row],[ORÇAMENTO
ATUALIZADO
Ano XXXX]]</f>
        <v>#DIV/0!</v>
      </c>
      <c r="L159" s="31"/>
      <c r="M159" s="31"/>
      <c r="N159" s="31"/>
      <c r="O159" s="140"/>
      <c r="P159" s="326">
        <f>SUM(Tabela11[[#This Row],[GOVERNANÇA
Direção e Liderança]:[GOVERNANÇA
Controle
]])</f>
        <v>0</v>
      </c>
      <c r="Q159" s="31"/>
      <c r="R159" s="31"/>
      <c r="S159" s="140"/>
      <c r="T159" s="326">
        <f>SUM(Tabela11[[#This Row],[FINALIDADE
Registro
]:[FINALIDADE
Julgamento e Normatização]])</f>
        <v>0</v>
      </c>
      <c r="U159" s="31"/>
      <c r="V159" s="31"/>
      <c r="W159" s="31"/>
      <c r="X159" s="89"/>
      <c r="Y159" s="332"/>
    </row>
    <row r="160" spans="1:25" s="18" customFormat="1" ht="12" x14ac:dyDescent="0.25">
      <c r="A160" s="85" t="s">
        <v>750</v>
      </c>
      <c r="B160" s="42" t="s">
        <v>714</v>
      </c>
      <c r="C160" s="87"/>
      <c r="D160" s="31"/>
      <c r="E160" s="31">
        <f>Tabela11[[#This Row],[PROPOSTA ORÇAMENTÁRIA INICIAL
Ano XXXX]]+Tabela11[[#This Row],[TRANSPOSIÇÕES
ORÇAMENTÁRIAS
Nº __ a __ 
E
REFORMULAÇÕES
APROVADAS]]</f>
        <v>0</v>
      </c>
      <c r="F160" s="31"/>
      <c r="G160" s="338" t="e">
        <f>Tabela11[[#This Row],[Despesa Liquidada
até __/__/____]]/Tabela11[[#This Row],[ORÇAMENTO
ATUALIZADO
Ano XXXX]]</f>
        <v>#DIV/0!</v>
      </c>
      <c r="H160" s="88">
        <f>Tabela11[[#This Row],[GOVERNANÇA
TOTAL
]]+Tabela11[[#This Row],[FINALIDADE
TOTAL
]]+Tabela11[[#This Row],[GESTÃO
TOTAL
]]</f>
        <v>0</v>
      </c>
      <c r="I160" s="342" t="e">
        <f t="shared" si="46"/>
        <v>#DIV/0!</v>
      </c>
      <c r="J160" s="335" t="e">
        <f>Tabela11[[#This Row],[PROPOSTA ORÇAMENTÁRIA
Ano XXXX + 1]]/Tabela11[[#This Row],[PROPOSTA ORÇAMENTÁRIA INICIAL
Ano XXXX]]</f>
        <v>#DIV/0!</v>
      </c>
      <c r="K160" s="336" t="e">
        <f>Tabela11[[#This Row],[PROPOSTA ORÇAMENTÁRIA
Ano XXXX + 1]]/Tabela11[[#This Row],[ORÇAMENTO
ATUALIZADO
Ano XXXX]]</f>
        <v>#DIV/0!</v>
      </c>
      <c r="L160" s="31"/>
      <c r="M160" s="31"/>
      <c r="N160" s="31"/>
      <c r="O160" s="140"/>
      <c r="P160" s="326">
        <f>SUM(Tabela11[[#This Row],[GOVERNANÇA
Direção e Liderança]:[GOVERNANÇA
Controle
]])</f>
        <v>0</v>
      </c>
      <c r="Q160" s="31"/>
      <c r="R160" s="31"/>
      <c r="S160" s="140"/>
      <c r="T160" s="326">
        <f>SUM(Tabela11[[#This Row],[FINALIDADE
Registro
]:[FINALIDADE
Julgamento e Normatização]])</f>
        <v>0</v>
      </c>
      <c r="U160" s="31"/>
      <c r="V160" s="31"/>
      <c r="W160" s="31"/>
      <c r="X160" s="89"/>
      <c r="Y160" s="332"/>
    </row>
    <row r="161" spans="1:25" s="18" customFormat="1" ht="12" x14ac:dyDescent="0.25">
      <c r="A161" s="85" t="s">
        <v>196</v>
      </c>
      <c r="B161" s="42" t="s">
        <v>360</v>
      </c>
      <c r="C161" s="87"/>
      <c r="D161" s="31"/>
      <c r="E161" s="31">
        <f>Tabela11[[#This Row],[PROPOSTA ORÇAMENTÁRIA INICIAL
Ano XXXX]]+Tabela11[[#This Row],[TRANSPOSIÇÕES
ORÇAMENTÁRIAS
Nº __ a __ 
E
REFORMULAÇÕES
APROVADAS]]</f>
        <v>0</v>
      </c>
      <c r="F161" s="31"/>
      <c r="G161" s="338" t="e">
        <f>Tabela11[[#This Row],[Despesa Liquidada
até __/__/____]]/Tabela11[[#This Row],[ORÇAMENTO
ATUALIZADO
Ano XXXX]]</f>
        <v>#DIV/0!</v>
      </c>
      <c r="H161" s="88">
        <f>Tabela11[[#This Row],[GOVERNANÇA
TOTAL
]]+Tabela11[[#This Row],[FINALIDADE
TOTAL
]]+Tabela11[[#This Row],[GESTÃO
TOTAL
]]</f>
        <v>0</v>
      </c>
      <c r="I161" s="342" t="e">
        <f t="shared" si="46"/>
        <v>#DIV/0!</v>
      </c>
      <c r="J161" s="335" t="e">
        <f>Tabela11[[#This Row],[PROPOSTA ORÇAMENTÁRIA
Ano XXXX + 1]]/Tabela11[[#This Row],[PROPOSTA ORÇAMENTÁRIA INICIAL
Ano XXXX]]</f>
        <v>#DIV/0!</v>
      </c>
      <c r="K161" s="336" t="e">
        <f>Tabela11[[#This Row],[PROPOSTA ORÇAMENTÁRIA
Ano XXXX + 1]]/Tabela11[[#This Row],[ORÇAMENTO
ATUALIZADO
Ano XXXX]]</f>
        <v>#DIV/0!</v>
      </c>
      <c r="L161" s="31"/>
      <c r="M161" s="31"/>
      <c r="N161" s="31"/>
      <c r="O161" s="140"/>
      <c r="P161" s="326">
        <f>SUM(Tabela11[[#This Row],[GOVERNANÇA
Direção e Liderança]:[GOVERNANÇA
Controle
]])</f>
        <v>0</v>
      </c>
      <c r="Q161" s="31"/>
      <c r="R161" s="31"/>
      <c r="S161" s="140"/>
      <c r="T161" s="326">
        <f>SUM(Tabela11[[#This Row],[FINALIDADE
Registro
]:[FINALIDADE
Julgamento e Normatização]])</f>
        <v>0</v>
      </c>
      <c r="U161" s="31"/>
      <c r="V161" s="31"/>
      <c r="W161" s="31"/>
      <c r="X161" s="89"/>
      <c r="Y161" s="332"/>
    </row>
    <row r="162" spans="1:25" s="18" customFormat="1" ht="12" x14ac:dyDescent="0.25">
      <c r="A162" s="85" t="s">
        <v>197</v>
      </c>
      <c r="B162" s="42" t="s">
        <v>361</v>
      </c>
      <c r="C162" s="87"/>
      <c r="D162" s="31"/>
      <c r="E162" s="31">
        <f>Tabela11[[#This Row],[PROPOSTA ORÇAMENTÁRIA INICIAL
Ano XXXX]]+Tabela11[[#This Row],[TRANSPOSIÇÕES
ORÇAMENTÁRIAS
Nº __ a __ 
E
REFORMULAÇÕES
APROVADAS]]</f>
        <v>0</v>
      </c>
      <c r="F162" s="31"/>
      <c r="G162" s="338" t="e">
        <f>Tabela11[[#This Row],[Despesa Liquidada
até __/__/____]]/Tabela11[[#This Row],[ORÇAMENTO
ATUALIZADO
Ano XXXX]]</f>
        <v>#DIV/0!</v>
      </c>
      <c r="H162" s="88">
        <f>Tabela11[[#This Row],[GOVERNANÇA
TOTAL
]]+Tabela11[[#This Row],[FINALIDADE
TOTAL
]]+Tabela11[[#This Row],[GESTÃO
TOTAL
]]</f>
        <v>0</v>
      </c>
      <c r="I162" s="342" t="e">
        <f t="shared" si="46"/>
        <v>#DIV/0!</v>
      </c>
      <c r="J162" s="335" t="e">
        <f>Tabela11[[#This Row],[PROPOSTA ORÇAMENTÁRIA
Ano XXXX + 1]]/Tabela11[[#This Row],[PROPOSTA ORÇAMENTÁRIA INICIAL
Ano XXXX]]</f>
        <v>#DIV/0!</v>
      </c>
      <c r="K162" s="336" t="e">
        <f>Tabela11[[#This Row],[PROPOSTA ORÇAMENTÁRIA
Ano XXXX + 1]]/Tabela11[[#This Row],[ORÇAMENTO
ATUALIZADO
Ano XXXX]]</f>
        <v>#DIV/0!</v>
      </c>
      <c r="L162" s="31"/>
      <c r="M162" s="31"/>
      <c r="N162" s="31"/>
      <c r="O162" s="140"/>
      <c r="P162" s="326">
        <f>SUM(Tabela11[[#This Row],[GOVERNANÇA
Direção e Liderança]:[GOVERNANÇA
Controle
]])</f>
        <v>0</v>
      </c>
      <c r="Q162" s="31"/>
      <c r="R162" s="31"/>
      <c r="S162" s="140"/>
      <c r="T162" s="326">
        <f>SUM(Tabela11[[#This Row],[FINALIDADE
Registro
]:[FINALIDADE
Julgamento e Normatização]])</f>
        <v>0</v>
      </c>
      <c r="U162" s="31"/>
      <c r="V162" s="31"/>
      <c r="W162" s="31"/>
      <c r="X162" s="89"/>
      <c r="Y162" s="332"/>
    </row>
    <row r="163" spans="1:25" s="18" customFormat="1" ht="12" x14ac:dyDescent="0.25">
      <c r="A163" s="85" t="s">
        <v>198</v>
      </c>
      <c r="B163" s="42" t="s">
        <v>762</v>
      </c>
      <c r="C163" s="87"/>
      <c r="D163" s="31"/>
      <c r="E163" s="31">
        <f>Tabela11[[#This Row],[PROPOSTA ORÇAMENTÁRIA INICIAL
Ano XXXX]]+Tabela11[[#This Row],[TRANSPOSIÇÕES
ORÇAMENTÁRIAS
Nº __ a __ 
E
REFORMULAÇÕES
APROVADAS]]</f>
        <v>0</v>
      </c>
      <c r="F163" s="31"/>
      <c r="G163" s="338" t="e">
        <f>Tabela11[[#This Row],[Despesa Liquidada
até __/__/____]]/Tabela11[[#This Row],[ORÇAMENTO
ATUALIZADO
Ano XXXX]]</f>
        <v>#DIV/0!</v>
      </c>
      <c r="H163" s="88">
        <f>Tabela11[[#This Row],[GOVERNANÇA
TOTAL
]]+Tabela11[[#This Row],[FINALIDADE
TOTAL
]]+Tabela11[[#This Row],[GESTÃO
TOTAL
]]</f>
        <v>0</v>
      </c>
      <c r="I163" s="342" t="e">
        <f t="shared" si="46"/>
        <v>#DIV/0!</v>
      </c>
      <c r="J163" s="335" t="e">
        <f>Tabela11[[#This Row],[PROPOSTA ORÇAMENTÁRIA
Ano XXXX + 1]]/Tabela11[[#This Row],[PROPOSTA ORÇAMENTÁRIA INICIAL
Ano XXXX]]</f>
        <v>#DIV/0!</v>
      </c>
      <c r="K163" s="336" t="e">
        <f>Tabela11[[#This Row],[PROPOSTA ORÇAMENTÁRIA
Ano XXXX + 1]]/Tabela11[[#This Row],[ORÇAMENTO
ATUALIZADO
Ano XXXX]]</f>
        <v>#DIV/0!</v>
      </c>
      <c r="L163" s="31"/>
      <c r="M163" s="31"/>
      <c r="N163" s="31"/>
      <c r="O163" s="140"/>
      <c r="P163" s="326">
        <f>SUM(Tabela11[[#This Row],[GOVERNANÇA
Direção e Liderança]:[GOVERNANÇA
Controle
]])</f>
        <v>0</v>
      </c>
      <c r="Q163" s="31"/>
      <c r="R163" s="31"/>
      <c r="S163" s="140"/>
      <c r="T163" s="326">
        <f>SUM(Tabela11[[#This Row],[FINALIDADE
Registro
]:[FINALIDADE
Julgamento e Normatização]])</f>
        <v>0</v>
      </c>
      <c r="U163" s="31"/>
      <c r="V163" s="31"/>
      <c r="W163" s="31"/>
      <c r="X163" s="89"/>
      <c r="Y163" s="332"/>
    </row>
    <row r="164" spans="1:25" s="18" customFormat="1" ht="12" x14ac:dyDescent="0.25">
      <c r="A164" s="85" t="s">
        <v>199</v>
      </c>
      <c r="B164" s="42" t="s">
        <v>368</v>
      </c>
      <c r="C164" s="87"/>
      <c r="D164" s="31"/>
      <c r="E164" s="31">
        <f>Tabela11[[#This Row],[PROPOSTA ORÇAMENTÁRIA INICIAL
Ano XXXX]]+Tabela11[[#This Row],[TRANSPOSIÇÕES
ORÇAMENTÁRIAS
Nº __ a __ 
E
REFORMULAÇÕES
APROVADAS]]</f>
        <v>0</v>
      </c>
      <c r="F164" s="31"/>
      <c r="G164" s="338" t="e">
        <f>Tabela11[[#This Row],[Despesa Liquidada
até __/__/____]]/Tabela11[[#This Row],[ORÇAMENTO
ATUALIZADO
Ano XXXX]]</f>
        <v>#DIV/0!</v>
      </c>
      <c r="H164" s="88">
        <f>Tabela11[[#This Row],[GOVERNANÇA
TOTAL
]]+Tabela11[[#This Row],[FINALIDADE
TOTAL
]]+Tabela11[[#This Row],[GESTÃO
TOTAL
]]</f>
        <v>0</v>
      </c>
      <c r="I164" s="342" t="e">
        <f t="shared" si="46"/>
        <v>#DIV/0!</v>
      </c>
      <c r="J164" s="335" t="e">
        <f>Tabela11[[#This Row],[PROPOSTA ORÇAMENTÁRIA
Ano XXXX + 1]]/Tabela11[[#This Row],[PROPOSTA ORÇAMENTÁRIA INICIAL
Ano XXXX]]</f>
        <v>#DIV/0!</v>
      </c>
      <c r="K164" s="336" t="e">
        <f>Tabela11[[#This Row],[PROPOSTA ORÇAMENTÁRIA
Ano XXXX + 1]]/Tabela11[[#This Row],[ORÇAMENTO
ATUALIZADO
Ano XXXX]]</f>
        <v>#DIV/0!</v>
      </c>
      <c r="L164" s="31"/>
      <c r="M164" s="31"/>
      <c r="N164" s="31"/>
      <c r="O164" s="140"/>
      <c r="P164" s="326">
        <f>SUM(Tabela11[[#This Row],[GOVERNANÇA
Direção e Liderança]:[GOVERNANÇA
Controle
]])</f>
        <v>0</v>
      </c>
      <c r="Q164" s="31"/>
      <c r="R164" s="31"/>
      <c r="S164" s="140"/>
      <c r="T164" s="326">
        <f>SUM(Tabela11[[#This Row],[FINALIDADE
Registro
]:[FINALIDADE
Julgamento e Normatização]])</f>
        <v>0</v>
      </c>
      <c r="U164" s="31"/>
      <c r="V164" s="31"/>
      <c r="W164" s="31"/>
      <c r="X164" s="89"/>
      <c r="Y164" s="332"/>
    </row>
    <row r="165" spans="1:25" s="18" customFormat="1" ht="12" x14ac:dyDescent="0.25">
      <c r="A165" s="85" t="s">
        <v>200</v>
      </c>
      <c r="B165" s="42" t="s">
        <v>763</v>
      </c>
      <c r="C165" s="87"/>
      <c r="D165" s="31"/>
      <c r="E165" s="31">
        <f>Tabela11[[#This Row],[PROPOSTA ORÇAMENTÁRIA INICIAL
Ano XXXX]]+Tabela11[[#This Row],[TRANSPOSIÇÕES
ORÇAMENTÁRIAS
Nº __ a __ 
E
REFORMULAÇÕES
APROVADAS]]</f>
        <v>0</v>
      </c>
      <c r="F165" s="31"/>
      <c r="G165" s="338" t="e">
        <f>Tabela11[[#This Row],[Despesa Liquidada
até __/__/____]]/Tabela11[[#This Row],[ORÇAMENTO
ATUALIZADO
Ano XXXX]]</f>
        <v>#DIV/0!</v>
      </c>
      <c r="H165" s="88">
        <f>Tabela11[[#This Row],[GOVERNANÇA
TOTAL
]]+Tabela11[[#This Row],[FINALIDADE
TOTAL
]]+Tabela11[[#This Row],[GESTÃO
TOTAL
]]</f>
        <v>0</v>
      </c>
      <c r="I165" s="342" t="e">
        <f t="shared" si="46"/>
        <v>#DIV/0!</v>
      </c>
      <c r="J165" s="335" t="e">
        <f>Tabela11[[#This Row],[PROPOSTA ORÇAMENTÁRIA
Ano XXXX + 1]]/Tabela11[[#This Row],[PROPOSTA ORÇAMENTÁRIA INICIAL
Ano XXXX]]</f>
        <v>#DIV/0!</v>
      </c>
      <c r="K165" s="336" t="e">
        <f>Tabela11[[#This Row],[PROPOSTA ORÇAMENTÁRIA
Ano XXXX + 1]]/Tabela11[[#This Row],[ORÇAMENTO
ATUALIZADO
Ano XXXX]]</f>
        <v>#DIV/0!</v>
      </c>
      <c r="L165" s="31"/>
      <c r="M165" s="31"/>
      <c r="N165" s="31"/>
      <c r="O165" s="140"/>
      <c r="P165" s="326">
        <f>SUM(Tabela11[[#This Row],[GOVERNANÇA
Direção e Liderança]:[GOVERNANÇA
Controle
]])</f>
        <v>0</v>
      </c>
      <c r="Q165" s="31"/>
      <c r="R165" s="31"/>
      <c r="S165" s="140"/>
      <c r="T165" s="326">
        <f>SUM(Tabela11[[#This Row],[FINALIDADE
Registro
]:[FINALIDADE
Julgamento e Normatização]])</f>
        <v>0</v>
      </c>
      <c r="U165" s="31"/>
      <c r="V165" s="31"/>
      <c r="W165" s="31"/>
      <c r="X165" s="89"/>
      <c r="Y165" s="332"/>
    </row>
    <row r="166" spans="1:25" s="18" customFormat="1" ht="12" x14ac:dyDescent="0.25">
      <c r="A166" s="85" t="s">
        <v>201</v>
      </c>
      <c r="B166" s="42" t="s">
        <v>764</v>
      </c>
      <c r="C166" s="87"/>
      <c r="D166" s="31"/>
      <c r="E166" s="31">
        <f>Tabela11[[#This Row],[PROPOSTA ORÇAMENTÁRIA INICIAL
Ano XXXX]]+Tabela11[[#This Row],[TRANSPOSIÇÕES
ORÇAMENTÁRIAS
Nº __ a __ 
E
REFORMULAÇÕES
APROVADAS]]</f>
        <v>0</v>
      </c>
      <c r="F166" s="31"/>
      <c r="G166" s="338" t="e">
        <f>Tabela11[[#This Row],[Despesa Liquidada
até __/__/____]]/Tabela11[[#This Row],[ORÇAMENTO
ATUALIZADO
Ano XXXX]]</f>
        <v>#DIV/0!</v>
      </c>
      <c r="H166" s="88">
        <f>Tabela11[[#This Row],[GOVERNANÇA
TOTAL
]]+Tabela11[[#This Row],[FINALIDADE
TOTAL
]]+Tabela11[[#This Row],[GESTÃO
TOTAL
]]</f>
        <v>0</v>
      </c>
      <c r="I166" s="342" t="e">
        <f t="shared" si="46"/>
        <v>#DIV/0!</v>
      </c>
      <c r="J166" s="335" t="e">
        <f>Tabela11[[#This Row],[PROPOSTA ORÇAMENTÁRIA
Ano XXXX + 1]]/Tabela11[[#This Row],[PROPOSTA ORÇAMENTÁRIA INICIAL
Ano XXXX]]</f>
        <v>#DIV/0!</v>
      </c>
      <c r="K166" s="336" t="e">
        <f>Tabela11[[#This Row],[PROPOSTA ORÇAMENTÁRIA
Ano XXXX + 1]]/Tabela11[[#This Row],[ORÇAMENTO
ATUALIZADO
Ano XXXX]]</f>
        <v>#DIV/0!</v>
      </c>
      <c r="L166" s="31"/>
      <c r="M166" s="31"/>
      <c r="N166" s="31"/>
      <c r="O166" s="140"/>
      <c r="P166" s="326">
        <f>SUM(Tabela11[[#This Row],[GOVERNANÇA
Direção e Liderança]:[GOVERNANÇA
Controle
]])</f>
        <v>0</v>
      </c>
      <c r="Q166" s="31"/>
      <c r="R166" s="31"/>
      <c r="S166" s="140"/>
      <c r="T166" s="326">
        <f>SUM(Tabela11[[#This Row],[FINALIDADE
Registro
]:[FINALIDADE
Julgamento e Normatização]])</f>
        <v>0</v>
      </c>
      <c r="U166" s="31"/>
      <c r="V166" s="31"/>
      <c r="W166" s="31"/>
      <c r="X166" s="89"/>
      <c r="Y166" s="332"/>
    </row>
    <row r="167" spans="1:25" s="18" customFormat="1" ht="12" x14ac:dyDescent="0.25">
      <c r="A167" s="85" t="s">
        <v>751</v>
      </c>
      <c r="B167" s="42" t="s">
        <v>765</v>
      </c>
      <c r="C167" s="87"/>
      <c r="D167" s="31"/>
      <c r="E167" s="31">
        <f>Tabela11[[#This Row],[PROPOSTA ORÇAMENTÁRIA INICIAL
Ano XXXX]]+Tabela11[[#This Row],[TRANSPOSIÇÕES
ORÇAMENTÁRIAS
Nº __ a __ 
E
REFORMULAÇÕES
APROVADAS]]</f>
        <v>0</v>
      </c>
      <c r="F167" s="31"/>
      <c r="G167" s="338" t="e">
        <f>Tabela11[[#This Row],[Despesa Liquidada
até __/__/____]]/Tabela11[[#This Row],[ORÇAMENTO
ATUALIZADO
Ano XXXX]]</f>
        <v>#DIV/0!</v>
      </c>
      <c r="H167" s="88">
        <f>Tabela11[[#This Row],[GOVERNANÇA
TOTAL
]]+Tabela11[[#This Row],[FINALIDADE
TOTAL
]]+Tabela11[[#This Row],[GESTÃO
TOTAL
]]</f>
        <v>0</v>
      </c>
      <c r="I167" s="342" t="e">
        <f t="shared" si="46"/>
        <v>#DIV/0!</v>
      </c>
      <c r="J167" s="335" t="e">
        <f>Tabela11[[#This Row],[PROPOSTA ORÇAMENTÁRIA
Ano XXXX + 1]]/Tabela11[[#This Row],[PROPOSTA ORÇAMENTÁRIA INICIAL
Ano XXXX]]</f>
        <v>#DIV/0!</v>
      </c>
      <c r="K167" s="336" t="e">
        <f>Tabela11[[#This Row],[PROPOSTA ORÇAMENTÁRIA
Ano XXXX + 1]]/Tabela11[[#This Row],[ORÇAMENTO
ATUALIZADO
Ano XXXX]]</f>
        <v>#DIV/0!</v>
      </c>
      <c r="L167" s="31"/>
      <c r="M167" s="31"/>
      <c r="N167" s="31"/>
      <c r="O167" s="140"/>
      <c r="P167" s="326">
        <f>SUM(Tabela11[[#This Row],[GOVERNANÇA
Direção e Liderança]:[GOVERNANÇA
Controle
]])</f>
        <v>0</v>
      </c>
      <c r="Q167" s="31"/>
      <c r="R167" s="31"/>
      <c r="S167" s="140"/>
      <c r="T167" s="326">
        <f>SUM(Tabela11[[#This Row],[FINALIDADE
Registro
]:[FINALIDADE
Julgamento e Normatização]])</f>
        <v>0</v>
      </c>
      <c r="U167" s="31"/>
      <c r="V167" s="31"/>
      <c r="W167" s="31"/>
      <c r="X167" s="89"/>
      <c r="Y167" s="332"/>
    </row>
    <row r="168" spans="1:25" s="18" customFormat="1" ht="12" x14ac:dyDescent="0.25">
      <c r="A168" s="85" t="s">
        <v>202</v>
      </c>
      <c r="B168" s="42" t="s">
        <v>369</v>
      </c>
      <c r="C168" s="87"/>
      <c r="D168" s="31"/>
      <c r="E168" s="31">
        <f>Tabela11[[#This Row],[PROPOSTA ORÇAMENTÁRIA INICIAL
Ano XXXX]]+Tabela11[[#This Row],[TRANSPOSIÇÕES
ORÇAMENTÁRIAS
Nº __ a __ 
E
REFORMULAÇÕES
APROVADAS]]</f>
        <v>0</v>
      </c>
      <c r="F168" s="31"/>
      <c r="G168" s="338" t="e">
        <f>Tabela11[[#This Row],[Despesa Liquidada
até __/__/____]]/Tabela11[[#This Row],[ORÇAMENTO
ATUALIZADO
Ano XXXX]]</f>
        <v>#DIV/0!</v>
      </c>
      <c r="H168" s="88">
        <f>Tabela11[[#This Row],[GOVERNANÇA
TOTAL
]]+Tabela11[[#This Row],[FINALIDADE
TOTAL
]]+Tabela11[[#This Row],[GESTÃO
TOTAL
]]</f>
        <v>0</v>
      </c>
      <c r="I168" s="342" t="e">
        <f t="shared" si="46"/>
        <v>#DIV/0!</v>
      </c>
      <c r="J168" s="335" t="e">
        <f>Tabela11[[#This Row],[PROPOSTA ORÇAMENTÁRIA
Ano XXXX + 1]]/Tabela11[[#This Row],[PROPOSTA ORÇAMENTÁRIA INICIAL
Ano XXXX]]</f>
        <v>#DIV/0!</v>
      </c>
      <c r="K168" s="336" t="e">
        <f>Tabela11[[#This Row],[PROPOSTA ORÇAMENTÁRIA
Ano XXXX + 1]]/Tabela11[[#This Row],[ORÇAMENTO
ATUALIZADO
Ano XXXX]]</f>
        <v>#DIV/0!</v>
      </c>
      <c r="L168" s="31"/>
      <c r="M168" s="31"/>
      <c r="N168" s="31"/>
      <c r="O168" s="140"/>
      <c r="P168" s="326">
        <f>SUM(Tabela11[[#This Row],[GOVERNANÇA
Direção e Liderança]:[GOVERNANÇA
Controle
]])</f>
        <v>0</v>
      </c>
      <c r="Q168" s="31"/>
      <c r="R168" s="31"/>
      <c r="S168" s="140"/>
      <c r="T168" s="326">
        <f>SUM(Tabela11[[#This Row],[FINALIDADE
Registro
]:[FINALIDADE
Julgamento e Normatização]])</f>
        <v>0</v>
      </c>
      <c r="U168" s="31"/>
      <c r="V168" s="31"/>
      <c r="W168" s="31"/>
      <c r="X168" s="89"/>
      <c r="Y168" s="332"/>
    </row>
    <row r="169" spans="1:25" s="18" customFormat="1" ht="12" x14ac:dyDescent="0.25">
      <c r="A169" s="85" t="s">
        <v>203</v>
      </c>
      <c r="B169" s="42" t="s">
        <v>766</v>
      </c>
      <c r="C169" s="87"/>
      <c r="D169" s="31"/>
      <c r="E169" s="31">
        <f>Tabela11[[#This Row],[PROPOSTA ORÇAMENTÁRIA INICIAL
Ano XXXX]]+Tabela11[[#This Row],[TRANSPOSIÇÕES
ORÇAMENTÁRIAS
Nº __ a __ 
E
REFORMULAÇÕES
APROVADAS]]</f>
        <v>0</v>
      </c>
      <c r="F169" s="31"/>
      <c r="G169" s="338" t="e">
        <f>Tabela11[[#This Row],[Despesa Liquidada
até __/__/____]]/Tabela11[[#This Row],[ORÇAMENTO
ATUALIZADO
Ano XXXX]]</f>
        <v>#DIV/0!</v>
      </c>
      <c r="H169" s="88">
        <f>Tabela11[[#This Row],[GOVERNANÇA
TOTAL
]]+Tabela11[[#This Row],[FINALIDADE
TOTAL
]]+Tabela11[[#This Row],[GESTÃO
TOTAL
]]</f>
        <v>0</v>
      </c>
      <c r="I169" s="342" t="e">
        <f t="shared" si="46"/>
        <v>#DIV/0!</v>
      </c>
      <c r="J169" s="335" t="e">
        <f>Tabela11[[#This Row],[PROPOSTA ORÇAMENTÁRIA
Ano XXXX + 1]]/Tabela11[[#This Row],[PROPOSTA ORÇAMENTÁRIA INICIAL
Ano XXXX]]</f>
        <v>#DIV/0!</v>
      </c>
      <c r="K169" s="336" t="e">
        <f>Tabela11[[#This Row],[PROPOSTA ORÇAMENTÁRIA
Ano XXXX + 1]]/Tabela11[[#This Row],[ORÇAMENTO
ATUALIZADO
Ano XXXX]]</f>
        <v>#DIV/0!</v>
      </c>
      <c r="L169" s="31"/>
      <c r="M169" s="31"/>
      <c r="N169" s="31"/>
      <c r="O169" s="140"/>
      <c r="P169" s="326">
        <f>SUM(Tabela11[[#This Row],[GOVERNANÇA
Direção e Liderança]:[GOVERNANÇA
Controle
]])</f>
        <v>0</v>
      </c>
      <c r="Q169" s="31"/>
      <c r="R169" s="31"/>
      <c r="S169" s="140"/>
      <c r="T169" s="326">
        <f>SUM(Tabela11[[#This Row],[FINALIDADE
Registro
]:[FINALIDADE
Julgamento e Normatização]])</f>
        <v>0</v>
      </c>
      <c r="U169" s="31"/>
      <c r="V169" s="31"/>
      <c r="W169" s="31"/>
      <c r="X169" s="89"/>
      <c r="Y169" s="332"/>
    </row>
    <row r="170" spans="1:25" s="18" customFormat="1" ht="12" x14ac:dyDescent="0.25">
      <c r="A170" s="85" t="s">
        <v>204</v>
      </c>
      <c r="B170" s="42" t="s">
        <v>767</v>
      </c>
      <c r="C170" s="87"/>
      <c r="D170" s="31"/>
      <c r="E170" s="31">
        <f>Tabela11[[#This Row],[PROPOSTA ORÇAMENTÁRIA INICIAL
Ano XXXX]]+Tabela11[[#This Row],[TRANSPOSIÇÕES
ORÇAMENTÁRIAS
Nº __ a __ 
E
REFORMULAÇÕES
APROVADAS]]</f>
        <v>0</v>
      </c>
      <c r="F170" s="31"/>
      <c r="G170" s="338" t="e">
        <f>Tabela11[[#This Row],[Despesa Liquidada
até __/__/____]]/Tabela11[[#This Row],[ORÇAMENTO
ATUALIZADO
Ano XXXX]]</f>
        <v>#DIV/0!</v>
      </c>
      <c r="H170" s="88">
        <f>Tabela11[[#This Row],[GOVERNANÇA
TOTAL
]]+Tabela11[[#This Row],[FINALIDADE
TOTAL
]]+Tabela11[[#This Row],[GESTÃO
TOTAL
]]</f>
        <v>0</v>
      </c>
      <c r="I170" s="342" t="e">
        <f t="shared" si="46"/>
        <v>#DIV/0!</v>
      </c>
      <c r="J170" s="335" t="e">
        <f>Tabela11[[#This Row],[PROPOSTA ORÇAMENTÁRIA
Ano XXXX + 1]]/Tabela11[[#This Row],[PROPOSTA ORÇAMENTÁRIA INICIAL
Ano XXXX]]</f>
        <v>#DIV/0!</v>
      </c>
      <c r="K170" s="336" t="e">
        <f>Tabela11[[#This Row],[PROPOSTA ORÇAMENTÁRIA
Ano XXXX + 1]]/Tabela11[[#This Row],[ORÇAMENTO
ATUALIZADO
Ano XXXX]]</f>
        <v>#DIV/0!</v>
      </c>
      <c r="L170" s="31"/>
      <c r="M170" s="31"/>
      <c r="N170" s="31"/>
      <c r="O170" s="140"/>
      <c r="P170" s="326">
        <f>SUM(Tabela11[[#This Row],[GOVERNANÇA
Direção e Liderança]:[GOVERNANÇA
Controle
]])</f>
        <v>0</v>
      </c>
      <c r="Q170" s="31"/>
      <c r="R170" s="31"/>
      <c r="S170" s="140"/>
      <c r="T170" s="326">
        <f>SUM(Tabela11[[#This Row],[FINALIDADE
Registro
]:[FINALIDADE
Julgamento e Normatização]])</f>
        <v>0</v>
      </c>
      <c r="U170" s="31"/>
      <c r="V170" s="31"/>
      <c r="W170" s="31"/>
      <c r="X170" s="89"/>
      <c r="Y170" s="332"/>
    </row>
    <row r="171" spans="1:25" s="18" customFormat="1" ht="12" x14ac:dyDescent="0.25">
      <c r="A171" s="85" t="s">
        <v>205</v>
      </c>
      <c r="B171" s="42" t="s">
        <v>768</v>
      </c>
      <c r="C171" s="87"/>
      <c r="D171" s="31"/>
      <c r="E171" s="31">
        <f>Tabela11[[#This Row],[PROPOSTA ORÇAMENTÁRIA INICIAL
Ano XXXX]]+Tabela11[[#This Row],[TRANSPOSIÇÕES
ORÇAMENTÁRIAS
Nº __ a __ 
E
REFORMULAÇÕES
APROVADAS]]</f>
        <v>0</v>
      </c>
      <c r="F171" s="31"/>
      <c r="G171" s="338" t="e">
        <f>Tabela11[[#This Row],[Despesa Liquidada
até __/__/____]]/Tabela11[[#This Row],[ORÇAMENTO
ATUALIZADO
Ano XXXX]]</f>
        <v>#DIV/0!</v>
      </c>
      <c r="H171" s="88">
        <f>Tabela11[[#This Row],[GOVERNANÇA
TOTAL
]]+Tabela11[[#This Row],[FINALIDADE
TOTAL
]]+Tabela11[[#This Row],[GESTÃO
TOTAL
]]</f>
        <v>0</v>
      </c>
      <c r="I171" s="342" t="e">
        <f t="shared" si="46"/>
        <v>#DIV/0!</v>
      </c>
      <c r="J171" s="335" t="e">
        <f>Tabela11[[#This Row],[PROPOSTA ORÇAMENTÁRIA
Ano XXXX + 1]]/Tabela11[[#This Row],[PROPOSTA ORÇAMENTÁRIA INICIAL
Ano XXXX]]</f>
        <v>#DIV/0!</v>
      </c>
      <c r="K171" s="336" t="e">
        <f>Tabela11[[#This Row],[PROPOSTA ORÇAMENTÁRIA
Ano XXXX + 1]]/Tabela11[[#This Row],[ORÇAMENTO
ATUALIZADO
Ano XXXX]]</f>
        <v>#DIV/0!</v>
      </c>
      <c r="L171" s="87"/>
      <c r="M171" s="31"/>
      <c r="N171" s="31"/>
      <c r="O171" s="140"/>
      <c r="P171" s="326">
        <f>SUM(Tabela11[[#This Row],[GOVERNANÇA
Direção e Liderança]:[GOVERNANÇA
Controle
]])</f>
        <v>0</v>
      </c>
      <c r="Q171" s="31"/>
      <c r="R171" s="31"/>
      <c r="S171" s="140"/>
      <c r="T171" s="326">
        <f>SUM(Tabela11[[#This Row],[FINALIDADE
Registro
]:[FINALIDADE
Julgamento e Normatização]])</f>
        <v>0</v>
      </c>
      <c r="U171" s="31"/>
      <c r="V171" s="31"/>
      <c r="W171" s="31"/>
      <c r="X171" s="89"/>
      <c r="Y171" s="332"/>
    </row>
    <row r="172" spans="1:25" s="18" customFormat="1" ht="12" x14ac:dyDescent="0.25">
      <c r="A172" s="85" t="s">
        <v>206</v>
      </c>
      <c r="B172" s="42" t="s">
        <v>370</v>
      </c>
      <c r="C172" s="87"/>
      <c r="D172" s="31"/>
      <c r="E172" s="31">
        <f>Tabela11[[#This Row],[PROPOSTA ORÇAMENTÁRIA INICIAL
Ano XXXX]]+Tabela11[[#This Row],[TRANSPOSIÇÕES
ORÇAMENTÁRIAS
Nº __ a __ 
E
REFORMULAÇÕES
APROVADAS]]</f>
        <v>0</v>
      </c>
      <c r="F172" s="31"/>
      <c r="G172" s="338" t="e">
        <f>Tabela11[[#This Row],[Despesa Liquidada
até __/__/____]]/Tabela11[[#This Row],[ORÇAMENTO
ATUALIZADO
Ano XXXX]]</f>
        <v>#DIV/0!</v>
      </c>
      <c r="H172" s="88">
        <f>Tabela11[[#This Row],[GOVERNANÇA
TOTAL
]]+Tabela11[[#This Row],[FINALIDADE
TOTAL
]]+Tabela11[[#This Row],[GESTÃO
TOTAL
]]</f>
        <v>0</v>
      </c>
      <c r="I172" s="342" t="e">
        <f t="shared" si="46"/>
        <v>#DIV/0!</v>
      </c>
      <c r="J172" s="335" t="e">
        <f>Tabela11[[#This Row],[PROPOSTA ORÇAMENTÁRIA
Ano XXXX + 1]]/Tabela11[[#This Row],[PROPOSTA ORÇAMENTÁRIA INICIAL
Ano XXXX]]</f>
        <v>#DIV/0!</v>
      </c>
      <c r="K172" s="336" t="e">
        <f>Tabela11[[#This Row],[PROPOSTA ORÇAMENTÁRIA
Ano XXXX + 1]]/Tabela11[[#This Row],[ORÇAMENTO
ATUALIZADO
Ano XXXX]]</f>
        <v>#DIV/0!</v>
      </c>
      <c r="L172" s="87"/>
      <c r="M172" s="31"/>
      <c r="N172" s="31"/>
      <c r="O172" s="140"/>
      <c r="P172" s="326">
        <f>SUM(Tabela11[[#This Row],[GOVERNANÇA
Direção e Liderança]:[GOVERNANÇA
Controle
]])</f>
        <v>0</v>
      </c>
      <c r="Q172" s="31"/>
      <c r="R172" s="31"/>
      <c r="S172" s="140"/>
      <c r="T172" s="326">
        <f>SUM(Tabela11[[#This Row],[FINALIDADE
Registro
]:[FINALIDADE
Julgamento e Normatização]])</f>
        <v>0</v>
      </c>
      <c r="U172" s="31"/>
      <c r="V172" s="31"/>
      <c r="W172" s="31"/>
      <c r="X172" s="89"/>
      <c r="Y172" s="332"/>
    </row>
    <row r="173" spans="1:25" s="18" customFormat="1" ht="12" x14ac:dyDescent="0.25">
      <c r="A173" s="85" t="s">
        <v>207</v>
      </c>
      <c r="B173" s="42" t="s">
        <v>371</v>
      </c>
      <c r="C173" s="87"/>
      <c r="D173" s="31"/>
      <c r="E173" s="31">
        <f>Tabela11[[#This Row],[PROPOSTA ORÇAMENTÁRIA INICIAL
Ano XXXX]]+Tabela11[[#This Row],[TRANSPOSIÇÕES
ORÇAMENTÁRIAS
Nº __ a __ 
E
REFORMULAÇÕES
APROVADAS]]</f>
        <v>0</v>
      </c>
      <c r="F173" s="31"/>
      <c r="G173" s="338" t="e">
        <f>Tabela11[[#This Row],[Despesa Liquidada
até __/__/____]]/Tabela11[[#This Row],[ORÇAMENTO
ATUALIZADO
Ano XXXX]]</f>
        <v>#DIV/0!</v>
      </c>
      <c r="H173" s="88">
        <f>Tabela11[[#This Row],[GOVERNANÇA
TOTAL
]]+Tabela11[[#This Row],[FINALIDADE
TOTAL
]]+Tabela11[[#This Row],[GESTÃO
TOTAL
]]</f>
        <v>0</v>
      </c>
      <c r="I173" s="342" t="e">
        <f t="shared" si="46"/>
        <v>#DIV/0!</v>
      </c>
      <c r="J173" s="335" t="e">
        <f>Tabela11[[#This Row],[PROPOSTA ORÇAMENTÁRIA
Ano XXXX + 1]]/Tabela11[[#This Row],[PROPOSTA ORÇAMENTÁRIA INICIAL
Ano XXXX]]</f>
        <v>#DIV/0!</v>
      </c>
      <c r="K173" s="336" t="e">
        <f>Tabela11[[#This Row],[PROPOSTA ORÇAMENTÁRIA
Ano XXXX + 1]]/Tabela11[[#This Row],[ORÇAMENTO
ATUALIZADO
Ano XXXX]]</f>
        <v>#DIV/0!</v>
      </c>
      <c r="L173" s="87"/>
      <c r="M173" s="31"/>
      <c r="N173" s="31"/>
      <c r="O173" s="140"/>
      <c r="P173" s="326">
        <f>SUM(Tabela11[[#This Row],[GOVERNANÇA
Direção e Liderança]:[GOVERNANÇA
Controle
]])</f>
        <v>0</v>
      </c>
      <c r="Q173" s="31"/>
      <c r="R173" s="31"/>
      <c r="S173" s="140"/>
      <c r="T173" s="326">
        <f>SUM(Tabela11[[#This Row],[FINALIDADE
Registro
]:[FINALIDADE
Julgamento e Normatização]])</f>
        <v>0</v>
      </c>
      <c r="U173" s="31"/>
      <c r="V173" s="31"/>
      <c r="W173" s="31"/>
      <c r="X173" s="89"/>
      <c r="Y173" s="332"/>
    </row>
    <row r="174" spans="1:25" s="18" customFormat="1" ht="12" x14ac:dyDescent="0.25">
      <c r="A174" s="85" t="s">
        <v>752</v>
      </c>
      <c r="B174" s="42" t="s">
        <v>769</v>
      </c>
      <c r="C174" s="87"/>
      <c r="D174" s="31"/>
      <c r="E174" s="31">
        <f>Tabela11[[#This Row],[PROPOSTA ORÇAMENTÁRIA INICIAL
Ano XXXX]]+Tabela11[[#This Row],[TRANSPOSIÇÕES
ORÇAMENTÁRIAS
Nº __ a __ 
E
REFORMULAÇÕES
APROVADAS]]</f>
        <v>0</v>
      </c>
      <c r="F174" s="31"/>
      <c r="G174" s="338" t="e">
        <f>Tabela11[[#This Row],[Despesa Liquidada
até __/__/____]]/Tabela11[[#This Row],[ORÇAMENTO
ATUALIZADO
Ano XXXX]]</f>
        <v>#DIV/0!</v>
      </c>
      <c r="H174" s="88">
        <f>Tabela11[[#This Row],[GOVERNANÇA
TOTAL
]]+Tabela11[[#This Row],[FINALIDADE
TOTAL
]]+Tabela11[[#This Row],[GESTÃO
TOTAL
]]</f>
        <v>0</v>
      </c>
      <c r="I174" s="342" t="e">
        <f t="shared" si="46"/>
        <v>#DIV/0!</v>
      </c>
      <c r="J174" s="335" t="e">
        <f>Tabela11[[#This Row],[PROPOSTA ORÇAMENTÁRIA
Ano XXXX + 1]]/Tabela11[[#This Row],[PROPOSTA ORÇAMENTÁRIA INICIAL
Ano XXXX]]</f>
        <v>#DIV/0!</v>
      </c>
      <c r="K174" s="336" t="e">
        <f>Tabela11[[#This Row],[PROPOSTA ORÇAMENTÁRIA
Ano XXXX + 1]]/Tabela11[[#This Row],[ORÇAMENTO
ATUALIZADO
Ano XXXX]]</f>
        <v>#DIV/0!</v>
      </c>
      <c r="L174" s="87"/>
      <c r="M174" s="31"/>
      <c r="N174" s="31"/>
      <c r="O174" s="140"/>
      <c r="P174" s="326">
        <f>SUM(Tabela11[[#This Row],[GOVERNANÇA
Direção e Liderança]:[GOVERNANÇA
Controle
]])</f>
        <v>0</v>
      </c>
      <c r="Q174" s="31"/>
      <c r="R174" s="31"/>
      <c r="S174" s="140"/>
      <c r="T174" s="326">
        <f>SUM(Tabela11[[#This Row],[FINALIDADE
Registro
]:[FINALIDADE
Julgamento e Normatização]])</f>
        <v>0</v>
      </c>
      <c r="U174" s="31"/>
      <c r="V174" s="31"/>
      <c r="W174" s="31"/>
      <c r="X174" s="89"/>
      <c r="Y174" s="332"/>
    </row>
    <row r="175" spans="1:25" s="18" customFormat="1" ht="12" x14ac:dyDescent="0.25">
      <c r="A175" s="85" t="s">
        <v>208</v>
      </c>
      <c r="B175" s="42" t="s">
        <v>770</v>
      </c>
      <c r="C175" s="87"/>
      <c r="D175" s="31"/>
      <c r="E175" s="31">
        <f>Tabela11[[#This Row],[PROPOSTA ORÇAMENTÁRIA INICIAL
Ano XXXX]]+Tabela11[[#This Row],[TRANSPOSIÇÕES
ORÇAMENTÁRIAS
Nº __ a __ 
E
REFORMULAÇÕES
APROVADAS]]</f>
        <v>0</v>
      </c>
      <c r="F175" s="31"/>
      <c r="G175" s="338" t="e">
        <f>Tabela11[[#This Row],[Despesa Liquidada
até __/__/____]]/Tabela11[[#This Row],[ORÇAMENTO
ATUALIZADO
Ano XXXX]]</f>
        <v>#DIV/0!</v>
      </c>
      <c r="H175" s="88">
        <f>Tabela11[[#This Row],[GOVERNANÇA
TOTAL
]]+Tabela11[[#This Row],[FINALIDADE
TOTAL
]]+Tabela11[[#This Row],[GESTÃO
TOTAL
]]</f>
        <v>0</v>
      </c>
      <c r="I175" s="342" t="e">
        <f t="shared" si="46"/>
        <v>#DIV/0!</v>
      </c>
      <c r="J175" s="335" t="e">
        <f>Tabela11[[#This Row],[PROPOSTA ORÇAMENTÁRIA
Ano XXXX + 1]]/Tabela11[[#This Row],[PROPOSTA ORÇAMENTÁRIA INICIAL
Ano XXXX]]</f>
        <v>#DIV/0!</v>
      </c>
      <c r="K175" s="336" t="e">
        <f>Tabela11[[#This Row],[PROPOSTA ORÇAMENTÁRIA
Ano XXXX + 1]]/Tabela11[[#This Row],[ORÇAMENTO
ATUALIZADO
Ano XXXX]]</f>
        <v>#DIV/0!</v>
      </c>
      <c r="L175" s="87"/>
      <c r="M175" s="31"/>
      <c r="N175" s="31"/>
      <c r="O175" s="140"/>
      <c r="P175" s="326">
        <f>SUM(Tabela11[[#This Row],[GOVERNANÇA
Direção e Liderança]:[GOVERNANÇA
Controle
]])</f>
        <v>0</v>
      </c>
      <c r="Q175" s="31"/>
      <c r="R175" s="31"/>
      <c r="S175" s="140"/>
      <c r="T175" s="326">
        <f>SUM(Tabela11[[#This Row],[FINALIDADE
Registro
]:[FINALIDADE
Julgamento e Normatização]])</f>
        <v>0</v>
      </c>
      <c r="U175" s="31"/>
      <c r="V175" s="31"/>
      <c r="W175" s="31"/>
      <c r="X175" s="89"/>
      <c r="Y175" s="332"/>
    </row>
    <row r="176" spans="1:25" s="18" customFormat="1" ht="12" x14ac:dyDescent="0.25">
      <c r="A176" s="85" t="s">
        <v>209</v>
      </c>
      <c r="B176" s="42" t="s">
        <v>372</v>
      </c>
      <c r="C176" s="87"/>
      <c r="D176" s="31"/>
      <c r="E176" s="31">
        <f>Tabela11[[#This Row],[PROPOSTA ORÇAMENTÁRIA INICIAL
Ano XXXX]]+Tabela11[[#This Row],[TRANSPOSIÇÕES
ORÇAMENTÁRIAS
Nº __ a __ 
E
REFORMULAÇÕES
APROVADAS]]</f>
        <v>0</v>
      </c>
      <c r="F176" s="31"/>
      <c r="G176" s="338" t="e">
        <f>Tabela11[[#This Row],[Despesa Liquidada
até __/__/____]]/Tabela11[[#This Row],[ORÇAMENTO
ATUALIZADO
Ano XXXX]]</f>
        <v>#DIV/0!</v>
      </c>
      <c r="H176" s="88">
        <f>Tabela11[[#This Row],[GOVERNANÇA
TOTAL
]]+Tabela11[[#This Row],[FINALIDADE
TOTAL
]]+Tabela11[[#This Row],[GESTÃO
TOTAL
]]</f>
        <v>0</v>
      </c>
      <c r="I176" s="342" t="e">
        <f t="shared" si="46"/>
        <v>#DIV/0!</v>
      </c>
      <c r="J176" s="335" t="e">
        <f>Tabela11[[#This Row],[PROPOSTA ORÇAMENTÁRIA
Ano XXXX + 1]]/Tabela11[[#This Row],[PROPOSTA ORÇAMENTÁRIA INICIAL
Ano XXXX]]</f>
        <v>#DIV/0!</v>
      </c>
      <c r="K176" s="336" t="e">
        <f>Tabela11[[#This Row],[PROPOSTA ORÇAMENTÁRIA
Ano XXXX + 1]]/Tabela11[[#This Row],[ORÇAMENTO
ATUALIZADO
Ano XXXX]]</f>
        <v>#DIV/0!</v>
      </c>
      <c r="L176" s="87"/>
      <c r="M176" s="31"/>
      <c r="N176" s="31"/>
      <c r="O176" s="140"/>
      <c r="P176" s="326">
        <f>SUM(Tabela11[[#This Row],[GOVERNANÇA
Direção e Liderança]:[GOVERNANÇA
Controle
]])</f>
        <v>0</v>
      </c>
      <c r="Q176" s="31"/>
      <c r="R176" s="31"/>
      <c r="S176" s="140"/>
      <c r="T176" s="326">
        <f>SUM(Tabela11[[#This Row],[FINALIDADE
Registro
]:[FINALIDADE
Julgamento e Normatização]])</f>
        <v>0</v>
      </c>
      <c r="U176" s="31"/>
      <c r="V176" s="31"/>
      <c r="W176" s="31"/>
      <c r="X176" s="89"/>
      <c r="Y176" s="332"/>
    </row>
    <row r="177" spans="1:26" s="18" customFormat="1" ht="12" x14ac:dyDescent="0.25">
      <c r="A177" s="85" t="s">
        <v>210</v>
      </c>
      <c r="B177" s="42" t="s">
        <v>373</v>
      </c>
      <c r="C177" s="87"/>
      <c r="D177" s="31"/>
      <c r="E177" s="31">
        <f>Tabela11[[#This Row],[PROPOSTA ORÇAMENTÁRIA INICIAL
Ano XXXX]]+Tabela11[[#This Row],[TRANSPOSIÇÕES
ORÇAMENTÁRIAS
Nº __ a __ 
E
REFORMULAÇÕES
APROVADAS]]</f>
        <v>0</v>
      </c>
      <c r="F177" s="31"/>
      <c r="G177" s="338" t="e">
        <f>Tabela11[[#This Row],[Despesa Liquidada
até __/__/____]]/Tabela11[[#This Row],[ORÇAMENTO
ATUALIZADO
Ano XXXX]]</f>
        <v>#DIV/0!</v>
      </c>
      <c r="H177" s="88">
        <f>Tabela11[[#This Row],[GOVERNANÇA
TOTAL
]]+Tabela11[[#This Row],[FINALIDADE
TOTAL
]]+Tabela11[[#This Row],[GESTÃO
TOTAL
]]</f>
        <v>0</v>
      </c>
      <c r="I177" s="342" t="e">
        <f t="shared" si="46"/>
        <v>#DIV/0!</v>
      </c>
      <c r="J177" s="335" t="e">
        <f>Tabela11[[#This Row],[PROPOSTA ORÇAMENTÁRIA
Ano XXXX + 1]]/Tabela11[[#This Row],[PROPOSTA ORÇAMENTÁRIA INICIAL
Ano XXXX]]</f>
        <v>#DIV/0!</v>
      </c>
      <c r="K177" s="336" t="e">
        <f>Tabela11[[#This Row],[PROPOSTA ORÇAMENTÁRIA
Ano XXXX + 1]]/Tabela11[[#This Row],[ORÇAMENTO
ATUALIZADO
Ano XXXX]]</f>
        <v>#DIV/0!</v>
      </c>
      <c r="L177" s="87"/>
      <c r="M177" s="31"/>
      <c r="N177" s="31"/>
      <c r="O177" s="140"/>
      <c r="P177" s="326">
        <f>SUM(Tabela11[[#This Row],[GOVERNANÇA
Direção e Liderança]:[GOVERNANÇA
Controle
]])</f>
        <v>0</v>
      </c>
      <c r="Q177" s="31"/>
      <c r="R177" s="31"/>
      <c r="S177" s="140"/>
      <c r="T177" s="326">
        <f>SUM(Tabela11[[#This Row],[FINALIDADE
Registro
]:[FINALIDADE
Julgamento e Normatização]])</f>
        <v>0</v>
      </c>
      <c r="U177" s="31"/>
      <c r="V177" s="31"/>
      <c r="W177" s="31"/>
      <c r="X177" s="89"/>
      <c r="Y177" s="332"/>
    </row>
    <row r="178" spans="1:26" s="18" customFormat="1" ht="12" x14ac:dyDescent="0.25">
      <c r="A178" s="85" t="s">
        <v>753</v>
      </c>
      <c r="B178" s="42" t="s">
        <v>771</v>
      </c>
      <c r="C178" s="87"/>
      <c r="D178" s="31"/>
      <c r="E178" s="31">
        <f>Tabela11[[#This Row],[PROPOSTA ORÇAMENTÁRIA INICIAL
Ano XXXX]]+Tabela11[[#This Row],[TRANSPOSIÇÕES
ORÇAMENTÁRIAS
Nº __ a __ 
E
REFORMULAÇÕES
APROVADAS]]</f>
        <v>0</v>
      </c>
      <c r="F178" s="31"/>
      <c r="G178" s="338" t="e">
        <f>Tabela11[[#This Row],[Despesa Liquidada
até __/__/____]]/Tabela11[[#This Row],[ORÇAMENTO
ATUALIZADO
Ano XXXX]]</f>
        <v>#DIV/0!</v>
      </c>
      <c r="H178" s="88">
        <f>Tabela11[[#This Row],[GOVERNANÇA
TOTAL
]]+Tabela11[[#This Row],[FINALIDADE
TOTAL
]]+Tabela11[[#This Row],[GESTÃO
TOTAL
]]</f>
        <v>0</v>
      </c>
      <c r="I178" s="342" t="e">
        <f t="shared" si="46"/>
        <v>#DIV/0!</v>
      </c>
      <c r="J178" s="335" t="e">
        <f>Tabela11[[#This Row],[PROPOSTA ORÇAMENTÁRIA
Ano XXXX + 1]]/Tabela11[[#This Row],[PROPOSTA ORÇAMENTÁRIA INICIAL
Ano XXXX]]</f>
        <v>#DIV/0!</v>
      </c>
      <c r="K178" s="336" t="e">
        <f>Tabela11[[#This Row],[PROPOSTA ORÇAMENTÁRIA
Ano XXXX + 1]]/Tabela11[[#This Row],[ORÇAMENTO
ATUALIZADO
Ano XXXX]]</f>
        <v>#DIV/0!</v>
      </c>
      <c r="L178" s="87"/>
      <c r="M178" s="31"/>
      <c r="N178" s="31"/>
      <c r="O178" s="140"/>
      <c r="P178" s="326">
        <f>SUM(Tabela11[[#This Row],[GOVERNANÇA
Direção e Liderança]:[GOVERNANÇA
Controle
]])</f>
        <v>0</v>
      </c>
      <c r="Q178" s="31"/>
      <c r="R178" s="31"/>
      <c r="S178" s="140"/>
      <c r="T178" s="326">
        <f>SUM(Tabela11[[#This Row],[FINALIDADE
Registro
]:[FINALIDADE
Julgamento e Normatização]])</f>
        <v>0</v>
      </c>
      <c r="U178" s="31"/>
      <c r="V178" s="31"/>
      <c r="W178" s="31"/>
      <c r="X178" s="89"/>
      <c r="Y178" s="332"/>
    </row>
    <row r="179" spans="1:26" s="18" customFormat="1" ht="12" x14ac:dyDescent="0.25">
      <c r="A179" s="85" t="s">
        <v>754</v>
      </c>
      <c r="B179" s="42" t="s">
        <v>772</v>
      </c>
      <c r="C179" s="87"/>
      <c r="D179" s="31"/>
      <c r="E179" s="31">
        <f>Tabela11[[#This Row],[PROPOSTA ORÇAMENTÁRIA INICIAL
Ano XXXX]]+Tabela11[[#This Row],[TRANSPOSIÇÕES
ORÇAMENTÁRIAS
Nº __ a __ 
E
REFORMULAÇÕES
APROVADAS]]</f>
        <v>0</v>
      </c>
      <c r="F179" s="31"/>
      <c r="G179" s="338" t="e">
        <f>Tabela11[[#This Row],[Despesa Liquidada
até __/__/____]]/Tabela11[[#This Row],[ORÇAMENTO
ATUALIZADO
Ano XXXX]]</f>
        <v>#DIV/0!</v>
      </c>
      <c r="H179" s="88">
        <f>Tabela11[[#This Row],[GOVERNANÇA
TOTAL
]]+Tabela11[[#This Row],[FINALIDADE
TOTAL
]]+Tabela11[[#This Row],[GESTÃO
TOTAL
]]</f>
        <v>0</v>
      </c>
      <c r="I179" s="342" t="e">
        <f t="shared" si="46"/>
        <v>#DIV/0!</v>
      </c>
      <c r="J179" s="335" t="e">
        <f>Tabela11[[#This Row],[PROPOSTA ORÇAMENTÁRIA
Ano XXXX + 1]]/Tabela11[[#This Row],[PROPOSTA ORÇAMENTÁRIA INICIAL
Ano XXXX]]</f>
        <v>#DIV/0!</v>
      </c>
      <c r="K179" s="336" t="e">
        <f>Tabela11[[#This Row],[PROPOSTA ORÇAMENTÁRIA
Ano XXXX + 1]]/Tabela11[[#This Row],[ORÇAMENTO
ATUALIZADO
Ano XXXX]]</f>
        <v>#DIV/0!</v>
      </c>
      <c r="L179" s="87"/>
      <c r="M179" s="31"/>
      <c r="N179" s="31"/>
      <c r="O179" s="140"/>
      <c r="P179" s="326">
        <f>SUM(Tabela11[[#This Row],[GOVERNANÇA
Direção e Liderança]:[GOVERNANÇA
Controle
]])</f>
        <v>0</v>
      </c>
      <c r="Q179" s="31"/>
      <c r="R179" s="31"/>
      <c r="S179" s="140"/>
      <c r="T179" s="326">
        <f>SUM(Tabela11[[#This Row],[FINALIDADE
Registro
]:[FINALIDADE
Julgamento e Normatização]])</f>
        <v>0</v>
      </c>
      <c r="U179" s="31"/>
      <c r="V179" s="31"/>
      <c r="W179" s="31"/>
      <c r="X179" s="89"/>
      <c r="Y179" s="332"/>
    </row>
    <row r="180" spans="1:26" s="18" customFormat="1" ht="12" x14ac:dyDescent="0.25">
      <c r="A180" s="85" t="s">
        <v>211</v>
      </c>
      <c r="B180" s="42" t="s">
        <v>374</v>
      </c>
      <c r="C180" s="87"/>
      <c r="D180" s="31"/>
      <c r="E180" s="31">
        <f>Tabela11[[#This Row],[PROPOSTA ORÇAMENTÁRIA INICIAL
Ano XXXX]]+Tabela11[[#This Row],[TRANSPOSIÇÕES
ORÇAMENTÁRIAS
Nº __ a __ 
E
REFORMULAÇÕES
APROVADAS]]</f>
        <v>0</v>
      </c>
      <c r="F180" s="31"/>
      <c r="G180" s="338" t="e">
        <f>Tabela11[[#This Row],[Despesa Liquidada
até __/__/____]]/Tabela11[[#This Row],[ORÇAMENTO
ATUALIZADO
Ano XXXX]]</f>
        <v>#DIV/0!</v>
      </c>
      <c r="H180" s="88">
        <f>Tabela11[[#This Row],[GOVERNANÇA
TOTAL
]]+Tabela11[[#This Row],[FINALIDADE
TOTAL
]]+Tabela11[[#This Row],[GESTÃO
TOTAL
]]</f>
        <v>0</v>
      </c>
      <c r="I180" s="342" t="e">
        <f t="shared" si="46"/>
        <v>#DIV/0!</v>
      </c>
      <c r="J180" s="335" t="e">
        <f>Tabela11[[#This Row],[PROPOSTA ORÇAMENTÁRIA
Ano XXXX + 1]]/Tabela11[[#This Row],[PROPOSTA ORÇAMENTÁRIA INICIAL
Ano XXXX]]</f>
        <v>#DIV/0!</v>
      </c>
      <c r="K180" s="336" t="e">
        <f>Tabela11[[#This Row],[PROPOSTA ORÇAMENTÁRIA
Ano XXXX + 1]]/Tabela11[[#This Row],[ORÇAMENTO
ATUALIZADO
Ano XXXX]]</f>
        <v>#DIV/0!</v>
      </c>
      <c r="L180" s="87"/>
      <c r="M180" s="31"/>
      <c r="N180" s="31"/>
      <c r="O180" s="140"/>
      <c r="P180" s="326">
        <f>SUM(Tabela11[[#This Row],[GOVERNANÇA
Direção e Liderança]:[GOVERNANÇA
Controle
]])</f>
        <v>0</v>
      </c>
      <c r="Q180" s="31"/>
      <c r="R180" s="31"/>
      <c r="S180" s="140"/>
      <c r="T180" s="326">
        <f>SUM(Tabela11[[#This Row],[FINALIDADE
Registro
]:[FINALIDADE
Julgamento e Normatização]])</f>
        <v>0</v>
      </c>
      <c r="U180" s="31"/>
      <c r="V180" s="31"/>
      <c r="W180" s="31"/>
      <c r="X180" s="89"/>
      <c r="Y180" s="332"/>
    </row>
    <row r="181" spans="1:26" s="18" customFormat="1" ht="12" x14ac:dyDescent="0.25">
      <c r="A181" s="85" t="s">
        <v>755</v>
      </c>
      <c r="B181" s="42" t="s">
        <v>778</v>
      </c>
      <c r="C181" s="87"/>
      <c r="D181" s="31"/>
      <c r="E181" s="31">
        <f>Tabela11[[#This Row],[PROPOSTA ORÇAMENTÁRIA INICIAL
Ano XXXX]]+Tabela11[[#This Row],[TRANSPOSIÇÕES
ORÇAMENTÁRIAS
Nº __ a __ 
E
REFORMULAÇÕES
APROVADAS]]</f>
        <v>0</v>
      </c>
      <c r="F181" s="31"/>
      <c r="G181" s="338" t="e">
        <f>Tabela11[[#This Row],[Despesa Liquidada
até __/__/____]]/Tabela11[[#This Row],[ORÇAMENTO
ATUALIZADO
Ano XXXX]]</f>
        <v>#DIV/0!</v>
      </c>
      <c r="H181" s="88">
        <f>Tabela11[[#This Row],[GOVERNANÇA
TOTAL
]]+Tabela11[[#This Row],[FINALIDADE
TOTAL
]]+Tabela11[[#This Row],[GESTÃO
TOTAL
]]</f>
        <v>0</v>
      </c>
      <c r="I181" s="342" t="e">
        <f t="shared" si="46"/>
        <v>#DIV/0!</v>
      </c>
      <c r="J181" s="335" t="e">
        <f>Tabela11[[#This Row],[PROPOSTA ORÇAMENTÁRIA
Ano XXXX + 1]]/Tabela11[[#This Row],[PROPOSTA ORÇAMENTÁRIA INICIAL
Ano XXXX]]</f>
        <v>#DIV/0!</v>
      </c>
      <c r="K181" s="336" t="e">
        <f>Tabela11[[#This Row],[PROPOSTA ORÇAMENTÁRIA
Ano XXXX + 1]]/Tabela11[[#This Row],[ORÇAMENTO
ATUALIZADO
Ano XXXX]]</f>
        <v>#DIV/0!</v>
      </c>
      <c r="L181" s="87"/>
      <c r="M181" s="31"/>
      <c r="N181" s="31"/>
      <c r="O181" s="140"/>
      <c r="P181" s="326">
        <f>SUM(Tabela11[[#This Row],[GOVERNANÇA
Direção e Liderança]:[GOVERNANÇA
Controle
]])</f>
        <v>0</v>
      </c>
      <c r="Q181" s="31"/>
      <c r="R181" s="31"/>
      <c r="S181" s="140"/>
      <c r="T181" s="326">
        <f>SUM(Tabela11[[#This Row],[FINALIDADE
Registro
]:[FINALIDADE
Julgamento e Normatização]])</f>
        <v>0</v>
      </c>
      <c r="U181" s="31"/>
      <c r="V181" s="31"/>
      <c r="W181" s="31"/>
      <c r="X181" s="89"/>
      <c r="Y181" s="332"/>
    </row>
    <row r="182" spans="1:26" s="18" customFormat="1" ht="12" x14ac:dyDescent="0.25">
      <c r="A182" s="85" t="s">
        <v>756</v>
      </c>
      <c r="B182" s="42" t="s">
        <v>773</v>
      </c>
      <c r="C182" s="87"/>
      <c r="D182" s="31"/>
      <c r="E182" s="31">
        <f>Tabela11[[#This Row],[PROPOSTA ORÇAMENTÁRIA INICIAL
Ano XXXX]]+Tabela11[[#This Row],[TRANSPOSIÇÕES
ORÇAMENTÁRIAS
Nº __ a __ 
E
REFORMULAÇÕES
APROVADAS]]</f>
        <v>0</v>
      </c>
      <c r="F182" s="31"/>
      <c r="G182" s="338" t="e">
        <f>Tabela11[[#This Row],[Despesa Liquidada
até __/__/____]]/Tabela11[[#This Row],[ORÇAMENTO
ATUALIZADO
Ano XXXX]]</f>
        <v>#DIV/0!</v>
      </c>
      <c r="H182" s="88">
        <f>Tabela11[[#This Row],[GOVERNANÇA
TOTAL
]]+Tabela11[[#This Row],[FINALIDADE
TOTAL
]]+Tabela11[[#This Row],[GESTÃO
TOTAL
]]</f>
        <v>0</v>
      </c>
      <c r="I182" s="342" t="e">
        <f t="shared" si="46"/>
        <v>#DIV/0!</v>
      </c>
      <c r="J182" s="335" t="e">
        <f>Tabela11[[#This Row],[PROPOSTA ORÇAMENTÁRIA
Ano XXXX + 1]]/Tabela11[[#This Row],[PROPOSTA ORÇAMENTÁRIA INICIAL
Ano XXXX]]</f>
        <v>#DIV/0!</v>
      </c>
      <c r="K182" s="336" t="e">
        <f>Tabela11[[#This Row],[PROPOSTA ORÇAMENTÁRIA
Ano XXXX + 1]]/Tabela11[[#This Row],[ORÇAMENTO
ATUALIZADO
Ano XXXX]]</f>
        <v>#DIV/0!</v>
      </c>
      <c r="L182" s="87"/>
      <c r="M182" s="31"/>
      <c r="N182" s="31"/>
      <c r="O182" s="140"/>
      <c r="P182" s="326">
        <f>SUM(Tabela11[[#This Row],[GOVERNANÇA
Direção e Liderança]:[GOVERNANÇA
Controle
]])</f>
        <v>0</v>
      </c>
      <c r="Q182" s="31"/>
      <c r="R182" s="31"/>
      <c r="S182" s="140"/>
      <c r="T182" s="326">
        <f>SUM(Tabela11[[#This Row],[FINALIDADE
Registro
]:[FINALIDADE
Julgamento e Normatização]])</f>
        <v>0</v>
      </c>
      <c r="U182" s="31"/>
      <c r="V182" s="31"/>
      <c r="W182" s="31"/>
      <c r="X182" s="89"/>
      <c r="Y182" s="332"/>
    </row>
    <row r="183" spans="1:26" s="18" customFormat="1" ht="12" x14ac:dyDescent="0.25">
      <c r="A183" s="85" t="s">
        <v>757</v>
      </c>
      <c r="B183" s="42" t="s">
        <v>774</v>
      </c>
      <c r="C183" s="87"/>
      <c r="D183" s="31"/>
      <c r="E183" s="31">
        <f>Tabela11[[#This Row],[PROPOSTA ORÇAMENTÁRIA INICIAL
Ano XXXX]]+Tabela11[[#This Row],[TRANSPOSIÇÕES
ORÇAMENTÁRIAS
Nº __ a __ 
E
REFORMULAÇÕES
APROVADAS]]</f>
        <v>0</v>
      </c>
      <c r="F183" s="31"/>
      <c r="G183" s="338" t="e">
        <f>Tabela11[[#This Row],[Despesa Liquidada
até __/__/____]]/Tabela11[[#This Row],[ORÇAMENTO
ATUALIZADO
Ano XXXX]]</f>
        <v>#DIV/0!</v>
      </c>
      <c r="H183" s="88">
        <f>Tabela11[[#This Row],[GOVERNANÇA
TOTAL
]]+Tabela11[[#This Row],[FINALIDADE
TOTAL
]]+Tabela11[[#This Row],[GESTÃO
TOTAL
]]</f>
        <v>0</v>
      </c>
      <c r="I183" s="342" t="e">
        <f t="shared" si="46"/>
        <v>#DIV/0!</v>
      </c>
      <c r="J183" s="335" t="e">
        <f>Tabela11[[#This Row],[PROPOSTA ORÇAMENTÁRIA
Ano XXXX + 1]]/Tabela11[[#This Row],[PROPOSTA ORÇAMENTÁRIA INICIAL
Ano XXXX]]</f>
        <v>#DIV/0!</v>
      </c>
      <c r="K183" s="336" t="e">
        <f>Tabela11[[#This Row],[PROPOSTA ORÇAMENTÁRIA
Ano XXXX + 1]]/Tabela11[[#This Row],[ORÇAMENTO
ATUALIZADO
Ano XXXX]]</f>
        <v>#DIV/0!</v>
      </c>
      <c r="L183" s="87"/>
      <c r="M183" s="31"/>
      <c r="N183" s="31"/>
      <c r="O183" s="140"/>
      <c r="P183" s="326">
        <f>SUM(Tabela11[[#This Row],[GOVERNANÇA
Direção e Liderança]:[GOVERNANÇA
Controle
]])</f>
        <v>0</v>
      </c>
      <c r="Q183" s="31"/>
      <c r="R183" s="31"/>
      <c r="S183" s="140"/>
      <c r="T183" s="326">
        <f>SUM(Tabela11[[#This Row],[FINALIDADE
Registro
]:[FINALIDADE
Julgamento e Normatização]])</f>
        <v>0</v>
      </c>
      <c r="U183" s="31"/>
      <c r="V183" s="31"/>
      <c r="W183" s="31"/>
      <c r="X183" s="89"/>
      <c r="Y183" s="332"/>
    </row>
    <row r="184" spans="1:26" s="18" customFormat="1" ht="12" x14ac:dyDescent="0.25">
      <c r="A184" s="85" t="s">
        <v>212</v>
      </c>
      <c r="B184" s="42" t="s">
        <v>775</v>
      </c>
      <c r="C184" s="87"/>
      <c r="D184" s="31"/>
      <c r="E184" s="31">
        <f>Tabela11[[#This Row],[PROPOSTA ORÇAMENTÁRIA INICIAL
Ano XXXX]]+Tabela11[[#This Row],[TRANSPOSIÇÕES
ORÇAMENTÁRIAS
Nº __ a __ 
E
REFORMULAÇÕES
APROVADAS]]</f>
        <v>0</v>
      </c>
      <c r="F184" s="31"/>
      <c r="G184" s="338" t="e">
        <f>Tabela11[[#This Row],[Despesa Liquidada
até __/__/____]]/Tabela11[[#This Row],[ORÇAMENTO
ATUALIZADO
Ano XXXX]]</f>
        <v>#DIV/0!</v>
      </c>
      <c r="H184" s="88">
        <f>Tabela11[[#This Row],[GOVERNANÇA
TOTAL
]]+Tabela11[[#This Row],[FINALIDADE
TOTAL
]]+Tabela11[[#This Row],[GESTÃO
TOTAL
]]</f>
        <v>0</v>
      </c>
      <c r="I184" s="342" t="e">
        <f t="shared" si="46"/>
        <v>#DIV/0!</v>
      </c>
      <c r="J184" s="335" t="e">
        <f>Tabela11[[#This Row],[PROPOSTA ORÇAMENTÁRIA
Ano XXXX + 1]]/Tabela11[[#This Row],[PROPOSTA ORÇAMENTÁRIA INICIAL
Ano XXXX]]</f>
        <v>#DIV/0!</v>
      </c>
      <c r="K184" s="336" t="e">
        <f>Tabela11[[#This Row],[PROPOSTA ORÇAMENTÁRIA
Ano XXXX + 1]]/Tabela11[[#This Row],[ORÇAMENTO
ATUALIZADO
Ano XXXX]]</f>
        <v>#DIV/0!</v>
      </c>
      <c r="L184" s="87"/>
      <c r="M184" s="31"/>
      <c r="N184" s="31"/>
      <c r="O184" s="140"/>
      <c r="P184" s="326">
        <f>SUM(Tabela11[[#This Row],[GOVERNANÇA
Direção e Liderança]:[GOVERNANÇA
Controle
]])</f>
        <v>0</v>
      </c>
      <c r="Q184" s="31"/>
      <c r="R184" s="31"/>
      <c r="S184" s="140"/>
      <c r="T184" s="326">
        <f>SUM(Tabela11[[#This Row],[FINALIDADE
Registro
]:[FINALIDADE
Julgamento e Normatização]])</f>
        <v>0</v>
      </c>
      <c r="U184" s="31"/>
      <c r="V184" s="31"/>
      <c r="W184" s="31"/>
      <c r="X184" s="89"/>
      <c r="Y184" s="332"/>
    </row>
    <row r="185" spans="1:26" s="18" customFormat="1" ht="12" x14ac:dyDescent="0.25">
      <c r="A185" s="85" t="s">
        <v>758</v>
      </c>
      <c r="B185" s="42" t="s">
        <v>776</v>
      </c>
      <c r="C185" s="87"/>
      <c r="D185" s="31"/>
      <c r="E185" s="31">
        <f>Tabela11[[#This Row],[PROPOSTA ORÇAMENTÁRIA INICIAL
Ano XXXX]]+Tabela11[[#This Row],[TRANSPOSIÇÕES
ORÇAMENTÁRIAS
Nº __ a __ 
E
REFORMULAÇÕES
APROVADAS]]</f>
        <v>0</v>
      </c>
      <c r="F185" s="31"/>
      <c r="G185" s="338" t="e">
        <f>Tabela11[[#This Row],[Despesa Liquidada
até __/__/____]]/Tabela11[[#This Row],[ORÇAMENTO
ATUALIZADO
Ano XXXX]]</f>
        <v>#DIV/0!</v>
      </c>
      <c r="H185" s="88">
        <f>Tabela11[[#This Row],[GOVERNANÇA
TOTAL
]]+Tabela11[[#This Row],[FINALIDADE
TOTAL
]]+Tabela11[[#This Row],[GESTÃO
TOTAL
]]</f>
        <v>0</v>
      </c>
      <c r="I185" s="342" t="e">
        <f t="shared" si="46"/>
        <v>#DIV/0!</v>
      </c>
      <c r="J185" s="335" t="e">
        <f>Tabela11[[#This Row],[PROPOSTA ORÇAMENTÁRIA
Ano XXXX + 1]]/Tabela11[[#This Row],[PROPOSTA ORÇAMENTÁRIA INICIAL
Ano XXXX]]</f>
        <v>#DIV/0!</v>
      </c>
      <c r="K185" s="336" t="e">
        <f>Tabela11[[#This Row],[PROPOSTA ORÇAMENTÁRIA
Ano XXXX + 1]]/Tabela11[[#This Row],[ORÇAMENTO
ATUALIZADO
Ano XXXX]]</f>
        <v>#DIV/0!</v>
      </c>
      <c r="L185" s="87"/>
      <c r="M185" s="31"/>
      <c r="N185" s="31"/>
      <c r="O185" s="140"/>
      <c r="P185" s="326">
        <f>SUM(Tabela11[[#This Row],[GOVERNANÇA
Direção e Liderança]:[GOVERNANÇA
Controle
]])</f>
        <v>0</v>
      </c>
      <c r="Q185" s="31"/>
      <c r="R185" s="31"/>
      <c r="S185" s="140"/>
      <c r="T185" s="326">
        <f>SUM(Tabela11[[#This Row],[FINALIDADE
Registro
]:[FINALIDADE
Julgamento e Normatização]])</f>
        <v>0</v>
      </c>
      <c r="U185" s="31"/>
      <c r="V185" s="31"/>
      <c r="W185" s="31"/>
      <c r="X185" s="89"/>
      <c r="Y185" s="332"/>
    </row>
    <row r="186" spans="1:26" s="18" customFormat="1" ht="12" x14ac:dyDescent="0.25">
      <c r="A186" s="85" t="s">
        <v>759</v>
      </c>
      <c r="B186" s="42" t="s">
        <v>716</v>
      </c>
      <c r="C186" s="87"/>
      <c r="D186" s="31"/>
      <c r="E186" s="31">
        <f>Tabela11[[#This Row],[PROPOSTA ORÇAMENTÁRIA INICIAL
Ano XXXX]]+Tabela11[[#This Row],[TRANSPOSIÇÕES
ORÇAMENTÁRIAS
Nº __ a __ 
E
REFORMULAÇÕES
APROVADAS]]</f>
        <v>0</v>
      </c>
      <c r="F186" s="31"/>
      <c r="G186" s="338" t="e">
        <f>Tabela11[[#This Row],[Despesa Liquidada
até __/__/____]]/Tabela11[[#This Row],[ORÇAMENTO
ATUALIZADO
Ano XXXX]]</f>
        <v>#DIV/0!</v>
      </c>
      <c r="H186" s="88">
        <f>Tabela11[[#This Row],[GOVERNANÇA
TOTAL
]]+Tabela11[[#This Row],[FINALIDADE
TOTAL
]]+Tabela11[[#This Row],[GESTÃO
TOTAL
]]</f>
        <v>0</v>
      </c>
      <c r="I186" s="342" t="e">
        <f t="shared" si="46"/>
        <v>#DIV/0!</v>
      </c>
      <c r="J186" s="335" t="e">
        <f>Tabela11[[#This Row],[PROPOSTA ORÇAMENTÁRIA
Ano XXXX + 1]]/Tabela11[[#This Row],[PROPOSTA ORÇAMENTÁRIA INICIAL
Ano XXXX]]</f>
        <v>#DIV/0!</v>
      </c>
      <c r="K186" s="336" t="e">
        <f>Tabela11[[#This Row],[PROPOSTA ORÇAMENTÁRIA
Ano XXXX + 1]]/Tabela11[[#This Row],[ORÇAMENTO
ATUALIZADO
Ano XXXX]]</f>
        <v>#DIV/0!</v>
      </c>
      <c r="L186" s="31"/>
      <c r="M186" s="31"/>
      <c r="N186" s="31"/>
      <c r="O186" s="140"/>
      <c r="P186" s="326">
        <f>SUM(Tabela11[[#This Row],[GOVERNANÇA
Direção e Liderança]:[GOVERNANÇA
Controle
]])</f>
        <v>0</v>
      </c>
      <c r="Q186" s="31"/>
      <c r="R186" s="31"/>
      <c r="S186" s="140"/>
      <c r="T186" s="326">
        <f>SUM(Tabela11[[#This Row],[FINALIDADE
Registro
]:[FINALIDADE
Julgamento e Normatização]])</f>
        <v>0</v>
      </c>
      <c r="U186" s="31"/>
      <c r="V186" s="31"/>
      <c r="W186" s="31"/>
      <c r="X186" s="89"/>
      <c r="Y186" s="332"/>
    </row>
    <row r="187" spans="1:26" s="18" customFormat="1" ht="12" x14ac:dyDescent="0.25">
      <c r="A187" s="85" t="s">
        <v>213</v>
      </c>
      <c r="B187" s="42" t="s">
        <v>777</v>
      </c>
      <c r="C187" s="87"/>
      <c r="D187" s="31"/>
      <c r="E187" s="31">
        <f>Tabela11[[#This Row],[PROPOSTA ORÇAMENTÁRIA INICIAL
Ano XXXX]]+Tabela11[[#This Row],[TRANSPOSIÇÕES
ORÇAMENTÁRIAS
Nº __ a __ 
E
REFORMULAÇÕES
APROVADAS]]</f>
        <v>0</v>
      </c>
      <c r="F187" s="31"/>
      <c r="G187" s="338" t="e">
        <f>Tabela11[[#This Row],[Despesa Liquidada
até __/__/____]]/Tabela11[[#This Row],[ORÇAMENTO
ATUALIZADO
Ano XXXX]]</f>
        <v>#DIV/0!</v>
      </c>
      <c r="H187" s="88">
        <f>Tabela11[[#This Row],[GOVERNANÇA
TOTAL
]]+Tabela11[[#This Row],[FINALIDADE
TOTAL
]]+Tabela11[[#This Row],[GESTÃO
TOTAL
]]</f>
        <v>0</v>
      </c>
      <c r="I187" s="342" t="e">
        <f t="shared" si="46"/>
        <v>#DIV/0!</v>
      </c>
      <c r="J187" s="335" t="e">
        <f>Tabela11[[#This Row],[PROPOSTA ORÇAMENTÁRIA
Ano XXXX + 1]]/Tabela11[[#This Row],[PROPOSTA ORÇAMENTÁRIA INICIAL
Ano XXXX]]</f>
        <v>#DIV/0!</v>
      </c>
      <c r="K187" s="336" t="e">
        <f>Tabela11[[#This Row],[PROPOSTA ORÇAMENTÁRIA
Ano XXXX + 1]]/Tabela11[[#This Row],[ORÇAMENTO
ATUALIZADO
Ano XXXX]]</f>
        <v>#DIV/0!</v>
      </c>
      <c r="L187" s="87"/>
      <c r="M187" s="31"/>
      <c r="N187" s="31"/>
      <c r="O187" s="140"/>
      <c r="P187" s="326">
        <f>SUM(Tabela11[[#This Row],[GOVERNANÇA
Direção e Liderança]:[GOVERNANÇA
Controle
]])</f>
        <v>0</v>
      </c>
      <c r="Q187" s="31"/>
      <c r="R187" s="31"/>
      <c r="S187" s="140"/>
      <c r="T187" s="326">
        <f>SUM(Tabela11[[#This Row],[FINALIDADE
Registro
]:[FINALIDADE
Julgamento e Normatização]])</f>
        <v>0</v>
      </c>
      <c r="U187" s="31"/>
      <c r="V187" s="31"/>
      <c r="W187" s="31"/>
      <c r="X187" s="89"/>
      <c r="Y187" s="332"/>
    </row>
    <row r="188" spans="1:26" s="18" customFormat="1" ht="12" x14ac:dyDescent="0.25">
      <c r="A188" s="85" t="s">
        <v>743</v>
      </c>
      <c r="B188" s="42" t="s">
        <v>718</v>
      </c>
      <c r="C188" s="87"/>
      <c r="D188" s="31"/>
      <c r="E188" s="31">
        <f>Tabela11[[#This Row],[PROPOSTA ORÇAMENTÁRIA INICIAL
Ano XXXX]]+Tabela11[[#This Row],[TRANSPOSIÇÕES
ORÇAMENTÁRIAS
Nº __ a __ 
E
REFORMULAÇÕES
APROVADAS]]</f>
        <v>0</v>
      </c>
      <c r="F188" s="31"/>
      <c r="G188" s="338" t="e">
        <f>Tabela11[[#This Row],[Despesa Liquidada
até __/__/____]]/Tabela11[[#This Row],[ORÇAMENTO
ATUALIZADO
Ano XXXX]]</f>
        <v>#DIV/0!</v>
      </c>
      <c r="H188" s="88">
        <f>Tabela11[[#This Row],[GOVERNANÇA
TOTAL
]]+Tabela11[[#This Row],[FINALIDADE
TOTAL
]]+Tabela11[[#This Row],[GESTÃO
TOTAL
]]</f>
        <v>0</v>
      </c>
      <c r="I188" s="342" t="e">
        <f t="shared" si="46"/>
        <v>#DIV/0!</v>
      </c>
      <c r="J188" s="335" t="e">
        <f>Tabela11[[#This Row],[PROPOSTA ORÇAMENTÁRIA
Ano XXXX + 1]]/Tabela11[[#This Row],[PROPOSTA ORÇAMENTÁRIA INICIAL
Ano XXXX]]</f>
        <v>#DIV/0!</v>
      </c>
      <c r="K188" s="336" t="e">
        <f>Tabela11[[#This Row],[PROPOSTA ORÇAMENTÁRIA
Ano XXXX + 1]]/Tabela11[[#This Row],[ORÇAMENTO
ATUALIZADO
Ano XXXX]]</f>
        <v>#DIV/0!</v>
      </c>
      <c r="L188" s="31"/>
      <c r="M188" s="31"/>
      <c r="N188" s="31"/>
      <c r="O188" s="140"/>
      <c r="P188" s="326">
        <f>SUM(Tabela11[[#This Row],[GOVERNANÇA
Direção e Liderança]:[GOVERNANÇA
Controle
]])</f>
        <v>0</v>
      </c>
      <c r="Q188" s="31"/>
      <c r="R188" s="31"/>
      <c r="S188" s="140"/>
      <c r="T188" s="326">
        <f>SUM(Tabela11[[#This Row],[FINALIDADE
Registro
]:[FINALIDADE
Julgamento e Normatização]])</f>
        <v>0</v>
      </c>
      <c r="U188" s="31"/>
      <c r="V188" s="31"/>
      <c r="W188" s="31"/>
      <c r="X188" s="89"/>
      <c r="Y188" s="332"/>
    </row>
    <row r="189" spans="1:26" s="4" customFormat="1" ht="12.75" x14ac:dyDescent="0.25">
      <c r="A189" s="74" t="s">
        <v>214</v>
      </c>
      <c r="B189" s="17" t="s">
        <v>215</v>
      </c>
      <c r="C189" s="28">
        <f>C190+C194</f>
        <v>0</v>
      </c>
      <c r="D189" s="13">
        <f>D190+D194</f>
        <v>0</v>
      </c>
      <c r="E189" s="13">
        <f>Tabela11[[#This Row],[PROPOSTA ORÇAMENTÁRIA INICIAL
Ano XXXX]]+Tabela11[[#This Row],[TRANSPOSIÇÕES
ORÇAMENTÁRIAS
Nº __ a __ 
E
REFORMULAÇÕES
APROVADAS]]</f>
        <v>0</v>
      </c>
      <c r="F189" s="13">
        <f>F190+F194</f>
        <v>0</v>
      </c>
      <c r="G189" s="337" t="e">
        <f>Tabela11[[#This Row],[Despesa Liquidada
até __/__/____]]/Tabela11[[#This Row],[ORÇAMENTO
ATUALIZADO
Ano XXXX]]</f>
        <v>#DIV/0!</v>
      </c>
      <c r="H189" s="56">
        <f>Tabela11[[#This Row],[GOVERNANÇA
TOTAL
]]+Tabela11[[#This Row],[FINALIDADE
TOTAL
]]+Tabela11[[#This Row],[GESTÃO
TOTAL
]]</f>
        <v>0</v>
      </c>
      <c r="I189" s="341" t="e">
        <f t="shared" si="46"/>
        <v>#DIV/0!</v>
      </c>
      <c r="J189" s="333" t="e">
        <f>Tabela11[[#This Row],[PROPOSTA ORÇAMENTÁRIA
Ano XXXX + 1]]/Tabela11[[#This Row],[PROPOSTA ORÇAMENTÁRIA INICIAL
Ano XXXX]]</f>
        <v>#DIV/0!</v>
      </c>
      <c r="K189" s="334" t="e">
        <f>Tabela11[[#This Row],[PROPOSTA ORÇAMENTÁRIA
Ano XXXX + 1]]/Tabela11[[#This Row],[ORÇAMENTO
ATUALIZADO
Ano XXXX]]</f>
        <v>#DIV/0!</v>
      </c>
      <c r="L189" s="13">
        <f t="shared" ref="L189:Y189" si="49">L190+L194</f>
        <v>0</v>
      </c>
      <c r="M189" s="13">
        <f>M190+M194</f>
        <v>0</v>
      </c>
      <c r="N189" s="13">
        <f t="shared" si="49"/>
        <v>0</v>
      </c>
      <c r="O189" s="321">
        <f t="shared" si="49"/>
        <v>0</v>
      </c>
      <c r="P189" s="324">
        <f>SUM(Tabela11[[#This Row],[GOVERNANÇA
Direção e Liderança]:[GOVERNANÇA
Controle
]])</f>
        <v>0</v>
      </c>
      <c r="Q189" s="13">
        <f t="shared" si="49"/>
        <v>0</v>
      </c>
      <c r="R189" s="13">
        <f t="shared" si="49"/>
        <v>0</v>
      </c>
      <c r="S189" s="321">
        <f t="shared" si="49"/>
        <v>0</v>
      </c>
      <c r="T189" s="324">
        <f>SUM(Tabela11[[#This Row],[FINALIDADE
Registro
]:[FINALIDADE
Julgamento e Normatização]])</f>
        <v>0</v>
      </c>
      <c r="U189" s="13">
        <f t="shared" si="49"/>
        <v>0</v>
      </c>
      <c r="V189" s="13">
        <f t="shared" si="49"/>
        <v>0</v>
      </c>
      <c r="W189" s="13">
        <f t="shared" si="49"/>
        <v>0</v>
      </c>
      <c r="X189" s="6">
        <f t="shared" ref="X189" si="50">X190+X194</f>
        <v>0</v>
      </c>
      <c r="Y189" s="330">
        <f t="shared" si="49"/>
        <v>0</v>
      </c>
      <c r="Z189" s="6"/>
    </row>
    <row r="190" spans="1:26" s="37" customFormat="1" ht="12" x14ac:dyDescent="0.25">
      <c r="A190" s="74" t="s">
        <v>216</v>
      </c>
      <c r="B190" s="78" t="s">
        <v>217</v>
      </c>
      <c r="C190" s="79">
        <f>SUM(C191:C193)</f>
        <v>0</v>
      </c>
      <c r="D190" s="80">
        <f>SUM(D191:D193)</f>
        <v>0</v>
      </c>
      <c r="E190" s="80">
        <f>Tabela11[[#This Row],[PROPOSTA ORÇAMENTÁRIA INICIAL
Ano XXXX]]+Tabela11[[#This Row],[TRANSPOSIÇÕES
ORÇAMENTÁRIAS
Nº __ a __ 
E
REFORMULAÇÕES
APROVADAS]]</f>
        <v>0</v>
      </c>
      <c r="F190" s="80">
        <f>SUM(F191:F193)</f>
        <v>0</v>
      </c>
      <c r="G190" s="337" t="e">
        <f>Tabela11[[#This Row],[Despesa Liquidada
até __/__/____]]/Tabela11[[#This Row],[ORÇAMENTO
ATUALIZADO
Ano XXXX]]</f>
        <v>#DIV/0!</v>
      </c>
      <c r="H190" s="81">
        <f>Tabela11[[#This Row],[GOVERNANÇA
TOTAL
]]+Tabela11[[#This Row],[FINALIDADE
TOTAL
]]+Tabela11[[#This Row],[GESTÃO
TOTAL
]]</f>
        <v>0</v>
      </c>
      <c r="I190" s="341" t="e">
        <f t="shared" si="46"/>
        <v>#DIV/0!</v>
      </c>
      <c r="J190" s="333" t="e">
        <f>Tabela11[[#This Row],[PROPOSTA ORÇAMENTÁRIA
Ano XXXX + 1]]/Tabela11[[#This Row],[PROPOSTA ORÇAMENTÁRIA INICIAL
Ano XXXX]]</f>
        <v>#DIV/0!</v>
      </c>
      <c r="K190" s="334" t="e">
        <f>Tabela11[[#This Row],[PROPOSTA ORÇAMENTÁRIA
Ano XXXX + 1]]/Tabela11[[#This Row],[ORÇAMENTO
ATUALIZADO
Ano XXXX]]</f>
        <v>#DIV/0!</v>
      </c>
      <c r="L190" s="80">
        <f>SUM(L191:L193)</f>
        <v>0</v>
      </c>
      <c r="M190" s="80">
        <f>SUM(M191:M193)</f>
        <v>0</v>
      </c>
      <c r="N190" s="80">
        <f t="shared" ref="N190:Y190" si="51">SUM(N191:N193)</f>
        <v>0</v>
      </c>
      <c r="O190" s="141">
        <f t="shared" si="51"/>
        <v>0</v>
      </c>
      <c r="P190" s="325">
        <f>SUM(Tabela11[[#This Row],[GOVERNANÇA
Direção e Liderança]:[GOVERNANÇA
Controle
]])</f>
        <v>0</v>
      </c>
      <c r="Q190" s="80">
        <f t="shared" si="51"/>
        <v>0</v>
      </c>
      <c r="R190" s="80">
        <f t="shared" si="51"/>
        <v>0</v>
      </c>
      <c r="S190" s="141">
        <f t="shared" si="51"/>
        <v>0</v>
      </c>
      <c r="T190" s="325">
        <f>SUM(Tabela11[[#This Row],[FINALIDADE
Registro
]:[FINALIDADE
Julgamento e Normatização]])</f>
        <v>0</v>
      </c>
      <c r="U190" s="80">
        <f t="shared" si="51"/>
        <v>0</v>
      </c>
      <c r="V190" s="80">
        <f t="shared" si="51"/>
        <v>0</v>
      </c>
      <c r="W190" s="80">
        <f t="shared" si="51"/>
        <v>0</v>
      </c>
      <c r="X190" s="94">
        <f t="shared" ref="X190" si="52">SUM(X191:X193)</f>
        <v>0</v>
      </c>
      <c r="Y190" s="331">
        <f t="shared" si="51"/>
        <v>0</v>
      </c>
    </row>
    <row r="191" spans="1:26" s="18" customFormat="1" ht="12" x14ac:dyDescent="0.25">
      <c r="A191" s="85" t="s">
        <v>288</v>
      </c>
      <c r="B191" s="86" t="s">
        <v>375</v>
      </c>
      <c r="C191" s="87"/>
      <c r="D191" s="31"/>
      <c r="E191" s="31">
        <f>Tabela11[[#This Row],[PROPOSTA ORÇAMENTÁRIA INICIAL
Ano XXXX]]+Tabela11[[#This Row],[TRANSPOSIÇÕES
ORÇAMENTÁRIAS
Nº __ a __ 
E
REFORMULAÇÕES
APROVADAS]]</f>
        <v>0</v>
      </c>
      <c r="F191" s="31"/>
      <c r="G191" s="338" t="e">
        <f>Tabela11[[#This Row],[Despesa Liquidada
até __/__/____]]/Tabela11[[#This Row],[ORÇAMENTO
ATUALIZADO
Ano XXXX]]</f>
        <v>#DIV/0!</v>
      </c>
      <c r="H191" s="88">
        <f>Tabela11[[#This Row],[GOVERNANÇA
TOTAL
]]+Tabela11[[#This Row],[FINALIDADE
TOTAL
]]+Tabela11[[#This Row],[GESTÃO
TOTAL
]]</f>
        <v>0</v>
      </c>
      <c r="I191" s="342" t="e">
        <f t="shared" si="46"/>
        <v>#DIV/0!</v>
      </c>
      <c r="J191" s="335" t="e">
        <f>Tabela11[[#This Row],[PROPOSTA ORÇAMENTÁRIA
Ano XXXX + 1]]/Tabela11[[#This Row],[PROPOSTA ORÇAMENTÁRIA INICIAL
Ano XXXX]]</f>
        <v>#DIV/0!</v>
      </c>
      <c r="K191" s="336" t="e">
        <f>Tabela11[[#This Row],[PROPOSTA ORÇAMENTÁRIA
Ano XXXX + 1]]/Tabela11[[#This Row],[ORÇAMENTO
ATUALIZADO
Ano XXXX]]</f>
        <v>#DIV/0!</v>
      </c>
      <c r="L191" s="31"/>
      <c r="M191" s="31"/>
      <c r="N191" s="31"/>
      <c r="O191" s="140"/>
      <c r="P191" s="326">
        <f>SUM(Tabela11[[#This Row],[GOVERNANÇA
Direção e Liderança]:[GOVERNANÇA
Controle
]])</f>
        <v>0</v>
      </c>
      <c r="Q191" s="31"/>
      <c r="R191" s="31"/>
      <c r="S191" s="140"/>
      <c r="T191" s="326">
        <f>SUM(Tabela11[[#This Row],[FINALIDADE
Registro
]:[FINALIDADE
Julgamento e Normatização]])</f>
        <v>0</v>
      </c>
      <c r="U191" s="31"/>
      <c r="V191" s="31"/>
      <c r="W191" s="31"/>
      <c r="X191" s="89"/>
      <c r="Y191" s="332"/>
    </row>
    <row r="192" spans="1:26" s="18" customFormat="1" ht="12" x14ac:dyDescent="0.25">
      <c r="A192" s="85" t="s">
        <v>287</v>
      </c>
      <c r="B192" s="86" t="s">
        <v>376</v>
      </c>
      <c r="C192" s="87"/>
      <c r="D192" s="31"/>
      <c r="E192" s="31">
        <f>Tabela11[[#This Row],[PROPOSTA ORÇAMENTÁRIA INICIAL
Ano XXXX]]+Tabela11[[#This Row],[TRANSPOSIÇÕES
ORÇAMENTÁRIAS
Nº __ a __ 
E
REFORMULAÇÕES
APROVADAS]]</f>
        <v>0</v>
      </c>
      <c r="F192" s="31"/>
      <c r="G192" s="338" t="e">
        <f>Tabela11[[#This Row],[Despesa Liquidada
até __/__/____]]/Tabela11[[#This Row],[ORÇAMENTO
ATUALIZADO
Ano XXXX]]</f>
        <v>#DIV/0!</v>
      </c>
      <c r="H192" s="88">
        <f>Tabela11[[#This Row],[GOVERNANÇA
TOTAL
]]+Tabela11[[#This Row],[FINALIDADE
TOTAL
]]+Tabela11[[#This Row],[GESTÃO
TOTAL
]]</f>
        <v>0</v>
      </c>
      <c r="I192" s="342" t="e">
        <f t="shared" si="46"/>
        <v>#DIV/0!</v>
      </c>
      <c r="J192" s="335" t="e">
        <f>Tabela11[[#This Row],[PROPOSTA ORÇAMENTÁRIA
Ano XXXX + 1]]/Tabela11[[#This Row],[PROPOSTA ORÇAMENTÁRIA INICIAL
Ano XXXX]]</f>
        <v>#DIV/0!</v>
      </c>
      <c r="K192" s="336" t="e">
        <f>Tabela11[[#This Row],[PROPOSTA ORÇAMENTÁRIA
Ano XXXX + 1]]/Tabela11[[#This Row],[ORÇAMENTO
ATUALIZADO
Ano XXXX]]</f>
        <v>#DIV/0!</v>
      </c>
      <c r="L192" s="31"/>
      <c r="M192" s="31"/>
      <c r="N192" s="31"/>
      <c r="O192" s="140"/>
      <c r="P192" s="326">
        <f>SUM(Tabela11[[#This Row],[GOVERNANÇA
Direção e Liderança]:[GOVERNANÇA
Controle
]])</f>
        <v>0</v>
      </c>
      <c r="Q192" s="31"/>
      <c r="R192" s="31"/>
      <c r="S192" s="140"/>
      <c r="T192" s="326">
        <f>SUM(Tabela11[[#This Row],[FINALIDADE
Registro
]:[FINALIDADE
Julgamento e Normatização]])</f>
        <v>0</v>
      </c>
      <c r="U192" s="31"/>
      <c r="V192" s="31"/>
      <c r="W192" s="31"/>
      <c r="X192" s="89"/>
      <c r="Y192" s="332"/>
    </row>
    <row r="193" spans="1:25" s="18" customFormat="1" ht="12" x14ac:dyDescent="0.25">
      <c r="A193" s="85" t="s">
        <v>286</v>
      </c>
      <c r="B193" s="86" t="s">
        <v>377</v>
      </c>
      <c r="C193" s="87"/>
      <c r="D193" s="31"/>
      <c r="E193" s="31">
        <f>Tabela11[[#This Row],[PROPOSTA ORÇAMENTÁRIA INICIAL
Ano XXXX]]+Tabela11[[#This Row],[TRANSPOSIÇÕES
ORÇAMENTÁRIAS
Nº __ a __ 
E
REFORMULAÇÕES
APROVADAS]]</f>
        <v>0</v>
      </c>
      <c r="F193" s="31"/>
      <c r="G193" s="338" t="e">
        <f>Tabela11[[#This Row],[Despesa Liquidada
até __/__/____]]/Tabela11[[#This Row],[ORÇAMENTO
ATUALIZADO
Ano XXXX]]</f>
        <v>#DIV/0!</v>
      </c>
      <c r="H193" s="88">
        <f>Tabela11[[#This Row],[GOVERNANÇA
TOTAL
]]+Tabela11[[#This Row],[FINALIDADE
TOTAL
]]+Tabela11[[#This Row],[GESTÃO
TOTAL
]]</f>
        <v>0</v>
      </c>
      <c r="I193" s="342" t="e">
        <f t="shared" si="46"/>
        <v>#DIV/0!</v>
      </c>
      <c r="J193" s="335" t="e">
        <f>Tabela11[[#This Row],[PROPOSTA ORÇAMENTÁRIA
Ano XXXX + 1]]/Tabela11[[#This Row],[PROPOSTA ORÇAMENTÁRIA INICIAL
Ano XXXX]]</f>
        <v>#DIV/0!</v>
      </c>
      <c r="K193" s="336" t="e">
        <f>Tabela11[[#This Row],[PROPOSTA ORÇAMENTÁRIA
Ano XXXX + 1]]/Tabela11[[#This Row],[ORÇAMENTO
ATUALIZADO
Ano XXXX]]</f>
        <v>#DIV/0!</v>
      </c>
      <c r="L193" s="31"/>
      <c r="M193" s="31"/>
      <c r="N193" s="31"/>
      <c r="O193" s="140"/>
      <c r="P193" s="326">
        <f>SUM(Tabela11[[#This Row],[GOVERNANÇA
Direção e Liderança]:[GOVERNANÇA
Controle
]])</f>
        <v>0</v>
      </c>
      <c r="Q193" s="31"/>
      <c r="R193" s="31"/>
      <c r="S193" s="140"/>
      <c r="T193" s="326">
        <f>SUM(Tabela11[[#This Row],[FINALIDADE
Registro
]:[FINALIDADE
Julgamento e Normatização]])</f>
        <v>0</v>
      </c>
      <c r="U193" s="31"/>
      <c r="V193" s="31"/>
      <c r="W193" s="31"/>
      <c r="X193" s="89"/>
      <c r="Y193" s="332"/>
    </row>
    <row r="194" spans="1:25" s="18" customFormat="1" ht="12" x14ac:dyDescent="0.25">
      <c r="A194" s="74" t="s">
        <v>218</v>
      </c>
      <c r="B194" s="43" t="s">
        <v>779</v>
      </c>
      <c r="C194" s="79">
        <f>C195</f>
        <v>0</v>
      </c>
      <c r="D194" s="80">
        <f>D195</f>
        <v>0</v>
      </c>
      <c r="E194" s="80">
        <f>Tabela11[[#This Row],[PROPOSTA ORÇAMENTÁRIA INICIAL
Ano XXXX]]+Tabela11[[#This Row],[TRANSPOSIÇÕES
ORÇAMENTÁRIAS
Nº __ a __ 
E
REFORMULAÇÕES
APROVADAS]]</f>
        <v>0</v>
      </c>
      <c r="F194" s="80">
        <f>F195</f>
        <v>0</v>
      </c>
      <c r="G194" s="338" t="e">
        <f>Tabela11[[#This Row],[Despesa Liquidada
até __/__/____]]/Tabela11[[#This Row],[ORÇAMENTO
ATUALIZADO
Ano XXXX]]</f>
        <v>#DIV/0!</v>
      </c>
      <c r="H194" s="81">
        <f>Tabela11[[#This Row],[GOVERNANÇA
TOTAL
]]+Tabela11[[#This Row],[FINALIDADE
TOTAL
]]+Tabela11[[#This Row],[GESTÃO
TOTAL
]]</f>
        <v>0</v>
      </c>
      <c r="I194" s="341" t="e">
        <f t="shared" si="46"/>
        <v>#DIV/0!</v>
      </c>
      <c r="J194" s="333" t="e">
        <f>Tabela11[[#This Row],[PROPOSTA ORÇAMENTÁRIA
Ano XXXX + 1]]/Tabela11[[#This Row],[PROPOSTA ORÇAMENTÁRIA INICIAL
Ano XXXX]]</f>
        <v>#DIV/0!</v>
      </c>
      <c r="K194" s="334" t="e">
        <f>Tabela11[[#This Row],[PROPOSTA ORÇAMENTÁRIA
Ano XXXX + 1]]/Tabela11[[#This Row],[ORÇAMENTO
ATUALIZADO
Ano XXXX]]</f>
        <v>#DIV/0!</v>
      </c>
      <c r="L194" s="79">
        <f>L195</f>
        <v>0</v>
      </c>
      <c r="M194" s="80">
        <f t="shared" ref="M194" si="53">M195</f>
        <v>0</v>
      </c>
      <c r="N194" s="80">
        <f>N195</f>
        <v>0</v>
      </c>
      <c r="O194" s="141">
        <f t="shared" ref="O194" si="54">O195</f>
        <v>0</v>
      </c>
      <c r="P194" s="325">
        <f>SUM(Tabela11[[#This Row],[GOVERNANÇA
Direção e Liderança]:[GOVERNANÇA
Controle
]])</f>
        <v>0</v>
      </c>
      <c r="Q194" s="80">
        <f t="shared" ref="Q194" si="55">Q195</f>
        <v>0</v>
      </c>
      <c r="R194" s="80">
        <f t="shared" ref="R194" si="56">R195</f>
        <v>0</v>
      </c>
      <c r="S194" s="141">
        <f t="shared" ref="S194" si="57">S195</f>
        <v>0</v>
      </c>
      <c r="T194" s="325">
        <f>SUM(Tabela11[[#This Row],[FINALIDADE
Registro
]:[FINALIDADE
Julgamento e Normatização]])</f>
        <v>0</v>
      </c>
      <c r="U194" s="80">
        <f t="shared" ref="U194" si="58">U195</f>
        <v>0</v>
      </c>
      <c r="V194" s="80">
        <f t="shared" ref="V194" si="59">V195</f>
        <v>0</v>
      </c>
      <c r="W194" s="80">
        <f t="shared" ref="W194" si="60">W195</f>
        <v>0</v>
      </c>
      <c r="X194" s="94">
        <f t="shared" ref="X194:Y194" si="61">X195</f>
        <v>0</v>
      </c>
      <c r="Y194" s="331">
        <f t="shared" si="61"/>
        <v>0</v>
      </c>
    </row>
    <row r="195" spans="1:25" s="18" customFormat="1" ht="12" x14ac:dyDescent="0.25">
      <c r="A195" s="75" t="s">
        <v>780</v>
      </c>
      <c r="B195" s="42" t="s">
        <v>781</v>
      </c>
      <c r="C195" s="79"/>
      <c r="D195" s="80"/>
      <c r="E195" s="80">
        <f>Tabela11[[#This Row],[PROPOSTA ORÇAMENTÁRIA INICIAL
Ano XXXX]]+Tabela11[[#This Row],[TRANSPOSIÇÕES
ORÇAMENTÁRIAS
Nº __ a __ 
E
REFORMULAÇÕES
APROVADAS]]</f>
        <v>0</v>
      </c>
      <c r="F195" s="80"/>
      <c r="G195" s="338" t="e">
        <f>Tabela11[[#This Row],[Despesa Liquidada
até __/__/____]]/Tabela11[[#This Row],[ORÇAMENTO
ATUALIZADO
Ano XXXX]]</f>
        <v>#DIV/0!</v>
      </c>
      <c r="H195" s="88">
        <f>Tabela11[[#This Row],[GOVERNANÇA
TOTAL
]]+Tabela11[[#This Row],[FINALIDADE
TOTAL
]]+Tabela11[[#This Row],[GESTÃO
TOTAL
]]</f>
        <v>0</v>
      </c>
      <c r="I195" s="342" t="e">
        <f t="shared" si="46"/>
        <v>#DIV/0!</v>
      </c>
      <c r="J195" s="335" t="e">
        <f>Tabela11[[#This Row],[PROPOSTA ORÇAMENTÁRIA
Ano XXXX + 1]]/Tabela11[[#This Row],[PROPOSTA ORÇAMENTÁRIA INICIAL
Ano XXXX]]</f>
        <v>#DIV/0!</v>
      </c>
      <c r="K195" s="336" t="e">
        <f>Tabela11[[#This Row],[PROPOSTA ORÇAMENTÁRIA
Ano XXXX + 1]]/Tabela11[[#This Row],[ORÇAMENTO
ATUALIZADO
Ano XXXX]]</f>
        <v>#DIV/0!</v>
      </c>
      <c r="L195" s="79"/>
      <c r="M195" s="80"/>
      <c r="N195" s="80"/>
      <c r="O195" s="141"/>
      <c r="P195" s="325">
        <f>SUM(Tabela11[[#This Row],[GOVERNANÇA
Direção e Liderança]:[GOVERNANÇA
Controle
]])</f>
        <v>0</v>
      </c>
      <c r="Q195" s="80"/>
      <c r="R195" s="80"/>
      <c r="S195" s="141"/>
      <c r="T195" s="325">
        <f>SUM(Tabela11[[#This Row],[FINALIDADE
Registro
]:[FINALIDADE
Julgamento e Normatização]])</f>
        <v>0</v>
      </c>
      <c r="U195" s="80"/>
      <c r="V195" s="80"/>
      <c r="W195" s="80"/>
      <c r="X195" s="94"/>
      <c r="Y195" s="331"/>
    </row>
    <row r="196" spans="1:25" s="4" customFormat="1" ht="12.75" x14ac:dyDescent="0.25">
      <c r="A196" s="74" t="s">
        <v>219</v>
      </c>
      <c r="B196" s="17" t="s">
        <v>220</v>
      </c>
      <c r="C196" s="28">
        <f>SUM(C197:C211)</f>
        <v>0</v>
      </c>
      <c r="D196" s="13">
        <f>SUM(D197:D211)</f>
        <v>0</v>
      </c>
      <c r="E196" s="13">
        <f>Tabela11[[#This Row],[PROPOSTA ORÇAMENTÁRIA INICIAL
Ano XXXX]]+Tabela11[[#This Row],[TRANSPOSIÇÕES
ORÇAMENTÁRIAS
Nº __ a __ 
E
REFORMULAÇÕES
APROVADAS]]</f>
        <v>0</v>
      </c>
      <c r="F196" s="13">
        <f>SUM(F197:F211)</f>
        <v>0</v>
      </c>
      <c r="G196" s="337" t="e">
        <f>Tabela11[[#This Row],[Despesa Liquidada
até __/__/____]]/Tabela11[[#This Row],[ORÇAMENTO
ATUALIZADO
Ano XXXX]]</f>
        <v>#DIV/0!</v>
      </c>
      <c r="H196" s="56">
        <f>Tabela11[[#This Row],[GOVERNANÇA
TOTAL
]]+Tabela11[[#This Row],[FINALIDADE
TOTAL
]]+Tabela11[[#This Row],[GESTÃO
TOTAL
]]</f>
        <v>0</v>
      </c>
      <c r="I196" s="341" t="e">
        <f t="shared" si="46"/>
        <v>#DIV/0!</v>
      </c>
      <c r="J196" s="333" t="e">
        <f>Tabela11[[#This Row],[PROPOSTA ORÇAMENTÁRIA
Ano XXXX + 1]]/Tabela11[[#This Row],[PROPOSTA ORÇAMENTÁRIA INICIAL
Ano XXXX]]</f>
        <v>#DIV/0!</v>
      </c>
      <c r="K196" s="334" t="e">
        <f>Tabela11[[#This Row],[PROPOSTA ORÇAMENTÁRIA
Ano XXXX + 1]]/Tabela11[[#This Row],[ORÇAMENTO
ATUALIZADO
Ano XXXX]]</f>
        <v>#DIV/0!</v>
      </c>
      <c r="L196" s="13">
        <f t="shared" ref="L196:Y196" si="62">SUM(L197:L211)</f>
        <v>0</v>
      </c>
      <c r="M196" s="13">
        <f>SUM(M197:M211)</f>
        <v>0</v>
      </c>
      <c r="N196" s="13">
        <f t="shared" si="62"/>
        <v>0</v>
      </c>
      <c r="O196" s="321">
        <f t="shared" si="62"/>
        <v>0</v>
      </c>
      <c r="P196" s="324">
        <f>SUM(Tabela11[[#This Row],[GOVERNANÇA
Direção e Liderança]:[GOVERNANÇA
Controle
]])</f>
        <v>0</v>
      </c>
      <c r="Q196" s="13">
        <f t="shared" si="62"/>
        <v>0</v>
      </c>
      <c r="R196" s="13">
        <f t="shared" si="62"/>
        <v>0</v>
      </c>
      <c r="S196" s="321">
        <f t="shared" si="62"/>
        <v>0</v>
      </c>
      <c r="T196" s="324">
        <f>SUM(Tabela11[[#This Row],[FINALIDADE
Registro
]:[FINALIDADE
Julgamento e Normatização]])</f>
        <v>0</v>
      </c>
      <c r="U196" s="13">
        <f t="shared" si="62"/>
        <v>0</v>
      </c>
      <c r="V196" s="13">
        <f t="shared" si="62"/>
        <v>0</v>
      </c>
      <c r="W196" s="13">
        <f t="shared" si="62"/>
        <v>0</v>
      </c>
      <c r="X196" s="6">
        <f t="shared" ref="X196" si="63">SUM(X197:X211)</f>
        <v>0</v>
      </c>
      <c r="Y196" s="330">
        <f t="shared" si="62"/>
        <v>0</v>
      </c>
    </row>
    <row r="197" spans="1:25" s="18" customFormat="1" ht="12" x14ac:dyDescent="0.25">
      <c r="A197" s="85" t="s">
        <v>221</v>
      </c>
      <c r="B197" s="86" t="s">
        <v>378</v>
      </c>
      <c r="C197" s="87"/>
      <c r="D197" s="31"/>
      <c r="E197" s="31">
        <f>Tabela11[[#This Row],[PROPOSTA ORÇAMENTÁRIA INICIAL
Ano XXXX]]+Tabela11[[#This Row],[TRANSPOSIÇÕES
ORÇAMENTÁRIAS
Nº __ a __ 
E
REFORMULAÇÕES
APROVADAS]]</f>
        <v>0</v>
      </c>
      <c r="F197" s="31"/>
      <c r="G197" s="338" t="e">
        <f>Tabela11[[#This Row],[Despesa Liquidada
até __/__/____]]/Tabela11[[#This Row],[ORÇAMENTO
ATUALIZADO
Ano XXXX]]</f>
        <v>#DIV/0!</v>
      </c>
      <c r="H197" s="88">
        <f>Tabela11[[#This Row],[GOVERNANÇA
TOTAL
]]+Tabela11[[#This Row],[FINALIDADE
TOTAL
]]+Tabela11[[#This Row],[GESTÃO
TOTAL
]]</f>
        <v>0</v>
      </c>
      <c r="I197" s="342" t="e">
        <f t="shared" si="46"/>
        <v>#DIV/0!</v>
      </c>
      <c r="J197" s="335" t="e">
        <f>Tabela11[[#This Row],[PROPOSTA ORÇAMENTÁRIA
Ano XXXX + 1]]/Tabela11[[#This Row],[PROPOSTA ORÇAMENTÁRIA INICIAL
Ano XXXX]]</f>
        <v>#DIV/0!</v>
      </c>
      <c r="K197" s="336" t="e">
        <f>Tabela11[[#This Row],[PROPOSTA ORÇAMENTÁRIA
Ano XXXX + 1]]/Tabela11[[#This Row],[ORÇAMENTO
ATUALIZADO
Ano XXXX]]</f>
        <v>#DIV/0!</v>
      </c>
      <c r="L197" s="31"/>
      <c r="M197" s="31"/>
      <c r="N197" s="31"/>
      <c r="O197" s="140"/>
      <c r="P197" s="326">
        <f>SUM(Tabela11[[#This Row],[GOVERNANÇA
Direção e Liderança]:[GOVERNANÇA
Controle
]])</f>
        <v>0</v>
      </c>
      <c r="Q197" s="31"/>
      <c r="R197" s="31"/>
      <c r="S197" s="140"/>
      <c r="T197" s="326">
        <f>SUM(Tabela11[[#This Row],[FINALIDADE
Registro
]:[FINALIDADE
Julgamento e Normatização]])</f>
        <v>0</v>
      </c>
      <c r="U197" s="31"/>
      <c r="V197" s="31"/>
      <c r="W197" s="31"/>
      <c r="X197" s="89"/>
      <c r="Y197" s="332"/>
    </row>
    <row r="198" spans="1:25" s="18" customFormat="1" ht="12" x14ac:dyDescent="0.25">
      <c r="A198" s="85" t="s">
        <v>222</v>
      </c>
      <c r="B198" s="86" t="s">
        <v>905</v>
      </c>
      <c r="C198" s="87"/>
      <c r="D198" s="31"/>
      <c r="E198" s="31">
        <f>Tabela11[[#This Row],[PROPOSTA ORÇAMENTÁRIA INICIAL
Ano XXXX]]+Tabela11[[#This Row],[TRANSPOSIÇÕES
ORÇAMENTÁRIAS
Nº __ a __ 
E
REFORMULAÇÕES
APROVADAS]]</f>
        <v>0</v>
      </c>
      <c r="F198" s="31"/>
      <c r="G198" s="338" t="e">
        <f>Tabela11[[#This Row],[Despesa Liquidada
até __/__/____]]/Tabela11[[#This Row],[ORÇAMENTO
ATUALIZADO
Ano XXXX]]</f>
        <v>#DIV/0!</v>
      </c>
      <c r="H198" s="88">
        <f>Tabela11[[#This Row],[GOVERNANÇA
TOTAL
]]+Tabela11[[#This Row],[FINALIDADE
TOTAL
]]+Tabela11[[#This Row],[GESTÃO
TOTAL
]]</f>
        <v>0</v>
      </c>
      <c r="I198" s="342" t="e">
        <f t="shared" ref="I198:I261" si="64">+H198/$H$6</f>
        <v>#DIV/0!</v>
      </c>
      <c r="J198" s="335" t="e">
        <f>Tabela11[[#This Row],[PROPOSTA ORÇAMENTÁRIA
Ano XXXX + 1]]/Tabela11[[#This Row],[PROPOSTA ORÇAMENTÁRIA INICIAL
Ano XXXX]]</f>
        <v>#DIV/0!</v>
      </c>
      <c r="K198" s="336" t="e">
        <f>Tabela11[[#This Row],[PROPOSTA ORÇAMENTÁRIA
Ano XXXX + 1]]/Tabela11[[#This Row],[ORÇAMENTO
ATUALIZADO
Ano XXXX]]</f>
        <v>#DIV/0!</v>
      </c>
      <c r="L198" s="31"/>
      <c r="M198" s="31"/>
      <c r="N198" s="31"/>
      <c r="O198" s="140"/>
      <c r="P198" s="326">
        <f>SUM(Tabela11[[#This Row],[GOVERNANÇA
Direção e Liderança]:[GOVERNANÇA
Controle
]])</f>
        <v>0</v>
      </c>
      <c r="Q198" s="31"/>
      <c r="R198" s="31"/>
      <c r="S198" s="140"/>
      <c r="T198" s="326">
        <f>SUM(Tabela11[[#This Row],[FINALIDADE
Registro
]:[FINALIDADE
Julgamento e Normatização]])</f>
        <v>0</v>
      </c>
      <c r="U198" s="31"/>
      <c r="V198" s="31"/>
      <c r="W198" s="31"/>
      <c r="X198" s="89"/>
      <c r="Y198" s="332"/>
    </row>
    <row r="199" spans="1:25" s="18" customFormat="1" ht="12" x14ac:dyDescent="0.25">
      <c r="A199" s="85" t="s">
        <v>223</v>
      </c>
      <c r="B199" s="86" t="s">
        <v>379</v>
      </c>
      <c r="C199" s="87"/>
      <c r="D199" s="31"/>
      <c r="E199" s="31">
        <f>Tabela11[[#This Row],[PROPOSTA ORÇAMENTÁRIA INICIAL
Ano XXXX]]+Tabela11[[#This Row],[TRANSPOSIÇÕES
ORÇAMENTÁRIAS
Nº __ a __ 
E
REFORMULAÇÕES
APROVADAS]]</f>
        <v>0</v>
      </c>
      <c r="F199" s="31"/>
      <c r="G199" s="338" t="e">
        <f>Tabela11[[#This Row],[Despesa Liquidada
até __/__/____]]/Tabela11[[#This Row],[ORÇAMENTO
ATUALIZADO
Ano XXXX]]</f>
        <v>#DIV/0!</v>
      </c>
      <c r="H199" s="88">
        <f>Tabela11[[#This Row],[GOVERNANÇA
TOTAL
]]+Tabela11[[#This Row],[FINALIDADE
TOTAL
]]+Tabela11[[#This Row],[GESTÃO
TOTAL
]]</f>
        <v>0</v>
      </c>
      <c r="I199" s="342" t="e">
        <f t="shared" si="64"/>
        <v>#DIV/0!</v>
      </c>
      <c r="J199" s="335" t="e">
        <f>Tabela11[[#This Row],[PROPOSTA ORÇAMENTÁRIA
Ano XXXX + 1]]/Tabela11[[#This Row],[PROPOSTA ORÇAMENTÁRIA INICIAL
Ano XXXX]]</f>
        <v>#DIV/0!</v>
      </c>
      <c r="K199" s="336" t="e">
        <f>Tabela11[[#This Row],[PROPOSTA ORÇAMENTÁRIA
Ano XXXX + 1]]/Tabela11[[#This Row],[ORÇAMENTO
ATUALIZADO
Ano XXXX]]</f>
        <v>#DIV/0!</v>
      </c>
      <c r="L199" s="87"/>
      <c r="M199" s="31"/>
      <c r="N199" s="31"/>
      <c r="O199" s="140"/>
      <c r="P199" s="326">
        <f>SUM(Tabela11[[#This Row],[GOVERNANÇA
Direção e Liderança]:[GOVERNANÇA
Controle
]])</f>
        <v>0</v>
      </c>
      <c r="Q199" s="31"/>
      <c r="R199" s="31"/>
      <c r="S199" s="140"/>
      <c r="T199" s="326">
        <f>SUM(Tabela11[[#This Row],[FINALIDADE
Registro
]:[FINALIDADE
Julgamento e Normatização]])</f>
        <v>0</v>
      </c>
      <c r="U199" s="31"/>
      <c r="V199" s="31"/>
      <c r="W199" s="31"/>
      <c r="X199" s="89"/>
      <c r="Y199" s="332"/>
    </row>
    <row r="200" spans="1:25" s="18" customFormat="1" ht="12" x14ac:dyDescent="0.25">
      <c r="A200" s="85" t="s">
        <v>224</v>
      </c>
      <c r="B200" s="86" t="s">
        <v>380</v>
      </c>
      <c r="C200" s="87"/>
      <c r="D200" s="31"/>
      <c r="E200" s="31">
        <f>Tabela11[[#This Row],[PROPOSTA ORÇAMENTÁRIA INICIAL
Ano XXXX]]+Tabela11[[#This Row],[TRANSPOSIÇÕES
ORÇAMENTÁRIAS
Nº __ a __ 
E
REFORMULAÇÕES
APROVADAS]]</f>
        <v>0</v>
      </c>
      <c r="F200" s="31"/>
      <c r="G200" s="338" t="e">
        <f>Tabela11[[#This Row],[Despesa Liquidada
até __/__/____]]/Tabela11[[#This Row],[ORÇAMENTO
ATUALIZADO
Ano XXXX]]</f>
        <v>#DIV/0!</v>
      </c>
      <c r="H200" s="88">
        <f>Tabela11[[#This Row],[GOVERNANÇA
TOTAL
]]+Tabela11[[#This Row],[FINALIDADE
TOTAL
]]+Tabela11[[#This Row],[GESTÃO
TOTAL
]]</f>
        <v>0</v>
      </c>
      <c r="I200" s="342" t="e">
        <f t="shared" si="64"/>
        <v>#DIV/0!</v>
      </c>
      <c r="J200" s="335" t="e">
        <f>Tabela11[[#This Row],[PROPOSTA ORÇAMENTÁRIA
Ano XXXX + 1]]/Tabela11[[#This Row],[PROPOSTA ORÇAMENTÁRIA INICIAL
Ano XXXX]]</f>
        <v>#DIV/0!</v>
      </c>
      <c r="K200" s="336" t="e">
        <f>Tabela11[[#This Row],[PROPOSTA ORÇAMENTÁRIA
Ano XXXX + 1]]/Tabela11[[#This Row],[ORÇAMENTO
ATUALIZADO
Ano XXXX]]</f>
        <v>#DIV/0!</v>
      </c>
      <c r="L200" s="87"/>
      <c r="M200" s="31"/>
      <c r="N200" s="31"/>
      <c r="O200" s="140"/>
      <c r="P200" s="326">
        <f>SUM(Tabela11[[#This Row],[GOVERNANÇA
Direção e Liderança]:[GOVERNANÇA
Controle
]])</f>
        <v>0</v>
      </c>
      <c r="Q200" s="31"/>
      <c r="R200" s="31"/>
      <c r="S200" s="140"/>
      <c r="T200" s="326">
        <f>SUM(Tabela11[[#This Row],[FINALIDADE
Registro
]:[FINALIDADE
Julgamento e Normatização]])</f>
        <v>0</v>
      </c>
      <c r="U200" s="31"/>
      <c r="V200" s="31"/>
      <c r="W200" s="31"/>
      <c r="X200" s="89"/>
      <c r="Y200" s="332"/>
    </row>
    <row r="201" spans="1:25" s="18" customFormat="1" ht="12" x14ac:dyDescent="0.25">
      <c r="A201" s="85" t="s">
        <v>782</v>
      </c>
      <c r="B201" s="86" t="s">
        <v>792</v>
      </c>
      <c r="C201" s="87"/>
      <c r="D201" s="31"/>
      <c r="E201" s="31">
        <f>Tabela11[[#This Row],[PROPOSTA ORÇAMENTÁRIA INICIAL
Ano XXXX]]+Tabela11[[#This Row],[TRANSPOSIÇÕES
ORÇAMENTÁRIAS
Nº __ a __ 
E
REFORMULAÇÕES
APROVADAS]]</f>
        <v>0</v>
      </c>
      <c r="F201" s="31"/>
      <c r="G201" s="338" t="e">
        <f>Tabela11[[#This Row],[Despesa Liquidada
até __/__/____]]/Tabela11[[#This Row],[ORÇAMENTO
ATUALIZADO
Ano XXXX]]</f>
        <v>#DIV/0!</v>
      </c>
      <c r="H201" s="88">
        <f>Tabela11[[#This Row],[GOVERNANÇA
TOTAL
]]+Tabela11[[#This Row],[FINALIDADE
TOTAL
]]+Tabela11[[#This Row],[GESTÃO
TOTAL
]]</f>
        <v>0</v>
      </c>
      <c r="I201" s="342" t="e">
        <f t="shared" si="64"/>
        <v>#DIV/0!</v>
      </c>
      <c r="J201" s="335" t="e">
        <f>Tabela11[[#This Row],[PROPOSTA ORÇAMENTÁRIA
Ano XXXX + 1]]/Tabela11[[#This Row],[PROPOSTA ORÇAMENTÁRIA INICIAL
Ano XXXX]]</f>
        <v>#DIV/0!</v>
      </c>
      <c r="K201" s="336" t="e">
        <f>Tabela11[[#This Row],[PROPOSTA ORÇAMENTÁRIA
Ano XXXX + 1]]/Tabela11[[#This Row],[ORÇAMENTO
ATUALIZADO
Ano XXXX]]</f>
        <v>#DIV/0!</v>
      </c>
      <c r="L201" s="87"/>
      <c r="M201" s="31"/>
      <c r="N201" s="31"/>
      <c r="O201" s="140"/>
      <c r="P201" s="326">
        <f>SUM(Tabela11[[#This Row],[GOVERNANÇA
Direção e Liderança]:[GOVERNANÇA
Controle
]])</f>
        <v>0</v>
      </c>
      <c r="Q201" s="31"/>
      <c r="R201" s="31"/>
      <c r="S201" s="140"/>
      <c r="T201" s="326">
        <f>SUM(Tabela11[[#This Row],[FINALIDADE
Registro
]:[FINALIDADE
Julgamento e Normatização]])</f>
        <v>0</v>
      </c>
      <c r="U201" s="31"/>
      <c r="V201" s="31"/>
      <c r="W201" s="31"/>
      <c r="X201" s="89"/>
      <c r="Y201" s="332"/>
    </row>
    <row r="202" spans="1:25" s="18" customFormat="1" ht="12" x14ac:dyDescent="0.25">
      <c r="A202" s="85" t="s">
        <v>783</v>
      </c>
      <c r="B202" s="86" t="s">
        <v>793</v>
      </c>
      <c r="C202" s="87"/>
      <c r="D202" s="31"/>
      <c r="E202" s="31">
        <f>Tabela11[[#This Row],[PROPOSTA ORÇAMENTÁRIA INICIAL
Ano XXXX]]+Tabela11[[#This Row],[TRANSPOSIÇÕES
ORÇAMENTÁRIAS
Nº __ a __ 
E
REFORMULAÇÕES
APROVADAS]]</f>
        <v>0</v>
      </c>
      <c r="F202" s="31"/>
      <c r="G202" s="338" t="e">
        <f>Tabela11[[#This Row],[Despesa Liquidada
até __/__/____]]/Tabela11[[#This Row],[ORÇAMENTO
ATUALIZADO
Ano XXXX]]</f>
        <v>#DIV/0!</v>
      </c>
      <c r="H202" s="88">
        <f>Tabela11[[#This Row],[GOVERNANÇA
TOTAL
]]+Tabela11[[#This Row],[FINALIDADE
TOTAL
]]+Tabela11[[#This Row],[GESTÃO
TOTAL
]]</f>
        <v>0</v>
      </c>
      <c r="I202" s="342" t="e">
        <f t="shared" si="64"/>
        <v>#DIV/0!</v>
      </c>
      <c r="J202" s="335" t="e">
        <f>Tabela11[[#This Row],[PROPOSTA ORÇAMENTÁRIA
Ano XXXX + 1]]/Tabela11[[#This Row],[PROPOSTA ORÇAMENTÁRIA INICIAL
Ano XXXX]]</f>
        <v>#DIV/0!</v>
      </c>
      <c r="K202" s="336" t="e">
        <f>Tabela11[[#This Row],[PROPOSTA ORÇAMENTÁRIA
Ano XXXX + 1]]/Tabela11[[#This Row],[ORÇAMENTO
ATUALIZADO
Ano XXXX]]</f>
        <v>#DIV/0!</v>
      </c>
      <c r="L202" s="87"/>
      <c r="M202" s="31"/>
      <c r="N202" s="31"/>
      <c r="O202" s="140"/>
      <c r="P202" s="326">
        <f>SUM(Tabela11[[#This Row],[GOVERNANÇA
Direção e Liderança]:[GOVERNANÇA
Controle
]])</f>
        <v>0</v>
      </c>
      <c r="Q202" s="31"/>
      <c r="R202" s="31"/>
      <c r="S202" s="140"/>
      <c r="T202" s="326">
        <f>SUM(Tabela11[[#This Row],[FINALIDADE
Registro
]:[FINALIDADE
Julgamento e Normatização]])</f>
        <v>0</v>
      </c>
      <c r="U202" s="31"/>
      <c r="V202" s="31"/>
      <c r="W202" s="31"/>
      <c r="X202" s="89"/>
      <c r="Y202" s="332"/>
    </row>
    <row r="203" spans="1:25" s="18" customFormat="1" ht="12" x14ac:dyDescent="0.25">
      <c r="A203" s="85" t="s">
        <v>784</v>
      </c>
      <c r="B203" s="86" t="s">
        <v>794</v>
      </c>
      <c r="C203" s="87"/>
      <c r="D203" s="31"/>
      <c r="E203" s="31">
        <f>Tabela11[[#This Row],[PROPOSTA ORÇAMENTÁRIA INICIAL
Ano XXXX]]+Tabela11[[#This Row],[TRANSPOSIÇÕES
ORÇAMENTÁRIAS
Nº __ a __ 
E
REFORMULAÇÕES
APROVADAS]]</f>
        <v>0</v>
      </c>
      <c r="F203" s="31"/>
      <c r="G203" s="338" t="e">
        <f>Tabela11[[#This Row],[Despesa Liquidada
até __/__/____]]/Tabela11[[#This Row],[ORÇAMENTO
ATUALIZADO
Ano XXXX]]</f>
        <v>#DIV/0!</v>
      </c>
      <c r="H203" s="88">
        <f>Tabela11[[#This Row],[GOVERNANÇA
TOTAL
]]+Tabela11[[#This Row],[FINALIDADE
TOTAL
]]+Tabela11[[#This Row],[GESTÃO
TOTAL
]]</f>
        <v>0</v>
      </c>
      <c r="I203" s="342" t="e">
        <f t="shared" si="64"/>
        <v>#DIV/0!</v>
      </c>
      <c r="J203" s="335" t="e">
        <f>Tabela11[[#This Row],[PROPOSTA ORÇAMENTÁRIA
Ano XXXX + 1]]/Tabela11[[#This Row],[PROPOSTA ORÇAMENTÁRIA INICIAL
Ano XXXX]]</f>
        <v>#DIV/0!</v>
      </c>
      <c r="K203" s="336" t="e">
        <f>Tabela11[[#This Row],[PROPOSTA ORÇAMENTÁRIA
Ano XXXX + 1]]/Tabela11[[#This Row],[ORÇAMENTO
ATUALIZADO
Ano XXXX]]</f>
        <v>#DIV/0!</v>
      </c>
      <c r="L203" s="87"/>
      <c r="M203" s="31"/>
      <c r="N203" s="31"/>
      <c r="O203" s="140"/>
      <c r="P203" s="326">
        <f>SUM(Tabela11[[#This Row],[GOVERNANÇA
Direção e Liderança]:[GOVERNANÇA
Controle
]])</f>
        <v>0</v>
      </c>
      <c r="Q203" s="31"/>
      <c r="R203" s="31"/>
      <c r="S203" s="140"/>
      <c r="T203" s="326">
        <f>SUM(Tabela11[[#This Row],[FINALIDADE
Registro
]:[FINALIDADE
Julgamento e Normatização]])</f>
        <v>0</v>
      </c>
      <c r="U203" s="31"/>
      <c r="V203" s="31"/>
      <c r="W203" s="31"/>
      <c r="X203" s="89"/>
      <c r="Y203" s="332"/>
    </row>
    <row r="204" spans="1:25" s="18" customFormat="1" ht="12" x14ac:dyDescent="0.25">
      <c r="A204" s="85" t="s">
        <v>785</v>
      </c>
      <c r="B204" s="86" t="s">
        <v>795</v>
      </c>
      <c r="C204" s="87"/>
      <c r="D204" s="31"/>
      <c r="E204" s="31">
        <f>Tabela11[[#This Row],[PROPOSTA ORÇAMENTÁRIA INICIAL
Ano XXXX]]+Tabela11[[#This Row],[TRANSPOSIÇÕES
ORÇAMENTÁRIAS
Nº __ a __ 
E
REFORMULAÇÕES
APROVADAS]]</f>
        <v>0</v>
      </c>
      <c r="F204" s="31"/>
      <c r="G204" s="338" t="e">
        <f>Tabela11[[#This Row],[Despesa Liquidada
até __/__/____]]/Tabela11[[#This Row],[ORÇAMENTO
ATUALIZADO
Ano XXXX]]</f>
        <v>#DIV/0!</v>
      </c>
      <c r="H204" s="88">
        <f>Tabela11[[#This Row],[GOVERNANÇA
TOTAL
]]+Tabela11[[#This Row],[FINALIDADE
TOTAL
]]+Tabela11[[#This Row],[GESTÃO
TOTAL
]]</f>
        <v>0</v>
      </c>
      <c r="I204" s="342" t="e">
        <f t="shared" si="64"/>
        <v>#DIV/0!</v>
      </c>
      <c r="J204" s="335" t="e">
        <f>Tabela11[[#This Row],[PROPOSTA ORÇAMENTÁRIA
Ano XXXX + 1]]/Tabela11[[#This Row],[PROPOSTA ORÇAMENTÁRIA INICIAL
Ano XXXX]]</f>
        <v>#DIV/0!</v>
      </c>
      <c r="K204" s="336" t="e">
        <f>Tabela11[[#This Row],[PROPOSTA ORÇAMENTÁRIA
Ano XXXX + 1]]/Tabela11[[#This Row],[ORÇAMENTO
ATUALIZADO
Ano XXXX]]</f>
        <v>#DIV/0!</v>
      </c>
      <c r="L204" s="87"/>
      <c r="M204" s="31"/>
      <c r="N204" s="31"/>
      <c r="O204" s="140"/>
      <c r="P204" s="326">
        <f>SUM(Tabela11[[#This Row],[GOVERNANÇA
Direção e Liderança]:[GOVERNANÇA
Controle
]])</f>
        <v>0</v>
      </c>
      <c r="Q204" s="31"/>
      <c r="R204" s="31"/>
      <c r="S204" s="140"/>
      <c r="T204" s="326">
        <f>SUM(Tabela11[[#This Row],[FINALIDADE
Registro
]:[FINALIDADE
Julgamento e Normatização]])</f>
        <v>0</v>
      </c>
      <c r="U204" s="31"/>
      <c r="V204" s="31"/>
      <c r="W204" s="31"/>
      <c r="X204" s="89"/>
      <c r="Y204" s="332"/>
    </row>
    <row r="205" spans="1:25" s="18" customFormat="1" ht="12" x14ac:dyDescent="0.25">
      <c r="A205" s="85" t="s">
        <v>786</v>
      </c>
      <c r="B205" s="86" t="s">
        <v>796</v>
      </c>
      <c r="C205" s="87"/>
      <c r="D205" s="31"/>
      <c r="E205" s="31">
        <f>Tabela11[[#This Row],[PROPOSTA ORÇAMENTÁRIA INICIAL
Ano XXXX]]+Tabela11[[#This Row],[TRANSPOSIÇÕES
ORÇAMENTÁRIAS
Nº __ a __ 
E
REFORMULAÇÕES
APROVADAS]]</f>
        <v>0</v>
      </c>
      <c r="F205" s="31"/>
      <c r="G205" s="338" t="e">
        <f>Tabela11[[#This Row],[Despesa Liquidada
até __/__/____]]/Tabela11[[#This Row],[ORÇAMENTO
ATUALIZADO
Ano XXXX]]</f>
        <v>#DIV/0!</v>
      </c>
      <c r="H205" s="88">
        <f>Tabela11[[#This Row],[GOVERNANÇA
TOTAL
]]+Tabela11[[#This Row],[FINALIDADE
TOTAL
]]+Tabela11[[#This Row],[GESTÃO
TOTAL
]]</f>
        <v>0</v>
      </c>
      <c r="I205" s="342" t="e">
        <f t="shared" si="64"/>
        <v>#DIV/0!</v>
      </c>
      <c r="J205" s="335" t="e">
        <f>Tabela11[[#This Row],[PROPOSTA ORÇAMENTÁRIA
Ano XXXX + 1]]/Tabela11[[#This Row],[PROPOSTA ORÇAMENTÁRIA INICIAL
Ano XXXX]]</f>
        <v>#DIV/0!</v>
      </c>
      <c r="K205" s="336" t="e">
        <f>Tabela11[[#This Row],[PROPOSTA ORÇAMENTÁRIA
Ano XXXX + 1]]/Tabela11[[#This Row],[ORÇAMENTO
ATUALIZADO
Ano XXXX]]</f>
        <v>#DIV/0!</v>
      </c>
      <c r="L205" s="87"/>
      <c r="M205" s="31"/>
      <c r="N205" s="31"/>
      <c r="O205" s="140"/>
      <c r="P205" s="326">
        <f>SUM(Tabela11[[#This Row],[GOVERNANÇA
Direção e Liderança]:[GOVERNANÇA
Controle
]])</f>
        <v>0</v>
      </c>
      <c r="Q205" s="31"/>
      <c r="R205" s="31"/>
      <c r="S205" s="140"/>
      <c r="T205" s="326">
        <f>SUM(Tabela11[[#This Row],[FINALIDADE
Registro
]:[FINALIDADE
Julgamento e Normatização]])</f>
        <v>0</v>
      </c>
      <c r="U205" s="31"/>
      <c r="V205" s="31"/>
      <c r="W205" s="31"/>
      <c r="X205" s="89"/>
      <c r="Y205" s="332"/>
    </row>
    <row r="206" spans="1:25" s="18" customFormat="1" ht="12" x14ac:dyDescent="0.25">
      <c r="A206" s="85" t="s">
        <v>787</v>
      </c>
      <c r="B206" s="86" t="s">
        <v>797</v>
      </c>
      <c r="C206" s="87"/>
      <c r="D206" s="31"/>
      <c r="E206" s="31">
        <f>Tabela11[[#This Row],[PROPOSTA ORÇAMENTÁRIA INICIAL
Ano XXXX]]+Tabela11[[#This Row],[TRANSPOSIÇÕES
ORÇAMENTÁRIAS
Nº __ a __ 
E
REFORMULAÇÕES
APROVADAS]]</f>
        <v>0</v>
      </c>
      <c r="F206" s="31"/>
      <c r="G206" s="338" t="e">
        <f>Tabela11[[#This Row],[Despesa Liquidada
até __/__/____]]/Tabela11[[#This Row],[ORÇAMENTO
ATUALIZADO
Ano XXXX]]</f>
        <v>#DIV/0!</v>
      </c>
      <c r="H206" s="88">
        <f>Tabela11[[#This Row],[GOVERNANÇA
TOTAL
]]+Tabela11[[#This Row],[FINALIDADE
TOTAL
]]+Tabela11[[#This Row],[GESTÃO
TOTAL
]]</f>
        <v>0</v>
      </c>
      <c r="I206" s="342" t="e">
        <f t="shared" si="64"/>
        <v>#DIV/0!</v>
      </c>
      <c r="J206" s="335" t="e">
        <f>Tabela11[[#This Row],[PROPOSTA ORÇAMENTÁRIA
Ano XXXX + 1]]/Tabela11[[#This Row],[PROPOSTA ORÇAMENTÁRIA INICIAL
Ano XXXX]]</f>
        <v>#DIV/0!</v>
      </c>
      <c r="K206" s="336" t="e">
        <f>Tabela11[[#This Row],[PROPOSTA ORÇAMENTÁRIA
Ano XXXX + 1]]/Tabela11[[#This Row],[ORÇAMENTO
ATUALIZADO
Ano XXXX]]</f>
        <v>#DIV/0!</v>
      </c>
      <c r="L206" s="87"/>
      <c r="M206" s="31"/>
      <c r="N206" s="31"/>
      <c r="O206" s="140"/>
      <c r="P206" s="326">
        <f>SUM(Tabela11[[#This Row],[GOVERNANÇA
Direção e Liderança]:[GOVERNANÇA
Controle
]])</f>
        <v>0</v>
      </c>
      <c r="Q206" s="31"/>
      <c r="R206" s="31"/>
      <c r="S206" s="140"/>
      <c r="T206" s="326">
        <f>SUM(Tabela11[[#This Row],[FINALIDADE
Registro
]:[FINALIDADE
Julgamento e Normatização]])</f>
        <v>0</v>
      </c>
      <c r="U206" s="31"/>
      <c r="V206" s="31"/>
      <c r="W206" s="31"/>
      <c r="X206" s="89"/>
      <c r="Y206" s="332"/>
    </row>
    <row r="207" spans="1:25" s="18" customFormat="1" ht="12" x14ac:dyDescent="0.25">
      <c r="A207" s="85" t="s">
        <v>225</v>
      </c>
      <c r="B207" s="86" t="s">
        <v>798</v>
      </c>
      <c r="C207" s="87"/>
      <c r="D207" s="31"/>
      <c r="E207" s="31">
        <f>Tabela11[[#This Row],[PROPOSTA ORÇAMENTÁRIA INICIAL
Ano XXXX]]+Tabela11[[#This Row],[TRANSPOSIÇÕES
ORÇAMENTÁRIAS
Nº __ a __ 
E
REFORMULAÇÕES
APROVADAS]]</f>
        <v>0</v>
      </c>
      <c r="F207" s="31"/>
      <c r="G207" s="338" t="e">
        <f>Tabela11[[#This Row],[Despesa Liquidada
até __/__/____]]/Tabela11[[#This Row],[ORÇAMENTO
ATUALIZADO
Ano XXXX]]</f>
        <v>#DIV/0!</v>
      </c>
      <c r="H207" s="88">
        <f>Tabela11[[#This Row],[GOVERNANÇA
TOTAL
]]+Tabela11[[#This Row],[FINALIDADE
TOTAL
]]+Tabela11[[#This Row],[GESTÃO
TOTAL
]]</f>
        <v>0</v>
      </c>
      <c r="I207" s="342" t="e">
        <f t="shared" si="64"/>
        <v>#DIV/0!</v>
      </c>
      <c r="J207" s="335" t="e">
        <f>Tabela11[[#This Row],[PROPOSTA ORÇAMENTÁRIA
Ano XXXX + 1]]/Tabela11[[#This Row],[PROPOSTA ORÇAMENTÁRIA INICIAL
Ano XXXX]]</f>
        <v>#DIV/0!</v>
      </c>
      <c r="K207" s="336" t="e">
        <f>Tabela11[[#This Row],[PROPOSTA ORÇAMENTÁRIA
Ano XXXX + 1]]/Tabela11[[#This Row],[ORÇAMENTO
ATUALIZADO
Ano XXXX]]</f>
        <v>#DIV/0!</v>
      </c>
      <c r="L207" s="87"/>
      <c r="M207" s="31"/>
      <c r="N207" s="31"/>
      <c r="O207" s="140"/>
      <c r="P207" s="326">
        <f>SUM(Tabela11[[#This Row],[GOVERNANÇA
Direção e Liderança]:[GOVERNANÇA
Controle
]])</f>
        <v>0</v>
      </c>
      <c r="Q207" s="31"/>
      <c r="R207" s="31"/>
      <c r="S207" s="140"/>
      <c r="T207" s="326">
        <f>SUM(Tabela11[[#This Row],[FINALIDADE
Registro
]:[FINALIDADE
Julgamento e Normatização]])</f>
        <v>0</v>
      </c>
      <c r="U207" s="31"/>
      <c r="V207" s="31"/>
      <c r="W207" s="31"/>
      <c r="X207" s="89"/>
      <c r="Y207" s="332"/>
    </row>
    <row r="208" spans="1:25" s="18" customFormat="1" ht="12" x14ac:dyDescent="0.25">
      <c r="A208" s="85" t="s">
        <v>788</v>
      </c>
      <c r="B208" s="86" t="s">
        <v>799</v>
      </c>
      <c r="C208" s="87"/>
      <c r="D208" s="31"/>
      <c r="E208" s="31">
        <f>Tabela11[[#This Row],[PROPOSTA ORÇAMENTÁRIA INICIAL
Ano XXXX]]+Tabela11[[#This Row],[TRANSPOSIÇÕES
ORÇAMENTÁRIAS
Nº __ a __ 
E
REFORMULAÇÕES
APROVADAS]]</f>
        <v>0</v>
      </c>
      <c r="F208" s="31"/>
      <c r="G208" s="338" t="e">
        <f>Tabela11[[#This Row],[Despesa Liquidada
até __/__/____]]/Tabela11[[#This Row],[ORÇAMENTO
ATUALIZADO
Ano XXXX]]</f>
        <v>#DIV/0!</v>
      </c>
      <c r="H208" s="88">
        <f>Tabela11[[#This Row],[GOVERNANÇA
TOTAL
]]+Tabela11[[#This Row],[FINALIDADE
TOTAL
]]+Tabela11[[#This Row],[GESTÃO
TOTAL
]]</f>
        <v>0</v>
      </c>
      <c r="I208" s="342" t="e">
        <f t="shared" si="64"/>
        <v>#DIV/0!</v>
      </c>
      <c r="J208" s="335" t="e">
        <f>Tabela11[[#This Row],[PROPOSTA ORÇAMENTÁRIA
Ano XXXX + 1]]/Tabela11[[#This Row],[PROPOSTA ORÇAMENTÁRIA INICIAL
Ano XXXX]]</f>
        <v>#DIV/0!</v>
      </c>
      <c r="K208" s="336" t="e">
        <f>Tabela11[[#This Row],[PROPOSTA ORÇAMENTÁRIA
Ano XXXX + 1]]/Tabela11[[#This Row],[ORÇAMENTO
ATUALIZADO
Ano XXXX]]</f>
        <v>#DIV/0!</v>
      </c>
      <c r="L208" s="87"/>
      <c r="M208" s="31"/>
      <c r="N208" s="31"/>
      <c r="O208" s="140"/>
      <c r="P208" s="326">
        <f>SUM(Tabela11[[#This Row],[GOVERNANÇA
Direção e Liderança]:[GOVERNANÇA
Controle
]])</f>
        <v>0</v>
      </c>
      <c r="Q208" s="31"/>
      <c r="R208" s="31"/>
      <c r="S208" s="140"/>
      <c r="T208" s="326">
        <f>SUM(Tabela11[[#This Row],[FINALIDADE
Registro
]:[FINALIDADE
Julgamento e Normatização]])</f>
        <v>0</v>
      </c>
      <c r="U208" s="31"/>
      <c r="V208" s="31"/>
      <c r="W208" s="31"/>
      <c r="X208" s="89"/>
      <c r="Y208" s="332"/>
    </row>
    <row r="209" spans="1:25" s="18" customFormat="1" ht="12" x14ac:dyDescent="0.25">
      <c r="A209" s="85" t="s">
        <v>789</v>
      </c>
      <c r="B209" s="86" t="s">
        <v>800</v>
      </c>
      <c r="C209" s="87"/>
      <c r="D209" s="31"/>
      <c r="E209" s="31">
        <f>Tabela11[[#This Row],[PROPOSTA ORÇAMENTÁRIA INICIAL
Ano XXXX]]+Tabela11[[#This Row],[TRANSPOSIÇÕES
ORÇAMENTÁRIAS
Nº __ a __ 
E
REFORMULAÇÕES
APROVADAS]]</f>
        <v>0</v>
      </c>
      <c r="F209" s="31"/>
      <c r="G209" s="338" t="e">
        <f>Tabela11[[#This Row],[Despesa Liquidada
até __/__/____]]/Tabela11[[#This Row],[ORÇAMENTO
ATUALIZADO
Ano XXXX]]</f>
        <v>#DIV/0!</v>
      </c>
      <c r="H209" s="88">
        <f>Tabela11[[#This Row],[GOVERNANÇA
TOTAL
]]+Tabela11[[#This Row],[FINALIDADE
TOTAL
]]+Tabela11[[#This Row],[GESTÃO
TOTAL
]]</f>
        <v>0</v>
      </c>
      <c r="I209" s="342" t="e">
        <f t="shared" si="64"/>
        <v>#DIV/0!</v>
      </c>
      <c r="J209" s="335" t="e">
        <f>Tabela11[[#This Row],[PROPOSTA ORÇAMENTÁRIA
Ano XXXX + 1]]/Tabela11[[#This Row],[PROPOSTA ORÇAMENTÁRIA INICIAL
Ano XXXX]]</f>
        <v>#DIV/0!</v>
      </c>
      <c r="K209" s="336" t="e">
        <f>Tabela11[[#This Row],[PROPOSTA ORÇAMENTÁRIA
Ano XXXX + 1]]/Tabela11[[#This Row],[ORÇAMENTO
ATUALIZADO
Ano XXXX]]</f>
        <v>#DIV/0!</v>
      </c>
      <c r="L209" s="87"/>
      <c r="M209" s="31"/>
      <c r="N209" s="31"/>
      <c r="O209" s="140"/>
      <c r="P209" s="326">
        <f>SUM(Tabela11[[#This Row],[GOVERNANÇA
Direção e Liderança]:[GOVERNANÇA
Controle
]])</f>
        <v>0</v>
      </c>
      <c r="Q209" s="31"/>
      <c r="R209" s="31"/>
      <c r="S209" s="140"/>
      <c r="T209" s="326">
        <f>SUM(Tabela11[[#This Row],[FINALIDADE
Registro
]:[FINALIDADE
Julgamento e Normatização]])</f>
        <v>0</v>
      </c>
      <c r="U209" s="31"/>
      <c r="V209" s="31"/>
      <c r="W209" s="31"/>
      <c r="X209" s="89"/>
      <c r="Y209" s="332"/>
    </row>
    <row r="210" spans="1:25" s="18" customFormat="1" ht="12" x14ac:dyDescent="0.25">
      <c r="A210" s="85" t="s">
        <v>790</v>
      </c>
      <c r="B210" s="86" t="s">
        <v>801</v>
      </c>
      <c r="C210" s="87"/>
      <c r="D210" s="31"/>
      <c r="E210" s="31">
        <f>Tabela11[[#This Row],[PROPOSTA ORÇAMENTÁRIA INICIAL
Ano XXXX]]+Tabela11[[#This Row],[TRANSPOSIÇÕES
ORÇAMENTÁRIAS
Nº __ a __ 
E
REFORMULAÇÕES
APROVADAS]]</f>
        <v>0</v>
      </c>
      <c r="F210" s="31"/>
      <c r="G210" s="338" t="e">
        <f>Tabela11[[#This Row],[Despesa Liquidada
até __/__/____]]/Tabela11[[#This Row],[ORÇAMENTO
ATUALIZADO
Ano XXXX]]</f>
        <v>#DIV/0!</v>
      </c>
      <c r="H210" s="88">
        <f>Tabela11[[#This Row],[GOVERNANÇA
TOTAL
]]+Tabela11[[#This Row],[FINALIDADE
TOTAL
]]+Tabela11[[#This Row],[GESTÃO
TOTAL
]]</f>
        <v>0</v>
      </c>
      <c r="I210" s="342" t="e">
        <f t="shared" si="64"/>
        <v>#DIV/0!</v>
      </c>
      <c r="J210" s="335" t="e">
        <f>Tabela11[[#This Row],[PROPOSTA ORÇAMENTÁRIA
Ano XXXX + 1]]/Tabela11[[#This Row],[PROPOSTA ORÇAMENTÁRIA INICIAL
Ano XXXX]]</f>
        <v>#DIV/0!</v>
      </c>
      <c r="K210" s="336" t="e">
        <f>Tabela11[[#This Row],[PROPOSTA ORÇAMENTÁRIA
Ano XXXX + 1]]/Tabela11[[#This Row],[ORÇAMENTO
ATUALIZADO
Ano XXXX]]</f>
        <v>#DIV/0!</v>
      </c>
      <c r="L210" s="31"/>
      <c r="M210" s="31"/>
      <c r="N210" s="31"/>
      <c r="O210" s="140"/>
      <c r="P210" s="326">
        <f>SUM(Tabela11[[#This Row],[GOVERNANÇA
Direção e Liderança]:[GOVERNANÇA
Controle
]])</f>
        <v>0</v>
      </c>
      <c r="Q210" s="31"/>
      <c r="R210" s="31"/>
      <c r="S210" s="140"/>
      <c r="T210" s="326">
        <f>SUM(Tabela11[[#This Row],[FINALIDADE
Registro
]:[FINALIDADE
Julgamento e Normatização]])</f>
        <v>0</v>
      </c>
      <c r="U210" s="31"/>
      <c r="V210" s="31"/>
      <c r="W210" s="31"/>
      <c r="X210" s="89"/>
      <c r="Y210" s="332"/>
    </row>
    <row r="211" spans="1:25" s="18" customFormat="1" ht="12" x14ac:dyDescent="0.25">
      <c r="A211" s="85" t="s">
        <v>791</v>
      </c>
      <c r="B211" s="86" t="s">
        <v>802</v>
      </c>
      <c r="C211" s="87"/>
      <c r="D211" s="31"/>
      <c r="E211" s="31">
        <f>Tabela11[[#This Row],[PROPOSTA ORÇAMENTÁRIA INICIAL
Ano XXXX]]+Tabela11[[#This Row],[TRANSPOSIÇÕES
ORÇAMENTÁRIAS
Nº __ a __ 
E
REFORMULAÇÕES
APROVADAS]]</f>
        <v>0</v>
      </c>
      <c r="F211" s="31"/>
      <c r="G211" s="338" t="e">
        <f>Tabela11[[#This Row],[Despesa Liquidada
até __/__/____]]/Tabela11[[#This Row],[ORÇAMENTO
ATUALIZADO
Ano XXXX]]</f>
        <v>#DIV/0!</v>
      </c>
      <c r="H211" s="88">
        <f>Tabela11[[#This Row],[GOVERNANÇA
TOTAL
]]+Tabela11[[#This Row],[FINALIDADE
TOTAL
]]+Tabela11[[#This Row],[GESTÃO
TOTAL
]]</f>
        <v>0</v>
      </c>
      <c r="I211" s="342" t="e">
        <f t="shared" si="64"/>
        <v>#DIV/0!</v>
      </c>
      <c r="J211" s="335" t="e">
        <f>Tabela11[[#This Row],[PROPOSTA ORÇAMENTÁRIA
Ano XXXX + 1]]/Tabela11[[#This Row],[PROPOSTA ORÇAMENTÁRIA INICIAL
Ano XXXX]]</f>
        <v>#DIV/0!</v>
      </c>
      <c r="K211" s="336" t="e">
        <f>Tabela11[[#This Row],[PROPOSTA ORÇAMENTÁRIA
Ano XXXX + 1]]/Tabela11[[#This Row],[ORÇAMENTO
ATUALIZADO
Ano XXXX]]</f>
        <v>#DIV/0!</v>
      </c>
      <c r="L211" s="31"/>
      <c r="M211" s="31"/>
      <c r="N211" s="31"/>
      <c r="O211" s="140"/>
      <c r="P211" s="326">
        <f>SUM(Tabela11[[#This Row],[GOVERNANÇA
Direção e Liderança]:[GOVERNANÇA
Controle
]])</f>
        <v>0</v>
      </c>
      <c r="Q211" s="31"/>
      <c r="R211" s="31"/>
      <c r="S211" s="140"/>
      <c r="T211" s="326">
        <f>SUM(Tabela11[[#This Row],[FINALIDADE
Registro
]:[FINALIDADE
Julgamento e Normatização]])</f>
        <v>0</v>
      </c>
      <c r="U211" s="31"/>
      <c r="V211" s="31"/>
      <c r="W211" s="31"/>
      <c r="X211" s="89"/>
      <c r="Y211" s="332"/>
    </row>
    <row r="212" spans="1:25" s="4" customFormat="1" ht="12.75" x14ac:dyDescent="0.25">
      <c r="A212" s="74" t="s">
        <v>226</v>
      </c>
      <c r="B212" s="17" t="s">
        <v>227</v>
      </c>
      <c r="C212" s="28">
        <f>SUM(C213:C214)</f>
        <v>0</v>
      </c>
      <c r="D212" s="13">
        <f>SUM(D213:D214)</f>
        <v>0</v>
      </c>
      <c r="E212" s="13">
        <f>Tabela11[[#This Row],[PROPOSTA ORÇAMENTÁRIA INICIAL
Ano XXXX]]+Tabela11[[#This Row],[TRANSPOSIÇÕES
ORÇAMENTÁRIAS
Nº __ a __ 
E
REFORMULAÇÕES
APROVADAS]]</f>
        <v>0</v>
      </c>
      <c r="F212" s="13">
        <f>SUM(F213:F214)</f>
        <v>0</v>
      </c>
      <c r="G212" s="337" t="e">
        <f>Tabela11[[#This Row],[Despesa Liquidada
até __/__/____]]/Tabela11[[#This Row],[ORÇAMENTO
ATUALIZADO
Ano XXXX]]</f>
        <v>#DIV/0!</v>
      </c>
      <c r="H212" s="56">
        <f>Tabela11[[#This Row],[GOVERNANÇA
TOTAL
]]+Tabela11[[#This Row],[FINALIDADE
TOTAL
]]+Tabela11[[#This Row],[GESTÃO
TOTAL
]]</f>
        <v>0</v>
      </c>
      <c r="I212" s="341" t="e">
        <f t="shared" si="64"/>
        <v>#DIV/0!</v>
      </c>
      <c r="J212" s="333" t="e">
        <f>Tabela11[[#This Row],[PROPOSTA ORÇAMENTÁRIA
Ano XXXX + 1]]/Tabela11[[#This Row],[PROPOSTA ORÇAMENTÁRIA INICIAL
Ano XXXX]]</f>
        <v>#DIV/0!</v>
      </c>
      <c r="K212" s="334" t="e">
        <f>Tabela11[[#This Row],[PROPOSTA ORÇAMENTÁRIA
Ano XXXX + 1]]/Tabela11[[#This Row],[ORÇAMENTO
ATUALIZADO
Ano XXXX]]</f>
        <v>#DIV/0!</v>
      </c>
      <c r="L212" s="13">
        <f>SUM(L213:L214)</f>
        <v>0</v>
      </c>
      <c r="M212" s="13">
        <f>SUM(M213:M214)</f>
        <v>0</v>
      </c>
      <c r="N212" s="13">
        <f t="shared" ref="N212:Y212" si="65">SUM(N213:N214)</f>
        <v>0</v>
      </c>
      <c r="O212" s="321">
        <f t="shared" si="65"/>
        <v>0</v>
      </c>
      <c r="P212" s="324">
        <f>SUM(Tabela11[[#This Row],[GOVERNANÇA
Direção e Liderança]:[GOVERNANÇA
Controle
]])</f>
        <v>0</v>
      </c>
      <c r="Q212" s="13">
        <f t="shared" si="65"/>
        <v>0</v>
      </c>
      <c r="R212" s="13">
        <f t="shared" si="65"/>
        <v>0</v>
      </c>
      <c r="S212" s="321">
        <f t="shared" si="65"/>
        <v>0</v>
      </c>
      <c r="T212" s="324">
        <f>SUM(Tabela11[[#This Row],[FINALIDADE
Registro
]:[FINALIDADE
Julgamento e Normatização]])</f>
        <v>0</v>
      </c>
      <c r="U212" s="13">
        <f t="shared" si="65"/>
        <v>0</v>
      </c>
      <c r="V212" s="13">
        <f t="shared" si="65"/>
        <v>0</v>
      </c>
      <c r="W212" s="13">
        <f t="shared" si="65"/>
        <v>0</v>
      </c>
      <c r="X212" s="6">
        <f t="shared" ref="X212" si="66">SUM(X213:X214)</f>
        <v>0</v>
      </c>
      <c r="Y212" s="330">
        <f t="shared" si="65"/>
        <v>0</v>
      </c>
    </row>
    <row r="213" spans="1:25" s="18" customFormat="1" ht="12" x14ac:dyDescent="0.25">
      <c r="A213" s="85" t="s">
        <v>228</v>
      </c>
      <c r="B213" s="86" t="s">
        <v>803</v>
      </c>
      <c r="C213" s="87"/>
      <c r="D213" s="31"/>
      <c r="E213" s="31">
        <f>Tabela11[[#This Row],[PROPOSTA ORÇAMENTÁRIA INICIAL
Ano XXXX]]+Tabela11[[#This Row],[TRANSPOSIÇÕES
ORÇAMENTÁRIAS
Nº __ a __ 
E
REFORMULAÇÕES
APROVADAS]]</f>
        <v>0</v>
      </c>
      <c r="F213" s="31"/>
      <c r="G213" s="338" t="e">
        <f>Tabela11[[#This Row],[Despesa Liquidada
até __/__/____]]/Tabela11[[#This Row],[ORÇAMENTO
ATUALIZADO
Ano XXXX]]</f>
        <v>#DIV/0!</v>
      </c>
      <c r="H213" s="88">
        <f>Tabela11[[#This Row],[GOVERNANÇA
TOTAL
]]+Tabela11[[#This Row],[FINALIDADE
TOTAL
]]+Tabela11[[#This Row],[GESTÃO
TOTAL
]]</f>
        <v>0</v>
      </c>
      <c r="I213" s="342" t="e">
        <f t="shared" si="64"/>
        <v>#DIV/0!</v>
      </c>
      <c r="J213" s="335" t="e">
        <f>Tabela11[[#This Row],[PROPOSTA ORÇAMENTÁRIA
Ano XXXX + 1]]/Tabela11[[#This Row],[PROPOSTA ORÇAMENTÁRIA INICIAL
Ano XXXX]]</f>
        <v>#DIV/0!</v>
      </c>
      <c r="K213" s="336" t="e">
        <f>Tabela11[[#This Row],[PROPOSTA ORÇAMENTÁRIA
Ano XXXX + 1]]/Tabela11[[#This Row],[ORÇAMENTO
ATUALIZADO
Ano XXXX]]</f>
        <v>#DIV/0!</v>
      </c>
      <c r="L213" s="31"/>
      <c r="M213" s="31"/>
      <c r="N213" s="31"/>
      <c r="O213" s="140"/>
      <c r="P213" s="326">
        <f>SUM(Tabela11[[#This Row],[GOVERNANÇA
Direção e Liderança]:[GOVERNANÇA
Controle
]])</f>
        <v>0</v>
      </c>
      <c r="Q213" s="31"/>
      <c r="R213" s="31"/>
      <c r="S213" s="140"/>
      <c r="T213" s="326">
        <f>SUM(Tabela11[[#This Row],[FINALIDADE
Registro
]:[FINALIDADE
Julgamento e Normatização]])</f>
        <v>0</v>
      </c>
      <c r="U213" s="31"/>
      <c r="V213" s="31"/>
      <c r="W213" s="31"/>
      <c r="X213" s="89"/>
      <c r="Y213" s="332"/>
    </row>
    <row r="214" spans="1:25" s="18" customFormat="1" ht="12" x14ac:dyDescent="0.25">
      <c r="A214" s="85" t="s">
        <v>229</v>
      </c>
      <c r="B214" s="86" t="s">
        <v>381</v>
      </c>
      <c r="C214" s="87"/>
      <c r="D214" s="31"/>
      <c r="E214" s="31">
        <f>Tabela11[[#This Row],[PROPOSTA ORÇAMENTÁRIA INICIAL
Ano XXXX]]+Tabela11[[#This Row],[TRANSPOSIÇÕES
ORÇAMENTÁRIAS
Nº __ a __ 
E
REFORMULAÇÕES
APROVADAS]]</f>
        <v>0</v>
      </c>
      <c r="F214" s="31"/>
      <c r="G214" s="338" t="e">
        <f>Tabela11[[#This Row],[Despesa Liquidada
até __/__/____]]/Tabela11[[#This Row],[ORÇAMENTO
ATUALIZADO
Ano XXXX]]</f>
        <v>#DIV/0!</v>
      </c>
      <c r="H214" s="88">
        <f>Tabela11[[#This Row],[GOVERNANÇA
TOTAL
]]+Tabela11[[#This Row],[FINALIDADE
TOTAL
]]+Tabela11[[#This Row],[GESTÃO
TOTAL
]]</f>
        <v>0</v>
      </c>
      <c r="I214" s="342" t="e">
        <f t="shared" si="64"/>
        <v>#DIV/0!</v>
      </c>
      <c r="J214" s="335" t="e">
        <f>Tabela11[[#This Row],[PROPOSTA ORÇAMENTÁRIA
Ano XXXX + 1]]/Tabela11[[#This Row],[PROPOSTA ORÇAMENTÁRIA INICIAL
Ano XXXX]]</f>
        <v>#DIV/0!</v>
      </c>
      <c r="K214" s="336" t="e">
        <f>Tabela11[[#This Row],[PROPOSTA ORÇAMENTÁRIA
Ano XXXX + 1]]/Tabela11[[#This Row],[ORÇAMENTO
ATUALIZADO
Ano XXXX]]</f>
        <v>#DIV/0!</v>
      </c>
      <c r="L214" s="31"/>
      <c r="M214" s="31"/>
      <c r="N214" s="31"/>
      <c r="O214" s="140"/>
      <c r="P214" s="326">
        <f>SUM(Tabela11[[#This Row],[GOVERNANÇA
Direção e Liderança]:[GOVERNANÇA
Controle
]])</f>
        <v>0</v>
      </c>
      <c r="Q214" s="31"/>
      <c r="R214" s="31"/>
      <c r="S214" s="140"/>
      <c r="T214" s="326">
        <f>SUM(Tabela11[[#This Row],[FINALIDADE
Registro
]:[FINALIDADE
Julgamento e Normatização]])</f>
        <v>0</v>
      </c>
      <c r="U214" s="31"/>
      <c r="V214" s="31"/>
      <c r="W214" s="31"/>
      <c r="X214" s="89"/>
      <c r="Y214" s="332"/>
    </row>
    <row r="215" spans="1:25" s="4" customFormat="1" ht="12.75" x14ac:dyDescent="0.25">
      <c r="A215" s="74" t="s">
        <v>230</v>
      </c>
      <c r="B215" s="17" t="s">
        <v>231</v>
      </c>
      <c r="C215" s="28">
        <f>+C216</f>
        <v>0</v>
      </c>
      <c r="D215" s="13">
        <f>+D216</f>
        <v>0</v>
      </c>
      <c r="E215" s="13">
        <f>Tabela11[[#This Row],[PROPOSTA ORÇAMENTÁRIA INICIAL
Ano XXXX]]+Tabela11[[#This Row],[TRANSPOSIÇÕES
ORÇAMENTÁRIAS
Nº __ a __ 
E
REFORMULAÇÕES
APROVADAS]]</f>
        <v>0</v>
      </c>
      <c r="F215" s="13">
        <f>+F216</f>
        <v>0</v>
      </c>
      <c r="G215" s="337" t="e">
        <f>Tabela11[[#This Row],[Despesa Liquidada
até __/__/____]]/Tabela11[[#This Row],[ORÇAMENTO
ATUALIZADO
Ano XXXX]]</f>
        <v>#DIV/0!</v>
      </c>
      <c r="H215" s="56">
        <f>Tabela11[[#This Row],[GOVERNANÇA
TOTAL
]]+Tabela11[[#This Row],[FINALIDADE
TOTAL
]]+Tabela11[[#This Row],[GESTÃO
TOTAL
]]</f>
        <v>0</v>
      </c>
      <c r="I215" s="341" t="e">
        <f t="shared" si="64"/>
        <v>#DIV/0!</v>
      </c>
      <c r="J215" s="333" t="e">
        <f>Tabela11[[#This Row],[PROPOSTA ORÇAMENTÁRIA
Ano XXXX + 1]]/Tabela11[[#This Row],[PROPOSTA ORÇAMENTÁRIA INICIAL
Ano XXXX]]</f>
        <v>#DIV/0!</v>
      </c>
      <c r="K215" s="334" t="e">
        <f>Tabela11[[#This Row],[PROPOSTA ORÇAMENTÁRIA
Ano XXXX + 1]]/Tabela11[[#This Row],[ORÇAMENTO
ATUALIZADO
Ano XXXX]]</f>
        <v>#DIV/0!</v>
      </c>
      <c r="L215" s="13">
        <f>+L216</f>
        <v>0</v>
      </c>
      <c r="M215" s="13">
        <f>+M216</f>
        <v>0</v>
      </c>
      <c r="N215" s="13">
        <f t="shared" ref="N215:Y215" si="67">+N216</f>
        <v>0</v>
      </c>
      <c r="O215" s="321">
        <f t="shared" si="67"/>
        <v>0</v>
      </c>
      <c r="P215" s="324">
        <f>SUM(Tabela11[[#This Row],[GOVERNANÇA
Direção e Liderança]:[GOVERNANÇA
Controle
]])</f>
        <v>0</v>
      </c>
      <c r="Q215" s="13">
        <f t="shared" si="67"/>
        <v>0</v>
      </c>
      <c r="R215" s="13">
        <f t="shared" si="67"/>
        <v>0</v>
      </c>
      <c r="S215" s="321">
        <f t="shared" si="67"/>
        <v>0</v>
      </c>
      <c r="T215" s="324">
        <f>SUM(Tabela11[[#This Row],[FINALIDADE
Registro
]:[FINALIDADE
Julgamento e Normatização]])</f>
        <v>0</v>
      </c>
      <c r="U215" s="13">
        <f t="shared" si="67"/>
        <v>0</v>
      </c>
      <c r="V215" s="13">
        <f t="shared" si="67"/>
        <v>0</v>
      </c>
      <c r="W215" s="13">
        <f t="shared" si="67"/>
        <v>0</v>
      </c>
      <c r="X215" s="6">
        <f t="shared" si="67"/>
        <v>0</v>
      </c>
      <c r="Y215" s="330">
        <f t="shared" si="67"/>
        <v>0</v>
      </c>
    </row>
    <row r="216" spans="1:25" s="18" customFormat="1" ht="12" x14ac:dyDescent="0.25">
      <c r="A216" s="74" t="s">
        <v>232</v>
      </c>
      <c r="B216" s="78" t="s">
        <v>233</v>
      </c>
      <c r="C216" s="79">
        <f>SUM(C217:C220)</f>
        <v>0</v>
      </c>
      <c r="D216" s="80">
        <f>SUM(D217:D220)</f>
        <v>0</v>
      </c>
      <c r="E216" s="80">
        <f>Tabela11[[#This Row],[PROPOSTA ORÇAMENTÁRIA INICIAL
Ano XXXX]]+Tabela11[[#This Row],[TRANSPOSIÇÕES
ORÇAMENTÁRIAS
Nº __ a __ 
E
REFORMULAÇÕES
APROVADAS]]</f>
        <v>0</v>
      </c>
      <c r="F216" s="80">
        <f>SUM(F217:F220)</f>
        <v>0</v>
      </c>
      <c r="G216" s="337" t="e">
        <f>Tabela11[[#This Row],[Despesa Liquidada
até __/__/____]]/Tabela11[[#This Row],[ORÇAMENTO
ATUALIZADO
Ano XXXX]]</f>
        <v>#DIV/0!</v>
      </c>
      <c r="H216" s="81">
        <f>Tabela11[[#This Row],[GOVERNANÇA
TOTAL
]]+Tabela11[[#This Row],[FINALIDADE
TOTAL
]]+Tabela11[[#This Row],[GESTÃO
TOTAL
]]</f>
        <v>0</v>
      </c>
      <c r="I216" s="341" t="e">
        <f t="shared" si="64"/>
        <v>#DIV/0!</v>
      </c>
      <c r="J216" s="333" t="e">
        <f>Tabela11[[#This Row],[PROPOSTA ORÇAMENTÁRIA
Ano XXXX + 1]]/Tabela11[[#This Row],[PROPOSTA ORÇAMENTÁRIA INICIAL
Ano XXXX]]</f>
        <v>#DIV/0!</v>
      </c>
      <c r="K216" s="334" t="e">
        <f>Tabela11[[#This Row],[PROPOSTA ORÇAMENTÁRIA
Ano XXXX + 1]]/Tabela11[[#This Row],[ORÇAMENTO
ATUALIZADO
Ano XXXX]]</f>
        <v>#DIV/0!</v>
      </c>
      <c r="L216" s="80">
        <f t="shared" ref="L216:Y216" si="68">SUM(L217:L220)</f>
        <v>0</v>
      </c>
      <c r="M216" s="80">
        <f>SUM(M217:M220)</f>
        <v>0</v>
      </c>
      <c r="N216" s="80">
        <f t="shared" si="68"/>
        <v>0</v>
      </c>
      <c r="O216" s="141">
        <f t="shared" si="68"/>
        <v>0</v>
      </c>
      <c r="P216" s="325">
        <f>SUM(Tabela11[[#This Row],[GOVERNANÇA
Direção e Liderança]:[GOVERNANÇA
Controle
]])</f>
        <v>0</v>
      </c>
      <c r="Q216" s="80">
        <f t="shared" si="68"/>
        <v>0</v>
      </c>
      <c r="R216" s="80">
        <f t="shared" si="68"/>
        <v>0</v>
      </c>
      <c r="S216" s="141">
        <f t="shared" si="68"/>
        <v>0</v>
      </c>
      <c r="T216" s="325">
        <f>SUM(Tabela11[[#This Row],[FINALIDADE
Registro
]:[FINALIDADE
Julgamento e Normatização]])</f>
        <v>0</v>
      </c>
      <c r="U216" s="80">
        <f t="shared" si="68"/>
        <v>0</v>
      </c>
      <c r="V216" s="80">
        <f t="shared" si="68"/>
        <v>0</v>
      </c>
      <c r="W216" s="80">
        <f t="shared" si="68"/>
        <v>0</v>
      </c>
      <c r="X216" s="94">
        <f t="shared" ref="X216" si="69">SUM(X217:X220)</f>
        <v>0</v>
      </c>
      <c r="Y216" s="331">
        <f t="shared" si="68"/>
        <v>0</v>
      </c>
    </row>
    <row r="217" spans="1:25" s="18" customFormat="1" ht="12" x14ac:dyDescent="0.25">
      <c r="A217" s="85" t="s">
        <v>234</v>
      </c>
      <c r="B217" s="86" t="s">
        <v>807</v>
      </c>
      <c r="C217" s="87"/>
      <c r="D217" s="31"/>
      <c r="E217" s="31">
        <f>Tabela11[[#This Row],[PROPOSTA ORÇAMENTÁRIA INICIAL
Ano XXXX]]+Tabela11[[#This Row],[TRANSPOSIÇÕES
ORÇAMENTÁRIAS
Nº __ a __ 
E
REFORMULAÇÕES
APROVADAS]]</f>
        <v>0</v>
      </c>
      <c r="F217" s="31"/>
      <c r="G217" s="69" t="e">
        <f>Tabela11[[#This Row],[Despesa Liquidada
até __/__/____]]/Tabela11[[#This Row],[ORÇAMENTO
ATUALIZADO
Ano XXXX]]</f>
        <v>#DIV/0!</v>
      </c>
      <c r="H217" s="88">
        <f>Tabela11[[#This Row],[GOVERNANÇA
TOTAL
]]+Tabela11[[#This Row],[FINALIDADE
TOTAL
]]+Tabela11[[#This Row],[GESTÃO
TOTAL
]]</f>
        <v>0</v>
      </c>
      <c r="I217" s="343" t="e">
        <f t="shared" si="64"/>
        <v>#DIV/0!</v>
      </c>
      <c r="J217" s="317" t="e">
        <f>Tabela11[[#This Row],[PROPOSTA ORÇAMENTÁRIA
Ano XXXX + 1]]/Tabela11[[#This Row],[PROPOSTA ORÇAMENTÁRIA INICIAL
Ano XXXX]]</f>
        <v>#DIV/0!</v>
      </c>
      <c r="K217" s="83" t="e">
        <f>Tabela11[[#This Row],[PROPOSTA ORÇAMENTÁRIA
Ano XXXX + 1]]/Tabela11[[#This Row],[ORÇAMENTO
ATUALIZADO
Ano XXXX]]</f>
        <v>#DIV/0!</v>
      </c>
      <c r="L217" s="31"/>
      <c r="M217" s="31"/>
      <c r="N217" s="31"/>
      <c r="O217" s="140"/>
      <c r="P217" s="326">
        <f>SUM(Tabela11[[#This Row],[GOVERNANÇA
Direção e Liderança]:[GOVERNANÇA
Controle
]])</f>
        <v>0</v>
      </c>
      <c r="Q217" s="31"/>
      <c r="R217" s="31"/>
      <c r="S217" s="140"/>
      <c r="T217" s="326">
        <f>SUM(Tabela11[[#This Row],[FINALIDADE
Registro
]:[FINALIDADE
Julgamento e Normatização]])</f>
        <v>0</v>
      </c>
      <c r="U217" s="31"/>
      <c r="V217" s="31"/>
      <c r="W217" s="31"/>
      <c r="X217" s="89"/>
      <c r="Y217" s="332"/>
    </row>
    <row r="218" spans="1:25" s="18" customFormat="1" ht="12" x14ac:dyDescent="0.25">
      <c r="A218" s="85" t="s">
        <v>804</v>
      </c>
      <c r="B218" s="86" t="s">
        <v>808</v>
      </c>
      <c r="C218" s="87"/>
      <c r="D218" s="31"/>
      <c r="E218" s="31">
        <f>Tabela11[[#This Row],[PROPOSTA ORÇAMENTÁRIA INICIAL
Ano XXXX]]+Tabela11[[#This Row],[TRANSPOSIÇÕES
ORÇAMENTÁRIAS
Nº __ a __ 
E
REFORMULAÇÕES
APROVADAS]]</f>
        <v>0</v>
      </c>
      <c r="F218" s="31"/>
      <c r="G218" s="69" t="e">
        <f>Tabela11[[#This Row],[Despesa Liquidada
até __/__/____]]/Tabela11[[#This Row],[ORÇAMENTO
ATUALIZADO
Ano XXXX]]</f>
        <v>#DIV/0!</v>
      </c>
      <c r="H218" s="88">
        <f>Tabela11[[#This Row],[GOVERNANÇA
TOTAL
]]+Tabela11[[#This Row],[FINALIDADE
TOTAL
]]+Tabela11[[#This Row],[GESTÃO
TOTAL
]]</f>
        <v>0</v>
      </c>
      <c r="I218" s="343" t="e">
        <f t="shared" si="64"/>
        <v>#DIV/0!</v>
      </c>
      <c r="J218" s="317" t="e">
        <f>Tabela11[[#This Row],[PROPOSTA ORÇAMENTÁRIA
Ano XXXX + 1]]/Tabela11[[#This Row],[PROPOSTA ORÇAMENTÁRIA INICIAL
Ano XXXX]]</f>
        <v>#DIV/0!</v>
      </c>
      <c r="K218" s="83" t="e">
        <f>Tabela11[[#This Row],[PROPOSTA ORÇAMENTÁRIA
Ano XXXX + 1]]/Tabela11[[#This Row],[ORÇAMENTO
ATUALIZADO
Ano XXXX]]</f>
        <v>#DIV/0!</v>
      </c>
      <c r="L218" s="31"/>
      <c r="M218" s="31"/>
      <c r="N218" s="31"/>
      <c r="O218" s="140"/>
      <c r="P218" s="326">
        <f>SUM(Tabela11[[#This Row],[GOVERNANÇA
Direção e Liderança]:[GOVERNANÇA
Controle
]])</f>
        <v>0</v>
      </c>
      <c r="Q218" s="31"/>
      <c r="R218" s="31"/>
      <c r="S218" s="140"/>
      <c r="T218" s="326">
        <f>SUM(Tabela11[[#This Row],[FINALIDADE
Registro
]:[FINALIDADE
Julgamento e Normatização]])</f>
        <v>0</v>
      </c>
      <c r="U218" s="31"/>
      <c r="V218" s="31"/>
      <c r="W218" s="31"/>
      <c r="X218" s="89"/>
      <c r="Y218" s="332"/>
    </row>
    <row r="219" spans="1:25" s="18" customFormat="1" ht="12" x14ac:dyDescent="0.25">
      <c r="A219" s="85" t="s">
        <v>805</v>
      </c>
      <c r="B219" s="86" t="s">
        <v>809</v>
      </c>
      <c r="C219" s="87"/>
      <c r="D219" s="31"/>
      <c r="E219" s="31">
        <f>Tabela11[[#This Row],[PROPOSTA ORÇAMENTÁRIA INICIAL
Ano XXXX]]+Tabela11[[#This Row],[TRANSPOSIÇÕES
ORÇAMENTÁRIAS
Nº __ a __ 
E
REFORMULAÇÕES
APROVADAS]]</f>
        <v>0</v>
      </c>
      <c r="F219" s="31"/>
      <c r="G219" s="69" t="e">
        <f>Tabela11[[#This Row],[Despesa Liquidada
até __/__/____]]/Tabela11[[#This Row],[ORÇAMENTO
ATUALIZADO
Ano XXXX]]</f>
        <v>#DIV/0!</v>
      </c>
      <c r="H219" s="88">
        <f>Tabela11[[#This Row],[GOVERNANÇA
TOTAL
]]+Tabela11[[#This Row],[FINALIDADE
TOTAL
]]+Tabela11[[#This Row],[GESTÃO
TOTAL
]]</f>
        <v>0</v>
      </c>
      <c r="I219" s="343" t="e">
        <f t="shared" si="64"/>
        <v>#DIV/0!</v>
      </c>
      <c r="J219" s="317" t="e">
        <f>Tabela11[[#This Row],[PROPOSTA ORÇAMENTÁRIA
Ano XXXX + 1]]/Tabela11[[#This Row],[PROPOSTA ORÇAMENTÁRIA INICIAL
Ano XXXX]]</f>
        <v>#DIV/0!</v>
      </c>
      <c r="K219" s="83" t="e">
        <f>Tabela11[[#This Row],[PROPOSTA ORÇAMENTÁRIA
Ano XXXX + 1]]/Tabela11[[#This Row],[ORÇAMENTO
ATUALIZADO
Ano XXXX]]</f>
        <v>#DIV/0!</v>
      </c>
      <c r="L219" s="31"/>
      <c r="M219" s="31"/>
      <c r="N219" s="31"/>
      <c r="O219" s="140"/>
      <c r="P219" s="326">
        <f>SUM(Tabela11[[#This Row],[GOVERNANÇA
Direção e Liderança]:[GOVERNANÇA
Controle
]])</f>
        <v>0</v>
      </c>
      <c r="Q219" s="31"/>
      <c r="R219" s="31"/>
      <c r="S219" s="140"/>
      <c r="T219" s="326">
        <f>SUM(Tabela11[[#This Row],[FINALIDADE
Registro
]:[FINALIDADE
Julgamento e Normatização]])</f>
        <v>0</v>
      </c>
      <c r="U219" s="31"/>
      <c r="V219" s="31"/>
      <c r="W219" s="31"/>
      <c r="X219" s="89"/>
      <c r="Y219" s="332"/>
    </row>
    <row r="220" spans="1:25" s="18" customFormat="1" ht="12" x14ac:dyDescent="0.25">
      <c r="A220" s="85" t="s">
        <v>806</v>
      </c>
      <c r="B220" s="86" t="s">
        <v>810</v>
      </c>
      <c r="C220" s="87"/>
      <c r="D220" s="31"/>
      <c r="E220" s="31">
        <f>Tabela11[[#This Row],[PROPOSTA ORÇAMENTÁRIA INICIAL
Ano XXXX]]+Tabela11[[#This Row],[TRANSPOSIÇÕES
ORÇAMENTÁRIAS
Nº __ a __ 
E
REFORMULAÇÕES
APROVADAS]]</f>
        <v>0</v>
      </c>
      <c r="F220" s="31"/>
      <c r="G220" s="69" t="e">
        <f>Tabela11[[#This Row],[Despesa Liquidada
até __/__/____]]/Tabela11[[#This Row],[ORÇAMENTO
ATUALIZADO
Ano XXXX]]</f>
        <v>#DIV/0!</v>
      </c>
      <c r="H220" s="88">
        <f>Tabela11[[#This Row],[GOVERNANÇA
TOTAL
]]+Tabela11[[#This Row],[FINALIDADE
TOTAL
]]+Tabela11[[#This Row],[GESTÃO
TOTAL
]]</f>
        <v>0</v>
      </c>
      <c r="I220" s="343" t="e">
        <f t="shared" si="64"/>
        <v>#DIV/0!</v>
      </c>
      <c r="J220" s="317" t="e">
        <f>Tabela11[[#This Row],[PROPOSTA ORÇAMENTÁRIA
Ano XXXX + 1]]/Tabela11[[#This Row],[PROPOSTA ORÇAMENTÁRIA INICIAL
Ano XXXX]]</f>
        <v>#DIV/0!</v>
      </c>
      <c r="K220" s="83" t="e">
        <f>Tabela11[[#This Row],[PROPOSTA ORÇAMENTÁRIA
Ano XXXX + 1]]/Tabela11[[#This Row],[ORÇAMENTO
ATUALIZADO
Ano XXXX]]</f>
        <v>#DIV/0!</v>
      </c>
      <c r="L220" s="31"/>
      <c r="M220" s="31"/>
      <c r="N220" s="31"/>
      <c r="O220" s="140"/>
      <c r="P220" s="326">
        <f>SUM(Tabela11[[#This Row],[GOVERNANÇA
Direção e Liderança]:[GOVERNANÇA
Controle
]])</f>
        <v>0</v>
      </c>
      <c r="Q220" s="31"/>
      <c r="R220" s="31"/>
      <c r="S220" s="140"/>
      <c r="T220" s="326">
        <f>SUM(Tabela11[[#This Row],[FINALIDADE
Registro
]:[FINALIDADE
Julgamento e Normatização]])</f>
        <v>0</v>
      </c>
      <c r="U220" s="31"/>
      <c r="V220" s="31"/>
      <c r="W220" s="31"/>
      <c r="X220" s="89"/>
      <c r="Y220" s="332"/>
    </row>
    <row r="221" spans="1:25" ht="12.75" x14ac:dyDescent="0.25">
      <c r="A221" s="74" t="s">
        <v>235</v>
      </c>
      <c r="B221" s="17" t="s">
        <v>236</v>
      </c>
      <c r="C221" s="28">
        <f>+C222</f>
        <v>0</v>
      </c>
      <c r="D221" s="13">
        <f>+D222</f>
        <v>0</v>
      </c>
      <c r="E221" s="13">
        <f>Tabela11[[#This Row],[PROPOSTA ORÇAMENTÁRIA INICIAL
Ano XXXX]]+Tabela11[[#This Row],[TRANSPOSIÇÕES
ORÇAMENTÁRIAS
Nº __ a __ 
E
REFORMULAÇÕES
APROVADAS]]</f>
        <v>0</v>
      </c>
      <c r="F221" s="13">
        <f>+F222</f>
        <v>0</v>
      </c>
      <c r="G221" s="337" t="e">
        <f>Tabela11[[#This Row],[Despesa Liquidada
até __/__/____]]/Tabela11[[#This Row],[ORÇAMENTO
ATUALIZADO
Ano XXXX]]</f>
        <v>#DIV/0!</v>
      </c>
      <c r="H221" s="56">
        <f>Tabela11[[#This Row],[GOVERNANÇA
TOTAL
]]+Tabela11[[#This Row],[FINALIDADE
TOTAL
]]+Tabela11[[#This Row],[GESTÃO
TOTAL
]]</f>
        <v>0</v>
      </c>
      <c r="I221" s="341" t="e">
        <f t="shared" si="64"/>
        <v>#DIV/0!</v>
      </c>
      <c r="J221" s="333" t="e">
        <f>Tabela11[[#This Row],[PROPOSTA ORÇAMENTÁRIA
Ano XXXX + 1]]/Tabela11[[#This Row],[PROPOSTA ORÇAMENTÁRIA INICIAL
Ano XXXX]]</f>
        <v>#DIV/0!</v>
      </c>
      <c r="K221" s="334" t="e">
        <f>Tabela11[[#This Row],[PROPOSTA ORÇAMENTÁRIA
Ano XXXX + 1]]/Tabela11[[#This Row],[ORÇAMENTO
ATUALIZADO
Ano XXXX]]</f>
        <v>#DIV/0!</v>
      </c>
      <c r="L221" s="13">
        <f>+L222</f>
        <v>0</v>
      </c>
      <c r="M221" s="13">
        <f>+M222</f>
        <v>0</v>
      </c>
      <c r="N221" s="13">
        <f t="shared" ref="N221:Y221" si="70">+N222</f>
        <v>0</v>
      </c>
      <c r="O221" s="321">
        <f t="shared" si="70"/>
        <v>0</v>
      </c>
      <c r="P221" s="324">
        <f>SUM(Tabela11[[#This Row],[GOVERNANÇA
Direção e Liderança]:[GOVERNANÇA
Controle
]])</f>
        <v>0</v>
      </c>
      <c r="Q221" s="13">
        <f t="shared" si="70"/>
        <v>0</v>
      </c>
      <c r="R221" s="13">
        <f t="shared" si="70"/>
        <v>0</v>
      </c>
      <c r="S221" s="321">
        <f t="shared" si="70"/>
        <v>0</v>
      </c>
      <c r="T221" s="324">
        <f>SUM(Tabela11[[#This Row],[FINALIDADE
Registro
]:[FINALIDADE
Julgamento e Normatização]])</f>
        <v>0</v>
      </c>
      <c r="U221" s="13">
        <f t="shared" si="70"/>
        <v>0</v>
      </c>
      <c r="V221" s="13">
        <f t="shared" si="70"/>
        <v>0</v>
      </c>
      <c r="W221" s="13">
        <f t="shared" si="70"/>
        <v>0</v>
      </c>
      <c r="X221" s="6">
        <f t="shared" si="70"/>
        <v>0</v>
      </c>
      <c r="Y221" s="330">
        <f t="shared" si="70"/>
        <v>0</v>
      </c>
    </row>
    <row r="222" spans="1:25" s="18" customFormat="1" ht="12" x14ac:dyDescent="0.25">
      <c r="A222" s="85" t="s">
        <v>237</v>
      </c>
      <c r="B222" s="86" t="s">
        <v>382</v>
      </c>
      <c r="C222" s="87"/>
      <c r="D222" s="31"/>
      <c r="E222" s="31">
        <f>Tabela11[[#This Row],[PROPOSTA ORÇAMENTÁRIA INICIAL
Ano XXXX]]+Tabela11[[#This Row],[TRANSPOSIÇÕES
ORÇAMENTÁRIAS
Nº __ a __ 
E
REFORMULAÇÕES
APROVADAS]]</f>
        <v>0</v>
      </c>
      <c r="F222" s="31"/>
      <c r="G222" s="338" t="e">
        <f>Tabela11[[#This Row],[Despesa Liquidada
até __/__/____]]/Tabela11[[#This Row],[ORÇAMENTO
ATUALIZADO
Ano XXXX]]</f>
        <v>#DIV/0!</v>
      </c>
      <c r="H222" s="88">
        <f>Tabela11[[#This Row],[GOVERNANÇA
TOTAL
]]+Tabela11[[#This Row],[FINALIDADE
TOTAL
]]+Tabela11[[#This Row],[GESTÃO
TOTAL
]]</f>
        <v>0</v>
      </c>
      <c r="I222" s="342" t="e">
        <f t="shared" si="64"/>
        <v>#DIV/0!</v>
      </c>
      <c r="J222" s="335" t="e">
        <f>Tabela11[[#This Row],[PROPOSTA ORÇAMENTÁRIA
Ano XXXX + 1]]/Tabela11[[#This Row],[PROPOSTA ORÇAMENTÁRIA INICIAL
Ano XXXX]]</f>
        <v>#DIV/0!</v>
      </c>
      <c r="K222" s="336" t="e">
        <f>Tabela11[[#This Row],[PROPOSTA ORÇAMENTÁRIA
Ano XXXX + 1]]/Tabela11[[#This Row],[ORÇAMENTO
ATUALIZADO
Ano XXXX]]</f>
        <v>#DIV/0!</v>
      </c>
      <c r="L222" s="31"/>
      <c r="M222" s="31"/>
      <c r="N222" s="31"/>
      <c r="O222" s="140"/>
      <c r="P222" s="326">
        <f>SUM(Tabela11[[#This Row],[GOVERNANÇA
Direção e Liderança]:[GOVERNANÇA
Controle
]])</f>
        <v>0</v>
      </c>
      <c r="Q222" s="31"/>
      <c r="R222" s="31"/>
      <c r="S222" s="140"/>
      <c r="T222" s="326">
        <f>SUM(Tabela11[[#This Row],[FINALIDADE
Registro
]:[FINALIDADE
Julgamento e Normatização]])</f>
        <v>0</v>
      </c>
      <c r="U222" s="31"/>
      <c r="V222" s="31"/>
      <c r="W222" s="31"/>
      <c r="X222" s="89"/>
      <c r="Y222" s="332"/>
    </row>
    <row r="223" spans="1:25" s="4" customFormat="1" ht="19.5" customHeight="1" x14ac:dyDescent="0.25">
      <c r="A223" s="74" t="s">
        <v>238</v>
      </c>
      <c r="B223" s="17" t="s">
        <v>289</v>
      </c>
      <c r="C223" s="28">
        <f>C224+C246+C265+C272</f>
        <v>0</v>
      </c>
      <c r="D223" s="13">
        <f>D224+D246+D265+D272</f>
        <v>0</v>
      </c>
      <c r="E223" s="13">
        <f>Tabela11[[#This Row],[PROPOSTA ORÇAMENTÁRIA INICIAL
Ano XXXX]]+Tabela11[[#This Row],[TRANSPOSIÇÕES
ORÇAMENTÁRIAS
Nº __ a __ 
E
REFORMULAÇÕES
APROVADAS]]</f>
        <v>0</v>
      </c>
      <c r="F223" s="13">
        <f>F224+F246+F265+F272</f>
        <v>0</v>
      </c>
      <c r="G223" s="337" t="e">
        <f>Tabela11[[#This Row],[Despesa Liquidada
até __/__/____]]/Tabela11[[#This Row],[ORÇAMENTO
ATUALIZADO
Ano XXXX]]</f>
        <v>#DIV/0!</v>
      </c>
      <c r="H223" s="56">
        <f>Tabela11[[#This Row],[GOVERNANÇA
TOTAL
]]+Tabela11[[#This Row],[FINALIDADE
TOTAL
]]+Tabela11[[#This Row],[GESTÃO
TOTAL
]]</f>
        <v>0</v>
      </c>
      <c r="I223" s="341" t="e">
        <f t="shared" si="64"/>
        <v>#DIV/0!</v>
      </c>
      <c r="J223" s="333" t="e">
        <f>Tabela11[[#This Row],[PROPOSTA ORÇAMENTÁRIA
Ano XXXX + 1]]/Tabela11[[#This Row],[PROPOSTA ORÇAMENTÁRIA INICIAL
Ano XXXX]]</f>
        <v>#DIV/0!</v>
      </c>
      <c r="K223" s="334" t="e">
        <f>Tabela11[[#This Row],[PROPOSTA ORÇAMENTÁRIA
Ano XXXX + 1]]/Tabela11[[#This Row],[ORÇAMENTO
ATUALIZADO
Ano XXXX]]</f>
        <v>#DIV/0!</v>
      </c>
      <c r="L223" s="13">
        <f t="shared" ref="L223:Y223" si="71">L224+L246+L265+L272</f>
        <v>0</v>
      </c>
      <c r="M223" s="13">
        <f t="shared" si="71"/>
        <v>0</v>
      </c>
      <c r="N223" s="13">
        <f t="shared" si="71"/>
        <v>0</v>
      </c>
      <c r="O223" s="321">
        <f t="shared" si="71"/>
        <v>0</v>
      </c>
      <c r="P223" s="324">
        <f>SUM(Tabela11[[#This Row],[GOVERNANÇA
Direção e Liderança]:[GOVERNANÇA
Controle
]])</f>
        <v>0</v>
      </c>
      <c r="Q223" s="13">
        <f t="shared" si="71"/>
        <v>0</v>
      </c>
      <c r="R223" s="13">
        <f t="shared" si="71"/>
        <v>0</v>
      </c>
      <c r="S223" s="321">
        <f t="shared" si="71"/>
        <v>0</v>
      </c>
      <c r="T223" s="324">
        <f>SUM(Tabela11[[#This Row],[FINALIDADE
Registro
]:[FINALIDADE
Julgamento e Normatização]])</f>
        <v>0</v>
      </c>
      <c r="U223" s="13">
        <f t="shared" si="71"/>
        <v>0</v>
      </c>
      <c r="V223" s="13">
        <f t="shared" si="71"/>
        <v>0</v>
      </c>
      <c r="W223" s="13">
        <f t="shared" si="71"/>
        <v>0</v>
      </c>
      <c r="X223" s="6">
        <f t="shared" si="71"/>
        <v>0</v>
      </c>
      <c r="Y223" s="330">
        <f t="shared" si="71"/>
        <v>0</v>
      </c>
    </row>
    <row r="224" spans="1:25" s="4" customFormat="1" ht="12.75" x14ac:dyDescent="0.25">
      <c r="A224" s="74" t="s">
        <v>239</v>
      </c>
      <c r="B224" s="17" t="s">
        <v>240</v>
      </c>
      <c r="C224" s="28">
        <f>C225+C228+C230+C244</f>
        <v>0</v>
      </c>
      <c r="D224" s="13">
        <f>D225+D228+D230+D244</f>
        <v>0</v>
      </c>
      <c r="E224" s="13">
        <f>Tabela11[[#This Row],[PROPOSTA ORÇAMENTÁRIA INICIAL
Ano XXXX]]+Tabela11[[#This Row],[TRANSPOSIÇÕES
ORÇAMENTÁRIAS
Nº __ a __ 
E
REFORMULAÇÕES
APROVADAS]]</f>
        <v>0</v>
      </c>
      <c r="F224" s="13">
        <f>F225+F228+F230+F244</f>
        <v>0</v>
      </c>
      <c r="G224" s="337" t="e">
        <f>Tabela11[[#This Row],[Despesa Liquidada
até __/__/____]]/Tabela11[[#This Row],[ORÇAMENTO
ATUALIZADO
Ano XXXX]]</f>
        <v>#DIV/0!</v>
      </c>
      <c r="H224" s="81">
        <f>Tabela11[[#This Row],[GOVERNANÇA
TOTAL
]]+Tabela11[[#This Row],[FINALIDADE
TOTAL
]]+Tabela11[[#This Row],[GESTÃO
TOTAL
]]</f>
        <v>0</v>
      </c>
      <c r="I224" s="341" t="e">
        <f t="shared" si="64"/>
        <v>#DIV/0!</v>
      </c>
      <c r="J224" s="333" t="e">
        <f>Tabela11[[#This Row],[PROPOSTA ORÇAMENTÁRIA
Ano XXXX + 1]]/Tabela11[[#This Row],[PROPOSTA ORÇAMENTÁRIA INICIAL
Ano XXXX]]</f>
        <v>#DIV/0!</v>
      </c>
      <c r="K224" s="334" t="e">
        <f>Tabela11[[#This Row],[PROPOSTA ORÇAMENTÁRIA
Ano XXXX + 1]]/Tabela11[[#This Row],[ORÇAMENTO
ATUALIZADO
Ano XXXX]]</f>
        <v>#DIV/0!</v>
      </c>
      <c r="L224" s="13">
        <f t="shared" ref="L224:Y224" si="72">L225+L228+L230+L244</f>
        <v>0</v>
      </c>
      <c r="M224" s="13">
        <f t="shared" si="72"/>
        <v>0</v>
      </c>
      <c r="N224" s="13">
        <f t="shared" si="72"/>
        <v>0</v>
      </c>
      <c r="O224" s="321">
        <f t="shared" si="72"/>
        <v>0</v>
      </c>
      <c r="P224" s="324">
        <f>SUM(Tabela11[[#This Row],[GOVERNANÇA
Direção e Liderança]:[GOVERNANÇA
Controle
]])</f>
        <v>0</v>
      </c>
      <c r="Q224" s="13">
        <f t="shared" si="72"/>
        <v>0</v>
      </c>
      <c r="R224" s="13">
        <f t="shared" si="72"/>
        <v>0</v>
      </c>
      <c r="S224" s="321">
        <f t="shared" si="72"/>
        <v>0</v>
      </c>
      <c r="T224" s="324">
        <f>SUM(Tabela11[[#This Row],[FINALIDADE
Registro
]:[FINALIDADE
Julgamento e Normatização]])</f>
        <v>0</v>
      </c>
      <c r="U224" s="13">
        <f t="shared" si="72"/>
        <v>0</v>
      </c>
      <c r="V224" s="13">
        <f t="shared" si="72"/>
        <v>0</v>
      </c>
      <c r="W224" s="13">
        <f t="shared" si="72"/>
        <v>0</v>
      </c>
      <c r="X224" s="6">
        <f t="shared" si="72"/>
        <v>0</v>
      </c>
      <c r="Y224" s="330">
        <f t="shared" si="72"/>
        <v>0</v>
      </c>
    </row>
    <row r="225" spans="1:25" s="37" customFormat="1" ht="12" x14ac:dyDescent="0.25">
      <c r="A225" s="74" t="s">
        <v>241</v>
      </c>
      <c r="B225" s="78" t="s">
        <v>910</v>
      </c>
      <c r="C225" s="79">
        <f>SUM(C226:C227)</f>
        <v>0</v>
      </c>
      <c r="D225" s="80">
        <f>SUM(D226:D227)</f>
        <v>0</v>
      </c>
      <c r="E225" s="80">
        <f>Tabela11[[#This Row],[PROPOSTA ORÇAMENTÁRIA INICIAL
Ano XXXX]]+Tabela11[[#This Row],[TRANSPOSIÇÕES
ORÇAMENTÁRIAS
Nº __ a __ 
E
REFORMULAÇÕES
APROVADAS]]</f>
        <v>0</v>
      </c>
      <c r="F225" s="80">
        <f>SUM(F226:F227)</f>
        <v>0</v>
      </c>
      <c r="G225" s="337" t="e">
        <f>Tabela11[[#This Row],[Despesa Liquidada
até __/__/____]]/Tabela11[[#This Row],[ORÇAMENTO
ATUALIZADO
Ano XXXX]]</f>
        <v>#DIV/0!</v>
      </c>
      <c r="H225" s="81">
        <f>Tabela11[[#This Row],[GOVERNANÇA
TOTAL
]]+Tabela11[[#This Row],[FINALIDADE
TOTAL
]]+Tabela11[[#This Row],[GESTÃO
TOTAL
]]</f>
        <v>0</v>
      </c>
      <c r="I225" s="341" t="e">
        <f t="shared" si="64"/>
        <v>#DIV/0!</v>
      </c>
      <c r="J225" s="333" t="e">
        <f>Tabela11[[#This Row],[PROPOSTA ORÇAMENTÁRIA
Ano XXXX + 1]]/Tabela11[[#This Row],[PROPOSTA ORÇAMENTÁRIA INICIAL
Ano XXXX]]</f>
        <v>#DIV/0!</v>
      </c>
      <c r="K225" s="334" t="e">
        <f>Tabela11[[#This Row],[PROPOSTA ORÇAMENTÁRIA
Ano XXXX + 1]]/Tabela11[[#This Row],[ORÇAMENTO
ATUALIZADO
Ano XXXX]]</f>
        <v>#DIV/0!</v>
      </c>
      <c r="L225" s="80">
        <f>SUM(L226:L227)</f>
        <v>0</v>
      </c>
      <c r="M225" s="80">
        <f>SUM(M226:M227)</f>
        <v>0</v>
      </c>
      <c r="N225" s="80">
        <f t="shared" ref="N225:Y225" si="73">SUM(N226:N227)</f>
        <v>0</v>
      </c>
      <c r="O225" s="141">
        <f t="shared" si="73"/>
        <v>0</v>
      </c>
      <c r="P225" s="325">
        <f>SUM(Tabela11[[#This Row],[GOVERNANÇA
Direção e Liderança]:[GOVERNANÇA
Controle
]])</f>
        <v>0</v>
      </c>
      <c r="Q225" s="80">
        <f t="shared" si="73"/>
        <v>0</v>
      </c>
      <c r="R225" s="80">
        <f t="shared" si="73"/>
        <v>0</v>
      </c>
      <c r="S225" s="141">
        <f t="shared" si="73"/>
        <v>0</v>
      </c>
      <c r="T225" s="325">
        <f>SUM(Tabela11[[#This Row],[FINALIDADE
Registro
]:[FINALIDADE
Julgamento e Normatização]])</f>
        <v>0</v>
      </c>
      <c r="U225" s="80">
        <f t="shared" si="73"/>
        <v>0</v>
      </c>
      <c r="V225" s="80">
        <f t="shared" si="73"/>
        <v>0</v>
      </c>
      <c r="W225" s="80">
        <f t="shared" si="73"/>
        <v>0</v>
      </c>
      <c r="X225" s="94">
        <f t="shared" ref="X225" si="74">SUM(X226:X227)</f>
        <v>0</v>
      </c>
      <c r="Y225" s="331">
        <f t="shared" si="73"/>
        <v>0</v>
      </c>
    </row>
    <row r="226" spans="1:25" s="18" customFormat="1" ht="12" x14ac:dyDescent="0.25">
      <c r="A226" s="85" t="s">
        <v>242</v>
      </c>
      <c r="B226" s="86" t="s">
        <v>911</v>
      </c>
      <c r="C226" s="87"/>
      <c r="D226" s="31"/>
      <c r="E226" s="31">
        <f>Tabela11[[#This Row],[PROPOSTA ORÇAMENTÁRIA INICIAL
Ano XXXX]]+Tabela11[[#This Row],[TRANSPOSIÇÕES
ORÇAMENTÁRIAS
Nº __ a __ 
E
REFORMULAÇÕES
APROVADAS]]</f>
        <v>0</v>
      </c>
      <c r="F226" s="31"/>
      <c r="G226" s="338" t="e">
        <f>Tabela11[[#This Row],[Despesa Liquidada
até __/__/____]]/Tabela11[[#This Row],[ORÇAMENTO
ATUALIZADO
Ano XXXX]]</f>
        <v>#DIV/0!</v>
      </c>
      <c r="H226" s="95">
        <f>Tabela11[[#This Row],[GOVERNANÇA
TOTAL
]]+Tabela11[[#This Row],[FINALIDADE
TOTAL
]]+Tabela11[[#This Row],[GESTÃO
TOTAL
]]</f>
        <v>0</v>
      </c>
      <c r="I226" s="342" t="e">
        <f t="shared" si="64"/>
        <v>#DIV/0!</v>
      </c>
      <c r="J226" s="335" t="e">
        <f>Tabela11[[#This Row],[PROPOSTA ORÇAMENTÁRIA
Ano XXXX + 1]]/Tabela11[[#This Row],[PROPOSTA ORÇAMENTÁRIA INICIAL
Ano XXXX]]</f>
        <v>#DIV/0!</v>
      </c>
      <c r="K226" s="336" t="e">
        <f>Tabela11[[#This Row],[PROPOSTA ORÇAMENTÁRIA
Ano XXXX + 1]]/Tabela11[[#This Row],[ORÇAMENTO
ATUALIZADO
Ano XXXX]]</f>
        <v>#DIV/0!</v>
      </c>
      <c r="L226" s="31"/>
      <c r="M226" s="31"/>
      <c r="N226" s="31"/>
      <c r="O226" s="140"/>
      <c r="P226" s="326">
        <f>SUM(Tabela11[[#This Row],[GOVERNANÇA
Direção e Liderança]:[GOVERNANÇA
Controle
]])</f>
        <v>0</v>
      </c>
      <c r="Q226" s="31"/>
      <c r="R226" s="31"/>
      <c r="S226" s="140"/>
      <c r="T226" s="326">
        <f>SUM(Tabela11[[#This Row],[FINALIDADE
Registro
]:[FINALIDADE
Julgamento e Normatização]])</f>
        <v>0</v>
      </c>
      <c r="U226" s="31"/>
      <c r="V226" s="31"/>
      <c r="W226" s="31"/>
      <c r="X226" s="89"/>
      <c r="Y226" s="332"/>
    </row>
    <row r="227" spans="1:25" s="18" customFormat="1" ht="12" x14ac:dyDescent="0.25">
      <c r="A227" s="85" t="s">
        <v>243</v>
      </c>
      <c r="B227" s="86" t="s">
        <v>383</v>
      </c>
      <c r="C227" s="87"/>
      <c r="D227" s="31"/>
      <c r="E227" s="31">
        <f>Tabela11[[#This Row],[PROPOSTA ORÇAMENTÁRIA INICIAL
Ano XXXX]]+Tabela11[[#This Row],[TRANSPOSIÇÕES
ORÇAMENTÁRIAS
Nº __ a __ 
E
REFORMULAÇÕES
APROVADAS]]</f>
        <v>0</v>
      </c>
      <c r="F227" s="31"/>
      <c r="G227" s="338" t="e">
        <f>Tabela11[[#This Row],[Despesa Liquidada
até __/__/____]]/Tabela11[[#This Row],[ORÇAMENTO
ATUALIZADO
Ano XXXX]]</f>
        <v>#DIV/0!</v>
      </c>
      <c r="H227" s="95">
        <f>Tabela11[[#This Row],[GOVERNANÇA
TOTAL
]]+Tabela11[[#This Row],[FINALIDADE
TOTAL
]]+Tabela11[[#This Row],[GESTÃO
TOTAL
]]</f>
        <v>0</v>
      </c>
      <c r="I227" s="342" t="e">
        <f t="shared" si="64"/>
        <v>#DIV/0!</v>
      </c>
      <c r="J227" s="335" t="e">
        <f>Tabela11[[#This Row],[PROPOSTA ORÇAMENTÁRIA
Ano XXXX + 1]]/Tabela11[[#This Row],[PROPOSTA ORÇAMENTÁRIA INICIAL
Ano XXXX]]</f>
        <v>#DIV/0!</v>
      </c>
      <c r="K227" s="336" t="e">
        <f>Tabela11[[#This Row],[PROPOSTA ORÇAMENTÁRIA
Ano XXXX + 1]]/Tabela11[[#This Row],[ORÇAMENTO
ATUALIZADO
Ano XXXX]]</f>
        <v>#DIV/0!</v>
      </c>
      <c r="L227" s="31"/>
      <c r="M227" s="31"/>
      <c r="N227" s="31"/>
      <c r="O227" s="140"/>
      <c r="P227" s="326">
        <f>SUM(Tabela11[[#This Row],[GOVERNANÇA
Direção e Liderança]:[GOVERNANÇA
Controle
]])</f>
        <v>0</v>
      </c>
      <c r="Q227" s="31"/>
      <c r="R227" s="31"/>
      <c r="S227" s="140"/>
      <c r="T227" s="326">
        <f>SUM(Tabela11[[#This Row],[FINALIDADE
Registro
]:[FINALIDADE
Julgamento e Normatização]])</f>
        <v>0</v>
      </c>
      <c r="U227" s="31"/>
      <c r="V227" s="31"/>
      <c r="W227" s="31"/>
      <c r="X227" s="89"/>
      <c r="Y227" s="332"/>
    </row>
    <row r="228" spans="1:25" s="18" customFormat="1" ht="12" x14ac:dyDescent="0.25">
      <c r="A228" s="74" t="s">
        <v>838</v>
      </c>
      <c r="B228" s="78" t="s">
        <v>244</v>
      </c>
      <c r="C228" s="79">
        <f>SUM(C229)</f>
        <v>0</v>
      </c>
      <c r="D228" s="80">
        <f>SUM(D229)</f>
        <v>0</v>
      </c>
      <c r="E228" s="80">
        <f>Tabela11[[#This Row],[PROPOSTA ORÇAMENTÁRIA INICIAL
Ano XXXX]]+Tabela11[[#This Row],[TRANSPOSIÇÕES
ORÇAMENTÁRIAS
Nº __ a __ 
E
REFORMULAÇÕES
APROVADAS]]</f>
        <v>0</v>
      </c>
      <c r="F228" s="80">
        <f>SUM(F229)</f>
        <v>0</v>
      </c>
      <c r="G228" s="337" t="e">
        <f>Tabela11[[#This Row],[Despesa Liquidada
até __/__/____]]/Tabela11[[#This Row],[ORÇAMENTO
ATUALIZADO
Ano XXXX]]</f>
        <v>#DIV/0!</v>
      </c>
      <c r="H228" s="81">
        <f>Tabela11[[#This Row],[GOVERNANÇA
TOTAL
]]+Tabela11[[#This Row],[FINALIDADE
TOTAL
]]+Tabela11[[#This Row],[GESTÃO
TOTAL
]]</f>
        <v>0</v>
      </c>
      <c r="I228" s="341" t="e">
        <f t="shared" si="64"/>
        <v>#DIV/0!</v>
      </c>
      <c r="J228" s="333" t="e">
        <f>Tabela11[[#This Row],[PROPOSTA ORÇAMENTÁRIA
Ano XXXX + 1]]/Tabela11[[#This Row],[PROPOSTA ORÇAMENTÁRIA INICIAL
Ano XXXX]]</f>
        <v>#DIV/0!</v>
      </c>
      <c r="K228" s="334" t="e">
        <f>Tabela11[[#This Row],[PROPOSTA ORÇAMENTÁRIA
Ano XXXX + 1]]/Tabela11[[#This Row],[ORÇAMENTO
ATUALIZADO
Ano XXXX]]</f>
        <v>#DIV/0!</v>
      </c>
      <c r="L228" s="80">
        <f>SUM(L229)</f>
        <v>0</v>
      </c>
      <c r="M228" s="80">
        <f t="shared" ref="M228:Y228" si="75">SUM(M229)</f>
        <v>0</v>
      </c>
      <c r="N228" s="80">
        <f t="shared" si="75"/>
        <v>0</v>
      </c>
      <c r="O228" s="141">
        <f t="shared" si="75"/>
        <v>0</v>
      </c>
      <c r="P228" s="325">
        <f>SUM(Tabela11[[#This Row],[GOVERNANÇA
Direção e Liderança]:[GOVERNANÇA
Controle
]])</f>
        <v>0</v>
      </c>
      <c r="Q228" s="80">
        <f t="shared" si="75"/>
        <v>0</v>
      </c>
      <c r="R228" s="80">
        <f t="shared" si="75"/>
        <v>0</v>
      </c>
      <c r="S228" s="141">
        <f t="shared" si="75"/>
        <v>0</v>
      </c>
      <c r="T228" s="325">
        <f>SUM(Tabela11[[#This Row],[FINALIDADE
Registro
]:[FINALIDADE
Julgamento e Normatização]])</f>
        <v>0</v>
      </c>
      <c r="U228" s="80">
        <f t="shared" si="75"/>
        <v>0</v>
      </c>
      <c r="V228" s="80">
        <f t="shared" si="75"/>
        <v>0</v>
      </c>
      <c r="W228" s="80">
        <f t="shared" si="75"/>
        <v>0</v>
      </c>
      <c r="X228" s="94">
        <f t="shared" si="75"/>
        <v>0</v>
      </c>
      <c r="Y228" s="331">
        <f t="shared" si="75"/>
        <v>0</v>
      </c>
    </row>
    <row r="229" spans="1:25" s="18" customFormat="1" ht="12" x14ac:dyDescent="0.25">
      <c r="A229" s="85" t="s">
        <v>839</v>
      </c>
      <c r="B229" s="86" t="s">
        <v>840</v>
      </c>
      <c r="C229" s="87"/>
      <c r="D229" s="31"/>
      <c r="E229" s="31">
        <f>Tabela11[[#This Row],[PROPOSTA ORÇAMENTÁRIA INICIAL
Ano XXXX]]+Tabela11[[#This Row],[TRANSPOSIÇÕES
ORÇAMENTÁRIAS
Nº __ a __ 
E
REFORMULAÇÕES
APROVADAS]]</f>
        <v>0</v>
      </c>
      <c r="F229" s="31"/>
      <c r="G229" s="338" t="e">
        <f>Tabela11[[#This Row],[Despesa Liquidada
até __/__/____]]/Tabela11[[#This Row],[ORÇAMENTO
ATUALIZADO
Ano XXXX]]</f>
        <v>#DIV/0!</v>
      </c>
      <c r="H229" s="95">
        <f>Tabela11[[#This Row],[GOVERNANÇA
TOTAL
]]+Tabela11[[#This Row],[FINALIDADE
TOTAL
]]+Tabela11[[#This Row],[GESTÃO
TOTAL
]]</f>
        <v>0</v>
      </c>
      <c r="I229" s="342" t="e">
        <f t="shared" si="64"/>
        <v>#DIV/0!</v>
      </c>
      <c r="J229" s="335" t="e">
        <f>Tabela11[[#This Row],[PROPOSTA ORÇAMENTÁRIA
Ano XXXX + 1]]/Tabela11[[#This Row],[PROPOSTA ORÇAMENTÁRIA INICIAL
Ano XXXX]]</f>
        <v>#DIV/0!</v>
      </c>
      <c r="K229" s="336" t="e">
        <f>Tabela11[[#This Row],[PROPOSTA ORÇAMENTÁRIA
Ano XXXX + 1]]/Tabela11[[#This Row],[ORÇAMENTO
ATUALIZADO
Ano XXXX]]</f>
        <v>#DIV/0!</v>
      </c>
      <c r="L229" s="31"/>
      <c r="M229" s="31"/>
      <c r="N229" s="31"/>
      <c r="O229" s="140"/>
      <c r="P229" s="326">
        <f>SUM(Tabela11[[#This Row],[GOVERNANÇA
Direção e Liderança]:[GOVERNANÇA
Controle
]])</f>
        <v>0</v>
      </c>
      <c r="Q229" s="31"/>
      <c r="R229" s="31"/>
      <c r="S229" s="140"/>
      <c r="T229" s="326">
        <f>SUM(Tabela11[[#This Row],[FINALIDADE
Registro
]:[FINALIDADE
Julgamento e Normatização]])</f>
        <v>0</v>
      </c>
      <c r="U229" s="31"/>
      <c r="V229" s="31"/>
      <c r="W229" s="31"/>
      <c r="X229" s="89"/>
      <c r="Y229" s="332"/>
    </row>
    <row r="230" spans="1:25" s="37" customFormat="1" ht="12" x14ac:dyDescent="0.25">
      <c r="A230" s="74" t="s">
        <v>245</v>
      </c>
      <c r="B230" s="78" t="s">
        <v>246</v>
      </c>
      <c r="C230" s="79">
        <f>SUM(C231:C239)</f>
        <v>0</v>
      </c>
      <c r="D230" s="80">
        <f>SUM(D231:D239)</f>
        <v>0</v>
      </c>
      <c r="E230" s="80">
        <f>Tabela11[[#This Row],[PROPOSTA ORÇAMENTÁRIA INICIAL
Ano XXXX]]+Tabela11[[#This Row],[TRANSPOSIÇÕES
ORÇAMENTÁRIAS
Nº __ a __ 
E
REFORMULAÇÕES
APROVADAS]]</f>
        <v>0</v>
      </c>
      <c r="F230" s="80">
        <f>SUM(F231:F239)</f>
        <v>0</v>
      </c>
      <c r="G230" s="337" t="e">
        <f>Tabela11[[#This Row],[Despesa Liquidada
até __/__/____]]/Tabela11[[#This Row],[ORÇAMENTO
ATUALIZADO
Ano XXXX]]</f>
        <v>#DIV/0!</v>
      </c>
      <c r="H230" s="81">
        <f>Tabela11[[#This Row],[GOVERNANÇA
TOTAL
]]+Tabela11[[#This Row],[FINALIDADE
TOTAL
]]+Tabela11[[#This Row],[GESTÃO
TOTAL
]]</f>
        <v>0</v>
      </c>
      <c r="I230" s="341" t="e">
        <f t="shared" si="64"/>
        <v>#DIV/0!</v>
      </c>
      <c r="J230" s="333" t="e">
        <f>Tabela11[[#This Row],[PROPOSTA ORÇAMENTÁRIA
Ano XXXX + 1]]/Tabela11[[#This Row],[PROPOSTA ORÇAMENTÁRIA INICIAL
Ano XXXX]]</f>
        <v>#DIV/0!</v>
      </c>
      <c r="K230" s="334" t="e">
        <f>Tabela11[[#This Row],[PROPOSTA ORÇAMENTÁRIA
Ano XXXX + 1]]/Tabela11[[#This Row],[ORÇAMENTO
ATUALIZADO
Ano XXXX]]</f>
        <v>#DIV/0!</v>
      </c>
      <c r="L230" s="80">
        <f t="shared" ref="L230:Y230" si="76">SUM(L231:L239)</f>
        <v>0</v>
      </c>
      <c r="M230" s="80">
        <f t="shared" si="76"/>
        <v>0</v>
      </c>
      <c r="N230" s="80">
        <f t="shared" si="76"/>
        <v>0</v>
      </c>
      <c r="O230" s="141">
        <f t="shared" si="76"/>
        <v>0</v>
      </c>
      <c r="P230" s="325">
        <f>SUM(Tabela11[[#This Row],[GOVERNANÇA
Direção e Liderança]:[GOVERNANÇA
Controle
]])</f>
        <v>0</v>
      </c>
      <c r="Q230" s="80">
        <f t="shared" si="76"/>
        <v>0</v>
      </c>
      <c r="R230" s="80">
        <f t="shared" si="76"/>
        <v>0</v>
      </c>
      <c r="S230" s="141">
        <f t="shared" si="76"/>
        <v>0</v>
      </c>
      <c r="T230" s="325">
        <f>SUM(Tabela11[[#This Row],[FINALIDADE
Registro
]:[FINALIDADE
Julgamento e Normatização]])</f>
        <v>0</v>
      </c>
      <c r="U230" s="80">
        <f t="shared" si="76"/>
        <v>0</v>
      </c>
      <c r="V230" s="80">
        <f t="shared" si="76"/>
        <v>0</v>
      </c>
      <c r="W230" s="80">
        <f t="shared" si="76"/>
        <v>0</v>
      </c>
      <c r="X230" s="94">
        <f t="shared" si="76"/>
        <v>0</v>
      </c>
      <c r="Y230" s="331">
        <f t="shared" si="76"/>
        <v>0</v>
      </c>
    </row>
    <row r="231" spans="1:25" s="18" customFormat="1" ht="12" x14ac:dyDescent="0.25">
      <c r="A231" s="85" t="s">
        <v>247</v>
      </c>
      <c r="B231" s="86" t="s">
        <v>841</v>
      </c>
      <c r="C231" s="87"/>
      <c r="D231" s="31"/>
      <c r="E231" s="31">
        <f>Tabela11[[#This Row],[PROPOSTA ORÇAMENTÁRIA INICIAL
Ano XXXX]]+Tabela11[[#This Row],[TRANSPOSIÇÕES
ORÇAMENTÁRIAS
Nº __ a __ 
E
REFORMULAÇÕES
APROVADAS]]</f>
        <v>0</v>
      </c>
      <c r="F231" s="31"/>
      <c r="G231" s="338" t="e">
        <f>Tabela11[[#This Row],[Despesa Liquidada
até __/__/____]]/Tabela11[[#This Row],[ORÇAMENTO
ATUALIZADO
Ano XXXX]]</f>
        <v>#DIV/0!</v>
      </c>
      <c r="H231" s="95">
        <f>Tabela11[[#This Row],[GOVERNANÇA
TOTAL
]]+Tabela11[[#This Row],[FINALIDADE
TOTAL
]]+Tabela11[[#This Row],[GESTÃO
TOTAL
]]</f>
        <v>0</v>
      </c>
      <c r="I231" s="342" t="e">
        <f t="shared" si="64"/>
        <v>#DIV/0!</v>
      </c>
      <c r="J231" s="335" t="e">
        <f>Tabela11[[#This Row],[PROPOSTA ORÇAMENTÁRIA
Ano XXXX + 1]]/Tabela11[[#This Row],[PROPOSTA ORÇAMENTÁRIA INICIAL
Ano XXXX]]</f>
        <v>#DIV/0!</v>
      </c>
      <c r="K231" s="336" t="e">
        <f>Tabela11[[#This Row],[PROPOSTA ORÇAMENTÁRIA
Ano XXXX + 1]]/Tabela11[[#This Row],[ORÇAMENTO
ATUALIZADO
Ano XXXX]]</f>
        <v>#DIV/0!</v>
      </c>
      <c r="L231" s="31"/>
      <c r="M231" s="31"/>
      <c r="N231" s="31"/>
      <c r="O231" s="140"/>
      <c r="P231" s="326">
        <f>SUM(Tabela11[[#This Row],[GOVERNANÇA
Direção e Liderança]:[GOVERNANÇA
Controle
]])</f>
        <v>0</v>
      </c>
      <c r="Q231" s="31"/>
      <c r="R231" s="31"/>
      <c r="S231" s="140"/>
      <c r="T231" s="326">
        <f>SUM(Tabela11[[#This Row],[FINALIDADE
Registro
]:[FINALIDADE
Julgamento e Normatização]])</f>
        <v>0</v>
      </c>
      <c r="U231" s="31"/>
      <c r="V231" s="31"/>
      <c r="W231" s="31"/>
      <c r="X231" s="89"/>
      <c r="Y231" s="332"/>
    </row>
    <row r="232" spans="1:25" s="18" customFormat="1" ht="12" x14ac:dyDescent="0.25">
      <c r="A232" s="85" t="s">
        <v>248</v>
      </c>
      <c r="B232" s="86" t="s">
        <v>395</v>
      </c>
      <c r="C232" s="87"/>
      <c r="D232" s="31"/>
      <c r="E232" s="31">
        <f>Tabela11[[#This Row],[PROPOSTA ORÇAMENTÁRIA INICIAL
Ano XXXX]]+Tabela11[[#This Row],[TRANSPOSIÇÕES
ORÇAMENTÁRIAS
Nº __ a __ 
E
REFORMULAÇÕES
APROVADAS]]</f>
        <v>0</v>
      </c>
      <c r="F232" s="31"/>
      <c r="G232" s="338" t="e">
        <f>Tabela11[[#This Row],[Despesa Liquidada
até __/__/____]]/Tabela11[[#This Row],[ORÇAMENTO
ATUALIZADO
Ano XXXX]]</f>
        <v>#DIV/0!</v>
      </c>
      <c r="H232" s="95">
        <f>Tabela11[[#This Row],[GOVERNANÇA
TOTAL
]]+Tabela11[[#This Row],[FINALIDADE
TOTAL
]]+Tabela11[[#This Row],[GESTÃO
TOTAL
]]</f>
        <v>0</v>
      </c>
      <c r="I232" s="342" t="e">
        <f t="shared" si="64"/>
        <v>#DIV/0!</v>
      </c>
      <c r="J232" s="335" t="e">
        <f>Tabela11[[#This Row],[PROPOSTA ORÇAMENTÁRIA
Ano XXXX + 1]]/Tabela11[[#This Row],[PROPOSTA ORÇAMENTÁRIA INICIAL
Ano XXXX]]</f>
        <v>#DIV/0!</v>
      </c>
      <c r="K232" s="336" t="e">
        <f>Tabela11[[#This Row],[PROPOSTA ORÇAMENTÁRIA
Ano XXXX + 1]]/Tabela11[[#This Row],[ORÇAMENTO
ATUALIZADO
Ano XXXX]]</f>
        <v>#DIV/0!</v>
      </c>
      <c r="L232" s="31"/>
      <c r="M232" s="31"/>
      <c r="N232" s="31"/>
      <c r="O232" s="140"/>
      <c r="P232" s="326">
        <f>SUM(Tabela11[[#This Row],[GOVERNANÇA
Direção e Liderança]:[GOVERNANÇA
Controle
]])</f>
        <v>0</v>
      </c>
      <c r="Q232" s="31"/>
      <c r="R232" s="31"/>
      <c r="S232" s="140"/>
      <c r="T232" s="326">
        <f>SUM(Tabela11[[#This Row],[FINALIDADE
Registro
]:[FINALIDADE
Julgamento e Normatização]])</f>
        <v>0</v>
      </c>
      <c r="U232" s="31"/>
      <c r="V232" s="31"/>
      <c r="W232" s="31"/>
      <c r="X232" s="89"/>
      <c r="Y232" s="332"/>
    </row>
    <row r="233" spans="1:25" s="18" customFormat="1" ht="12" x14ac:dyDescent="0.25">
      <c r="A233" s="85" t="s">
        <v>249</v>
      </c>
      <c r="B233" s="86" t="s">
        <v>384</v>
      </c>
      <c r="C233" s="87"/>
      <c r="D233" s="31"/>
      <c r="E233" s="31">
        <f>Tabela11[[#This Row],[PROPOSTA ORÇAMENTÁRIA INICIAL
Ano XXXX]]+Tabela11[[#This Row],[TRANSPOSIÇÕES
ORÇAMENTÁRIAS
Nº __ a __ 
E
REFORMULAÇÕES
APROVADAS]]</f>
        <v>0</v>
      </c>
      <c r="F233" s="31"/>
      <c r="G233" s="338" t="e">
        <f>Tabela11[[#This Row],[Despesa Liquidada
até __/__/____]]/Tabela11[[#This Row],[ORÇAMENTO
ATUALIZADO
Ano XXXX]]</f>
        <v>#DIV/0!</v>
      </c>
      <c r="H233" s="95">
        <f>Tabela11[[#This Row],[GOVERNANÇA
TOTAL
]]+Tabela11[[#This Row],[FINALIDADE
TOTAL
]]+Tabela11[[#This Row],[GESTÃO
TOTAL
]]</f>
        <v>0</v>
      </c>
      <c r="I233" s="342" t="e">
        <f t="shared" si="64"/>
        <v>#DIV/0!</v>
      </c>
      <c r="J233" s="335" t="e">
        <f>Tabela11[[#This Row],[PROPOSTA ORÇAMENTÁRIA
Ano XXXX + 1]]/Tabela11[[#This Row],[PROPOSTA ORÇAMENTÁRIA INICIAL
Ano XXXX]]</f>
        <v>#DIV/0!</v>
      </c>
      <c r="K233" s="336" t="e">
        <f>Tabela11[[#This Row],[PROPOSTA ORÇAMENTÁRIA
Ano XXXX + 1]]/Tabela11[[#This Row],[ORÇAMENTO
ATUALIZADO
Ano XXXX]]</f>
        <v>#DIV/0!</v>
      </c>
      <c r="L233" s="31"/>
      <c r="M233" s="31"/>
      <c r="N233" s="31"/>
      <c r="O233" s="140"/>
      <c r="P233" s="326">
        <f>SUM(Tabela11[[#This Row],[GOVERNANÇA
Direção e Liderança]:[GOVERNANÇA
Controle
]])</f>
        <v>0</v>
      </c>
      <c r="Q233" s="31"/>
      <c r="R233" s="31"/>
      <c r="S233" s="140"/>
      <c r="T233" s="326">
        <f>SUM(Tabela11[[#This Row],[FINALIDADE
Registro
]:[FINALIDADE
Julgamento e Normatização]])</f>
        <v>0</v>
      </c>
      <c r="U233" s="31"/>
      <c r="V233" s="31"/>
      <c r="W233" s="31"/>
      <c r="X233" s="89"/>
      <c r="Y233" s="332"/>
    </row>
    <row r="234" spans="1:25" s="18" customFormat="1" ht="12" x14ac:dyDescent="0.25">
      <c r="A234" s="85" t="s">
        <v>250</v>
      </c>
      <c r="B234" s="86" t="s">
        <v>385</v>
      </c>
      <c r="C234" s="87"/>
      <c r="D234" s="31"/>
      <c r="E234" s="31">
        <f>Tabela11[[#This Row],[PROPOSTA ORÇAMENTÁRIA INICIAL
Ano XXXX]]+Tabela11[[#This Row],[TRANSPOSIÇÕES
ORÇAMENTÁRIAS
Nº __ a __ 
E
REFORMULAÇÕES
APROVADAS]]</f>
        <v>0</v>
      </c>
      <c r="F234" s="31"/>
      <c r="G234" s="338" t="e">
        <f>Tabela11[[#This Row],[Despesa Liquidada
até __/__/____]]/Tabela11[[#This Row],[ORÇAMENTO
ATUALIZADO
Ano XXXX]]</f>
        <v>#DIV/0!</v>
      </c>
      <c r="H234" s="95">
        <f>Tabela11[[#This Row],[GOVERNANÇA
TOTAL
]]+Tabela11[[#This Row],[FINALIDADE
TOTAL
]]+Tabela11[[#This Row],[GESTÃO
TOTAL
]]</f>
        <v>0</v>
      </c>
      <c r="I234" s="342" t="e">
        <f t="shared" si="64"/>
        <v>#DIV/0!</v>
      </c>
      <c r="J234" s="335" t="e">
        <f>Tabela11[[#This Row],[PROPOSTA ORÇAMENTÁRIA
Ano XXXX + 1]]/Tabela11[[#This Row],[PROPOSTA ORÇAMENTÁRIA INICIAL
Ano XXXX]]</f>
        <v>#DIV/0!</v>
      </c>
      <c r="K234" s="336" t="e">
        <f>Tabela11[[#This Row],[PROPOSTA ORÇAMENTÁRIA
Ano XXXX + 1]]/Tabela11[[#This Row],[ORÇAMENTO
ATUALIZADO
Ano XXXX]]</f>
        <v>#DIV/0!</v>
      </c>
      <c r="L234" s="31"/>
      <c r="M234" s="31"/>
      <c r="N234" s="31"/>
      <c r="O234" s="140"/>
      <c r="P234" s="326">
        <f>SUM(Tabela11[[#This Row],[GOVERNANÇA
Direção e Liderança]:[GOVERNANÇA
Controle
]])</f>
        <v>0</v>
      </c>
      <c r="Q234" s="31"/>
      <c r="R234" s="31"/>
      <c r="S234" s="140"/>
      <c r="T234" s="326">
        <f>SUM(Tabela11[[#This Row],[FINALIDADE
Registro
]:[FINALIDADE
Julgamento e Normatização]])</f>
        <v>0</v>
      </c>
      <c r="U234" s="31"/>
      <c r="V234" s="31"/>
      <c r="W234" s="31"/>
      <c r="X234" s="89"/>
      <c r="Y234" s="332"/>
    </row>
    <row r="235" spans="1:25" s="18" customFormat="1" ht="12" x14ac:dyDescent="0.25">
      <c r="A235" s="85" t="s">
        <v>251</v>
      </c>
      <c r="B235" s="86" t="s">
        <v>386</v>
      </c>
      <c r="C235" s="87"/>
      <c r="D235" s="31"/>
      <c r="E235" s="31">
        <f>Tabela11[[#This Row],[PROPOSTA ORÇAMENTÁRIA INICIAL
Ano XXXX]]+Tabela11[[#This Row],[TRANSPOSIÇÕES
ORÇAMENTÁRIAS
Nº __ a __ 
E
REFORMULAÇÕES
APROVADAS]]</f>
        <v>0</v>
      </c>
      <c r="F235" s="31"/>
      <c r="G235" s="338" t="e">
        <f>Tabela11[[#This Row],[Despesa Liquidada
até __/__/____]]/Tabela11[[#This Row],[ORÇAMENTO
ATUALIZADO
Ano XXXX]]</f>
        <v>#DIV/0!</v>
      </c>
      <c r="H235" s="95">
        <f>Tabela11[[#This Row],[GOVERNANÇA
TOTAL
]]+Tabela11[[#This Row],[FINALIDADE
TOTAL
]]+Tabela11[[#This Row],[GESTÃO
TOTAL
]]</f>
        <v>0</v>
      </c>
      <c r="I235" s="342" t="e">
        <f t="shared" si="64"/>
        <v>#DIV/0!</v>
      </c>
      <c r="J235" s="335" t="e">
        <f>Tabela11[[#This Row],[PROPOSTA ORÇAMENTÁRIA
Ano XXXX + 1]]/Tabela11[[#This Row],[PROPOSTA ORÇAMENTÁRIA INICIAL
Ano XXXX]]</f>
        <v>#DIV/0!</v>
      </c>
      <c r="K235" s="336" t="e">
        <f>Tabela11[[#This Row],[PROPOSTA ORÇAMENTÁRIA
Ano XXXX + 1]]/Tabela11[[#This Row],[ORÇAMENTO
ATUALIZADO
Ano XXXX]]</f>
        <v>#DIV/0!</v>
      </c>
      <c r="L235" s="31"/>
      <c r="M235" s="31"/>
      <c r="N235" s="31"/>
      <c r="O235" s="140"/>
      <c r="P235" s="326">
        <f>SUM(Tabela11[[#This Row],[GOVERNANÇA
Direção e Liderança]:[GOVERNANÇA
Controle
]])</f>
        <v>0</v>
      </c>
      <c r="Q235" s="31"/>
      <c r="R235" s="31"/>
      <c r="S235" s="140"/>
      <c r="T235" s="326">
        <f>SUM(Tabela11[[#This Row],[FINALIDADE
Registro
]:[FINALIDADE
Julgamento e Normatização]])</f>
        <v>0</v>
      </c>
      <c r="U235" s="31"/>
      <c r="V235" s="31"/>
      <c r="W235" s="31"/>
      <c r="X235" s="89"/>
      <c r="Y235" s="332"/>
    </row>
    <row r="236" spans="1:25" s="18" customFormat="1" ht="12" x14ac:dyDescent="0.25">
      <c r="A236" s="85" t="s">
        <v>252</v>
      </c>
      <c r="B236" s="86" t="s">
        <v>387</v>
      </c>
      <c r="C236" s="87"/>
      <c r="D236" s="31"/>
      <c r="E236" s="31">
        <f>Tabela11[[#This Row],[PROPOSTA ORÇAMENTÁRIA INICIAL
Ano XXXX]]+Tabela11[[#This Row],[TRANSPOSIÇÕES
ORÇAMENTÁRIAS
Nº __ a __ 
E
REFORMULAÇÕES
APROVADAS]]</f>
        <v>0</v>
      </c>
      <c r="F236" s="31"/>
      <c r="G236" s="98" t="e">
        <f>Tabela11[[#This Row],[Despesa Liquidada
até __/__/____]]/Tabela11[[#This Row],[ORÇAMENTO
ATUALIZADO
Ano XXXX]]</f>
        <v>#DIV/0!</v>
      </c>
      <c r="H236" s="88">
        <f>Tabela11[[#This Row],[GOVERNANÇA
TOTAL
]]+Tabela11[[#This Row],[FINALIDADE
TOTAL
]]+Tabela11[[#This Row],[GESTÃO
TOTAL
]]</f>
        <v>0</v>
      </c>
      <c r="I236" s="343" t="e">
        <f t="shared" si="64"/>
        <v>#DIV/0!</v>
      </c>
      <c r="J236" s="317" t="e">
        <f>Tabela11[[#This Row],[PROPOSTA ORÇAMENTÁRIA
Ano XXXX + 1]]/Tabela11[[#This Row],[PROPOSTA ORÇAMENTÁRIA INICIAL
Ano XXXX]]</f>
        <v>#DIV/0!</v>
      </c>
      <c r="K236" s="83" t="e">
        <f>Tabela11[[#This Row],[PROPOSTA ORÇAMENTÁRIA
Ano XXXX + 1]]/Tabela11[[#This Row],[ORÇAMENTO
ATUALIZADO
Ano XXXX]]</f>
        <v>#DIV/0!</v>
      </c>
      <c r="L236" s="87"/>
      <c r="M236" s="31"/>
      <c r="N236" s="31"/>
      <c r="O236" s="140"/>
      <c r="P236" s="326">
        <f>SUM(Tabela11[[#This Row],[GOVERNANÇA
Direção e Liderança]:[GOVERNANÇA
Controle
]])</f>
        <v>0</v>
      </c>
      <c r="Q236" s="31"/>
      <c r="R236" s="31"/>
      <c r="S236" s="140"/>
      <c r="T236" s="326">
        <f>SUM(Tabela11[[#This Row],[FINALIDADE
Registro
]:[FINALIDADE
Julgamento e Normatização]])</f>
        <v>0</v>
      </c>
      <c r="U236" s="31"/>
      <c r="V236" s="31"/>
      <c r="W236" s="31"/>
      <c r="X236" s="89"/>
      <c r="Y236" s="332"/>
    </row>
    <row r="237" spans="1:25" s="18" customFormat="1" ht="12" x14ac:dyDescent="0.25">
      <c r="A237" s="85" t="s">
        <v>855</v>
      </c>
      <c r="B237" s="86" t="s">
        <v>856</v>
      </c>
      <c r="C237" s="87"/>
      <c r="D237" s="31"/>
      <c r="E237" s="31">
        <f>Tabela11[[#This Row],[PROPOSTA ORÇAMENTÁRIA INICIAL
Ano XXXX]]+Tabela11[[#This Row],[TRANSPOSIÇÕES
ORÇAMENTÁRIAS
Nº __ a __ 
E
REFORMULAÇÕES
APROVADAS]]</f>
        <v>0</v>
      </c>
      <c r="F237" s="31"/>
      <c r="G237" s="338" t="e">
        <f>Tabela11[[#This Row],[Despesa Liquidada
até __/__/____]]/Tabela11[[#This Row],[ORÇAMENTO
ATUALIZADO
Ano XXXX]]</f>
        <v>#DIV/0!</v>
      </c>
      <c r="H237" s="95">
        <f>Tabela11[[#This Row],[GOVERNANÇA
TOTAL
]]+Tabela11[[#This Row],[FINALIDADE
TOTAL
]]+Tabela11[[#This Row],[GESTÃO
TOTAL
]]</f>
        <v>0</v>
      </c>
      <c r="I237" s="342" t="e">
        <f t="shared" si="64"/>
        <v>#DIV/0!</v>
      </c>
      <c r="J237" s="335" t="e">
        <f>Tabela11[[#This Row],[PROPOSTA ORÇAMENTÁRIA
Ano XXXX + 1]]/Tabela11[[#This Row],[PROPOSTA ORÇAMENTÁRIA INICIAL
Ano XXXX]]</f>
        <v>#DIV/0!</v>
      </c>
      <c r="K237" s="336" t="e">
        <f>Tabela11[[#This Row],[PROPOSTA ORÇAMENTÁRIA
Ano XXXX + 1]]/Tabela11[[#This Row],[ORÇAMENTO
ATUALIZADO
Ano XXXX]]</f>
        <v>#DIV/0!</v>
      </c>
      <c r="L237" s="31"/>
      <c r="M237" s="31"/>
      <c r="N237" s="31"/>
      <c r="O237" s="140"/>
      <c r="P237" s="326">
        <f>SUM(Tabela11[[#This Row],[GOVERNANÇA
Direção e Liderança]:[GOVERNANÇA
Controle
]])</f>
        <v>0</v>
      </c>
      <c r="Q237" s="31"/>
      <c r="R237" s="31"/>
      <c r="S237" s="140"/>
      <c r="T237" s="326">
        <f>SUM(Tabela11[[#This Row],[FINALIDADE
Registro
]:[FINALIDADE
Julgamento e Normatização]])</f>
        <v>0</v>
      </c>
      <c r="U237" s="31"/>
      <c r="V237" s="31"/>
      <c r="W237" s="31"/>
      <c r="X237" s="89"/>
      <c r="Y237" s="332"/>
    </row>
    <row r="238" spans="1:25" s="18" customFormat="1" ht="12" x14ac:dyDescent="0.25">
      <c r="A238" s="85" t="s">
        <v>253</v>
      </c>
      <c r="B238" s="86" t="s">
        <v>388</v>
      </c>
      <c r="C238" s="87"/>
      <c r="D238" s="31"/>
      <c r="E238" s="31">
        <f>Tabela11[[#This Row],[PROPOSTA ORÇAMENTÁRIA INICIAL
Ano XXXX]]+Tabela11[[#This Row],[TRANSPOSIÇÕES
ORÇAMENTÁRIAS
Nº __ a __ 
E
REFORMULAÇÕES
APROVADAS]]</f>
        <v>0</v>
      </c>
      <c r="F238" s="31"/>
      <c r="G238" s="338" t="e">
        <f>Tabela11[[#This Row],[Despesa Liquidada
até __/__/____]]/Tabela11[[#This Row],[ORÇAMENTO
ATUALIZADO
Ano XXXX]]</f>
        <v>#DIV/0!</v>
      </c>
      <c r="H238" s="95">
        <f>Tabela11[[#This Row],[GOVERNANÇA
TOTAL
]]+Tabela11[[#This Row],[FINALIDADE
TOTAL
]]+Tabela11[[#This Row],[GESTÃO
TOTAL
]]</f>
        <v>0</v>
      </c>
      <c r="I238" s="342" t="e">
        <f t="shared" si="64"/>
        <v>#DIV/0!</v>
      </c>
      <c r="J238" s="335" t="e">
        <f>Tabela11[[#This Row],[PROPOSTA ORÇAMENTÁRIA
Ano XXXX + 1]]/Tabela11[[#This Row],[PROPOSTA ORÇAMENTÁRIA INICIAL
Ano XXXX]]</f>
        <v>#DIV/0!</v>
      </c>
      <c r="K238" s="336" t="e">
        <f>Tabela11[[#This Row],[PROPOSTA ORÇAMENTÁRIA
Ano XXXX + 1]]/Tabela11[[#This Row],[ORÇAMENTO
ATUALIZADO
Ano XXXX]]</f>
        <v>#DIV/0!</v>
      </c>
      <c r="L238" s="31"/>
      <c r="M238" s="31"/>
      <c r="N238" s="31"/>
      <c r="O238" s="140"/>
      <c r="P238" s="326">
        <f>SUM(Tabela11[[#This Row],[GOVERNANÇA
Direção e Liderança]:[GOVERNANÇA
Controle
]])</f>
        <v>0</v>
      </c>
      <c r="Q238" s="31"/>
      <c r="R238" s="31"/>
      <c r="S238" s="140"/>
      <c r="T238" s="326">
        <f>SUM(Tabela11[[#This Row],[FINALIDADE
Registro
]:[FINALIDADE
Julgamento e Normatização]])</f>
        <v>0</v>
      </c>
      <c r="U238" s="31"/>
      <c r="V238" s="31"/>
      <c r="W238" s="31"/>
      <c r="X238" s="89"/>
      <c r="Y238" s="332"/>
    </row>
    <row r="239" spans="1:25" s="18" customFormat="1" ht="12" x14ac:dyDescent="0.25">
      <c r="A239" s="85" t="s">
        <v>254</v>
      </c>
      <c r="B239" s="86" t="s">
        <v>389</v>
      </c>
      <c r="C239" s="87"/>
      <c r="D239" s="31"/>
      <c r="E239" s="31">
        <f>Tabela11[[#This Row],[PROPOSTA ORÇAMENTÁRIA INICIAL
Ano XXXX]]+Tabela11[[#This Row],[TRANSPOSIÇÕES
ORÇAMENTÁRIAS
Nº __ a __ 
E
REFORMULAÇÕES
APROVADAS]]</f>
        <v>0</v>
      </c>
      <c r="F239" s="31"/>
      <c r="G239" s="338" t="e">
        <f>Tabela11[[#This Row],[Despesa Liquidada
até __/__/____]]/Tabela11[[#This Row],[ORÇAMENTO
ATUALIZADO
Ano XXXX]]</f>
        <v>#DIV/0!</v>
      </c>
      <c r="H239" s="95">
        <f>Tabela11[[#This Row],[GOVERNANÇA
TOTAL
]]+Tabela11[[#This Row],[FINALIDADE
TOTAL
]]+Tabela11[[#This Row],[GESTÃO
TOTAL
]]</f>
        <v>0</v>
      </c>
      <c r="I239" s="342" t="e">
        <f t="shared" si="64"/>
        <v>#DIV/0!</v>
      </c>
      <c r="J239" s="335" t="e">
        <f>Tabela11[[#This Row],[PROPOSTA ORÇAMENTÁRIA
Ano XXXX + 1]]/Tabela11[[#This Row],[PROPOSTA ORÇAMENTÁRIA INICIAL
Ano XXXX]]</f>
        <v>#DIV/0!</v>
      </c>
      <c r="K239" s="336" t="e">
        <f>Tabela11[[#This Row],[PROPOSTA ORÇAMENTÁRIA
Ano XXXX + 1]]/Tabela11[[#This Row],[ORÇAMENTO
ATUALIZADO
Ano XXXX]]</f>
        <v>#DIV/0!</v>
      </c>
      <c r="L239" s="31"/>
      <c r="M239" s="31"/>
      <c r="N239" s="31"/>
      <c r="O239" s="140"/>
      <c r="P239" s="326">
        <f>SUM(Tabela11[[#This Row],[GOVERNANÇA
Direção e Liderança]:[GOVERNANÇA
Controle
]])</f>
        <v>0</v>
      </c>
      <c r="Q239" s="31"/>
      <c r="R239" s="31"/>
      <c r="S239" s="140"/>
      <c r="T239" s="326">
        <f>SUM(Tabela11[[#This Row],[FINALIDADE
Registro
]:[FINALIDADE
Julgamento e Normatização]])</f>
        <v>0</v>
      </c>
      <c r="U239" s="31"/>
      <c r="V239" s="31"/>
      <c r="W239" s="31"/>
      <c r="X239" s="89"/>
      <c r="Y239" s="332"/>
    </row>
    <row r="240" spans="1:25" s="37" customFormat="1" ht="12" x14ac:dyDescent="0.25">
      <c r="A240" s="74" t="s">
        <v>842</v>
      </c>
      <c r="B240" s="78" t="s">
        <v>255</v>
      </c>
      <c r="C240" s="79">
        <f>SUM(C241:C243)</f>
        <v>0</v>
      </c>
      <c r="D240" s="80">
        <f>SUM(D241:D243)</f>
        <v>0</v>
      </c>
      <c r="E240" s="80">
        <f>Tabela11[[#This Row],[PROPOSTA ORÇAMENTÁRIA INICIAL
Ano XXXX]]+Tabela11[[#This Row],[TRANSPOSIÇÕES
ORÇAMENTÁRIAS
Nº __ a __ 
E
REFORMULAÇÕES
APROVADAS]]</f>
        <v>0</v>
      </c>
      <c r="F240" s="80">
        <f>SUM(F241:F243)</f>
        <v>0</v>
      </c>
      <c r="G240" s="337" t="e">
        <f>Tabela11[[#This Row],[Despesa Liquidada
até __/__/____]]/Tabela11[[#This Row],[ORÇAMENTO
ATUALIZADO
Ano XXXX]]</f>
        <v>#DIV/0!</v>
      </c>
      <c r="H240" s="81">
        <f>Tabela11[[#This Row],[GOVERNANÇA
TOTAL
]]+Tabela11[[#This Row],[FINALIDADE
TOTAL
]]+Tabela11[[#This Row],[GESTÃO
TOTAL
]]</f>
        <v>0</v>
      </c>
      <c r="I240" s="341" t="e">
        <f t="shared" si="64"/>
        <v>#DIV/0!</v>
      </c>
      <c r="J240" s="333" t="e">
        <f>Tabela11[[#This Row],[PROPOSTA ORÇAMENTÁRIA
Ano XXXX + 1]]/Tabela11[[#This Row],[PROPOSTA ORÇAMENTÁRIA INICIAL
Ano XXXX]]</f>
        <v>#DIV/0!</v>
      </c>
      <c r="K240" s="334" t="e">
        <f>Tabela11[[#This Row],[PROPOSTA ORÇAMENTÁRIA
Ano XXXX + 1]]/Tabela11[[#This Row],[ORÇAMENTO
ATUALIZADO
Ano XXXX]]</f>
        <v>#DIV/0!</v>
      </c>
      <c r="L240" s="80">
        <f>SUM(L241:L243)</f>
        <v>0</v>
      </c>
      <c r="M240" s="80">
        <f t="shared" ref="M240:Y240" si="77">SUM(M241:M243)</f>
        <v>0</v>
      </c>
      <c r="N240" s="80">
        <f t="shared" si="77"/>
        <v>0</v>
      </c>
      <c r="O240" s="141">
        <f t="shared" si="77"/>
        <v>0</v>
      </c>
      <c r="P240" s="325">
        <f>SUM(Tabela11[[#This Row],[GOVERNANÇA
Direção e Liderança]:[GOVERNANÇA
Controle
]])</f>
        <v>0</v>
      </c>
      <c r="Q240" s="80">
        <f t="shared" si="77"/>
        <v>0</v>
      </c>
      <c r="R240" s="80">
        <f t="shared" si="77"/>
        <v>0</v>
      </c>
      <c r="S240" s="141">
        <f t="shared" si="77"/>
        <v>0</v>
      </c>
      <c r="T240" s="325">
        <f>SUM(Tabela11[[#This Row],[FINALIDADE
Registro
]:[FINALIDADE
Julgamento e Normatização]])</f>
        <v>0</v>
      </c>
      <c r="U240" s="80">
        <f t="shared" si="77"/>
        <v>0</v>
      </c>
      <c r="V240" s="80">
        <f t="shared" si="77"/>
        <v>0</v>
      </c>
      <c r="W240" s="80">
        <f t="shared" si="77"/>
        <v>0</v>
      </c>
      <c r="X240" s="94">
        <f t="shared" ref="X240" si="78">SUM(X241:X243)</f>
        <v>0</v>
      </c>
      <c r="Y240" s="331">
        <f t="shared" si="77"/>
        <v>0</v>
      </c>
    </row>
    <row r="241" spans="1:25" s="18" customFormat="1" ht="12" x14ac:dyDescent="0.25">
      <c r="A241" s="85" t="s">
        <v>843</v>
      </c>
      <c r="B241" s="86" t="s">
        <v>390</v>
      </c>
      <c r="C241" s="87"/>
      <c r="D241" s="31"/>
      <c r="E241" s="31">
        <f>Tabela11[[#This Row],[PROPOSTA ORÇAMENTÁRIA INICIAL
Ano XXXX]]+Tabela11[[#This Row],[TRANSPOSIÇÕES
ORÇAMENTÁRIAS
Nº __ a __ 
E
REFORMULAÇÕES
APROVADAS]]</f>
        <v>0</v>
      </c>
      <c r="F241" s="31"/>
      <c r="G241" s="338" t="e">
        <f>Tabela11[[#This Row],[Despesa Liquidada
até __/__/____]]/Tabela11[[#This Row],[ORÇAMENTO
ATUALIZADO
Ano XXXX]]</f>
        <v>#DIV/0!</v>
      </c>
      <c r="H241" s="95">
        <f>Tabela11[[#This Row],[GOVERNANÇA
TOTAL
]]+Tabela11[[#This Row],[FINALIDADE
TOTAL
]]+Tabela11[[#This Row],[GESTÃO
TOTAL
]]</f>
        <v>0</v>
      </c>
      <c r="I241" s="342" t="e">
        <f t="shared" si="64"/>
        <v>#DIV/0!</v>
      </c>
      <c r="J241" s="335" t="e">
        <f>Tabela11[[#This Row],[PROPOSTA ORÇAMENTÁRIA
Ano XXXX + 1]]/Tabela11[[#This Row],[PROPOSTA ORÇAMENTÁRIA INICIAL
Ano XXXX]]</f>
        <v>#DIV/0!</v>
      </c>
      <c r="K241" s="336" t="e">
        <f>Tabela11[[#This Row],[PROPOSTA ORÇAMENTÁRIA
Ano XXXX + 1]]/Tabela11[[#This Row],[ORÇAMENTO
ATUALIZADO
Ano XXXX]]</f>
        <v>#DIV/0!</v>
      </c>
      <c r="L241" s="31"/>
      <c r="M241" s="31"/>
      <c r="N241" s="31"/>
      <c r="O241" s="140"/>
      <c r="P241" s="326">
        <f>SUM(Tabela11[[#This Row],[GOVERNANÇA
Direção e Liderança]:[GOVERNANÇA
Controle
]])</f>
        <v>0</v>
      </c>
      <c r="Q241" s="31"/>
      <c r="R241" s="31"/>
      <c r="S241" s="140"/>
      <c r="T241" s="326">
        <f>SUM(Tabela11[[#This Row],[FINALIDADE
Registro
]:[FINALIDADE
Julgamento e Normatização]])</f>
        <v>0</v>
      </c>
      <c r="U241" s="31"/>
      <c r="V241" s="31"/>
      <c r="W241" s="31"/>
      <c r="X241" s="89"/>
      <c r="Y241" s="332"/>
    </row>
    <row r="242" spans="1:25" s="18" customFormat="1" ht="12" x14ac:dyDescent="0.25">
      <c r="A242" s="85" t="s">
        <v>844</v>
      </c>
      <c r="B242" s="86" t="s">
        <v>391</v>
      </c>
      <c r="C242" s="87"/>
      <c r="D242" s="31"/>
      <c r="E242" s="31">
        <f>Tabela11[[#This Row],[PROPOSTA ORÇAMENTÁRIA INICIAL
Ano XXXX]]+Tabela11[[#This Row],[TRANSPOSIÇÕES
ORÇAMENTÁRIAS
Nº __ a __ 
E
REFORMULAÇÕES
APROVADAS]]</f>
        <v>0</v>
      </c>
      <c r="F242" s="31"/>
      <c r="G242" s="338" t="e">
        <f>Tabela11[[#This Row],[Despesa Liquidada
até __/__/____]]/Tabela11[[#This Row],[ORÇAMENTO
ATUALIZADO
Ano XXXX]]</f>
        <v>#DIV/0!</v>
      </c>
      <c r="H242" s="95">
        <f>Tabela11[[#This Row],[GOVERNANÇA
TOTAL
]]+Tabela11[[#This Row],[FINALIDADE
TOTAL
]]+Tabela11[[#This Row],[GESTÃO
TOTAL
]]</f>
        <v>0</v>
      </c>
      <c r="I242" s="342" t="e">
        <f t="shared" si="64"/>
        <v>#DIV/0!</v>
      </c>
      <c r="J242" s="335" t="e">
        <f>Tabela11[[#This Row],[PROPOSTA ORÇAMENTÁRIA
Ano XXXX + 1]]/Tabela11[[#This Row],[PROPOSTA ORÇAMENTÁRIA INICIAL
Ano XXXX]]</f>
        <v>#DIV/0!</v>
      </c>
      <c r="K242" s="336" t="e">
        <f>Tabela11[[#This Row],[PROPOSTA ORÇAMENTÁRIA
Ano XXXX + 1]]/Tabela11[[#This Row],[ORÇAMENTO
ATUALIZADO
Ano XXXX]]</f>
        <v>#DIV/0!</v>
      </c>
      <c r="L242" s="31"/>
      <c r="M242" s="31"/>
      <c r="N242" s="31"/>
      <c r="O242" s="140"/>
      <c r="P242" s="326">
        <f>SUM(Tabela11[[#This Row],[GOVERNANÇA
Direção e Liderança]:[GOVERNANÇA
Controle
]])</f>
        <v>0</v>
      </c>
      <c r="Q242" s="31"/>
      <c r="R242" s="31"/>
      <c r="S242" s="140"/>
      <c r="T242" s="326">
        <f>SUM(Tabela11[[#This Row],[FINALIDADE
Registro
]:[FINALIDADE
Julgamento e Normatização]])</f>
        <v>0</v>
      </c>
      <c r="U242" s="31"/>
      <c r="V242" s="31"/>
      <c r="W242" s="31"/>
      <c r="X242" s="89"/>
      <c r="Y242" s="332"/>
    </row>
    <row r="243" spans="1:25" s="18" customFormat="1" ht="12" x14ac:dyDescent="0.25">
      <c r="A243" s="85" t="s">
        <v>845</v>
      </c>
      <c r="B243" s="86" t="s">
        <v>392</v>
      </c>
      <c r="C243" s="87"/>
      <c r="D243" s="31"/>
      <c r="E243" s="31">
        <f>Tabela11[[#This Row],[PROPOSTA ORÇAMENTÁRIA INICIAL
Ano XXXX]]+Tabela11[[#This Row],[TRANSPOSIÇÕES
ORÇAMENTÁRIAS
Nº __ a __ 
E
REFORMULAÇÕES
APROVADAS]]</f>
        <v>0</v>
      </c>
      <c r="F243" s="31"/>
      <c r="G243" s="338" t="e">
        <f>Tabela11[[#This Row],[Despesa Liquidada
até __/__/____]]/Tabela11[[#This Row],[ORÇAMENTO
ATUALIZADO
Ano XXXX]]</f>
        <v>#DIV/0!</v>
      </c>
      <c r="H243" s="95">
        <f>Tabela11[[#This Row],[GOVERNANÇA
TOTAL
]]+Tabela11[[#This Row],[FINALIDADE
TOTAL
]]+Tabela11[[#This Row],[GESTÃO
TOTAL
]]</f>
        <v>0</v>
      </c>
      <c r="I243" s="342" t="e">
        <f t="shared" si="64"/>
        <v>#DIV/0!</v>
      </c>
      <c r="J243" s="335" t="e">
        <f>Tabela11[[#This Row],[PROPOSTA ORÇAMENTÁRIA
Ano XXXX + 1]]/Tabela11[[#This Row],[PROPOSTA ORÇAMENTÁRIA INICIAL
Ano XXXX]]</f>
        <v>#DIV/0!</v>
      </c>
      <c r="K243" s="336" t="e">
        <f>Tabela11[[#This Row],[PROPOSTA ORÇAMENTÁRIA
Ano XXXX + 1]]/Tabela11[[#This Row],[ORÇAMENTO
ATUALIZADO
Ano XXXX]]</f>
        <v>#DIV/0!</v>
      </c>
      <c r="L243" s="31"/>
      <c r="M243" s="31"/>
      <c r="N243" s="31"/>
      <c r="O243" s="140"/>
      <c r="P243" s="326">
        <f>SUM(Tabela11[[#This Row],[GOVERNANÇA
Direção e Liderança]:[GOVERNANÇA
Controle
]])</f>
        <v>0</v>
      </c>
      <c r="Q243" s="31"/>
      <c r="R243" s="31"/>
      <c r="S243" s="140"/>
      <c r="T243" s="326">
        <f>SUM(Tabela11[[#This Row],[FINALIDADE
Registro
]:[FINALIDADE
Julgamento e Normatização]])</f>
        <v>0</v>
      </c>
      <c r="U243" s="31"/>
      <c r="V243" s="31"/>
      <c r="W243" s="31"/>
      <c r="X243" s="89"/>
      <c r="Y243" s="332"/>
    </row>
    <row r="244" spans="1:25" s="37" customFormat="1" ht="12" x14ac:dyDescent="0.25">
      <c r="A244" s="74" t="s">
        <v>256</v>
      </c>
      <c r="B244" s="78" t="s">
        <v>257</v>
      </c>
      <c r="C244" s="79">
        <f>C245</f>
        <v>0</v>
      </c>
      <c r="D244" s="80">
        <f>D245</f>
        <v>0</v>
      </c>
      <c r="E244" s="80">
        <f>Tabela11[[#This Row],[PROPOSTA ORÇAMENTÁRIA INICIAL
Ano XXXX]]+Tabela11[[#This Row],[TRANSPOSIÇÕES
ORÇAMENTÁRIAS
Nº __ a __ 
E
REFORMULAÇÕES
APROVADAS]]</f>
        <v>0</v>
      </c>
      <c r="F244" s="80">
        <f>F245</f>
        <v>0</v>
      </c>
      <c r="G244" s="337" t="e">
        <f>Tabela11[[#This Row],[Despesa Liquidada
até __/__/____]]/Tabela11[[#This Row],[ORÇAMENTO
ATUALIZADO
Ano XXXX]]</f>
        <v>#DIV/0!</v>
      </c>
      <c r="H244" s="81">
        <f>Tabela11[[#This Row],[GOVERNANÇA
TOTAL
]]+Tabela11[[#This Row],[FINALIDADE
TOTAL
]]+Tabela11[[#This Row],[GESTÃO
TOTAL
]]</f>
        <v>0</v>
      </c>
      <c r="I244" s="341" t="e">
        <f t="shared" si="64"/>
        <v>#DIV/0!</v>
      </c>
      <c r="J244" s="333" t="e">
        <f>Tabela11[[#This Row],[PROPOSTA ORÇAMENTÁRIA
Ano XXXX + 1]]/Tabela11[[#This Row],[PROPOSTA ORÇAMENTÁRIA INICIAL
Ano XXXX]]</f>
        <v>#DIV/0!</v>
      </c>
      <c r="K244" s="334" t="e">
        <f>Tabela11[[#This Row],[PROPOSTA ORÇAMENTÁRIA
Ano XXXX + 1]]/Tabela11[[#This Row],[ORÇAMENTO
ATUALIZADO
Ano XXXX]]</f>
        <v>#DIV/0!</v>
      </c>
      <c r="L244" s="79">
        <f>L245</f>
        <v>0</v>
      </c>
      <c r="M244" s="80">
        <f>M245</f>
        <v>0</v>
      </c>
      <c r="N244" s="31">
        <f t="shared" ref="N244:Y244" si="79">N245</f>
        <v>0</v>
      </c>
      <c r="O244" s="141">
        <f t="shared" si="79"/>
        <v>0</v>
      </c>
      <c r="P244" s="325">
        <f>SUM(Tabela11[[#This Row],[GOVERNANÇA
Direção e Liderança]:[GOVERNANÇA
Controle
]])</f>
        <v>0</v>
      </c>
      <c r="Q244" s="80">
        <f t="shared" si="79"/>
        <v>0</v>
      </c>
      <c r="R244" s="80">
        <f t="shared" si="79"/>
        <v>0</v>
      </c>
      <c r="S244" s="141">
        <f t="shared" si="79"/>
        <v>0</v>
      </c>
      <c r="T244" s="325">
        <f>SUM(Tabela11[[#This Row],[FINALIDADE
Registro
]:[FINALIDADE
Julgamento e Normatização]])</f>
        <v>0</v>
      </c>
      <c r="U244" s="80">
        <f t="shared" si="79"/>
        <v>0</v>
      </c>
      <c r="V244" s="80">
        <f t="shared" si="79"/>
        <v>0</v>
      </c>
      <c r="W244" s="80">
        <f t="shared" si="79"/>
        <v>0</v>
      </c>
      <c r="X244" s="94">
        <f t="shared" si="79"/>
        <v>0</v>
      </c>
      <c r="Y244" s="331">
        <f t="shared" si="79"/>
        <v>0</v>
      </c>
    </row>
    <row r="245" spans="1:25" s="18" customFormat="1" ht="12" x14ac:dyDescent="0.25">
      <c r="A245" s="85" t="s">
        <v>396</v>
      </c>
      <c r="B245" s="86" t="s">
        <v>393</v>
      </c>
      <c r="C245" s="87"/>
      <c r="D245" s="31"/>
      <c r="E245" s="31">
        <f>Tabela11[[#This Row],[PROPOSTA ORÇAMENTÁRIA INICIAL
Ano XXXX]]+Tabela11[[#This Row],[TRANSPOSIÇÕES
ORÇAMENTÁRIAS
Nº __ a __ 
E
REFORMULAÇÕES
APROVADAS]]</f>
        <v>0</v>
      </c>
      <c r="F245" s="31"/>
      <c r="G245" s="338" t="e">
        <f>Tabela11[[#This Row],[Despesa Liquidada
até __/__/____]]/Tabela11[[#This Row],[ORÇAMENTO
ATUALIZADO
Ano XXXX]]</f>
        <v>#DIV/0!</v>
      </c>
      <c r="H245" s="88">
        <f>Tabela11[[#This Row],[GOVERNANÇA
TOTAL
]]+Tabela11[[#This Row],[FINALIDADE
TOTAL
]]+Tabela11[[#This Row],[GESTÃO
TOTAL
]]</f>
        <v>0</v>
      </c>
      <c r="I245" s="342" t="e">
        <f t="shared" si="64"/>
        <v>#DIV/0!</v>
      </c>
      <c r="J245" s="335" t="e">
        <f>Tabela11[[#This Row],[PROPOSTA ORÇAMENTÁRIA
Ano XXXX + 1]]/Tabela11[[#This Row],[PROPOSTA ORÇAMENTÁRIA INICIAL
Ano XXXX]]</f>
        <v>#DIV/0!</v>
      </c>
      <c r="K245" s="336" t="e">
        <f>Tabela11[[#This Row],[PROPOSTA ORÇAMENTÁRIA
Ano XXXX + 1]]/Tabela11[[#This Row],[ORÇAMENTO
ATUALIZADO
Ano XXXX]]</f>
        <v>#DIV/0!</v>
      </c>
      <c r="L245" s="31"/>
      <c r="M245" s="31"/>
      <c r="N245" s="31"/>
      <c r="O245" s="140"/>
      <c r="P245" s="326">
        <f>SUM(Tabela11[[#This Row],[GOVERNANÇA
Direção e Liderança]:[GOVERNANÇA
Controle
]])</f>
        <v>0</v>
      </c>
      <c r="Q245" s="31"/>
      <c r="R245" s="31"/>
      <c r="S245" s="140"/>
      <c r="T245" s="326">
        <f>SUM(Tabela11[[#This Row],[FINALIDADE
Registro
]:[FINALIDADE
Julgamento e Normatização]])</f>
        <v>0</v>
      </c>
      <c r="U245" s="31"/>
      <c r="V245" s="31"/>
      <c r="W245" s="31"/>
      <c r="X245" s="89"/>
      <c r="Y245" s="332"/>
    </row>
    <row r="246" spans="1:25" s="4" customFormat="1" ht="12.75" x14ac:dyDescent="0.25">
      <c r="A246" s="74" t="s">
        <v>258</v>
      </c>
      <c r="B246" s="17" t="s">
        <v>259</v>
      </c>
      <c r="C246" s="28">
        <f>C247+C249+C259+C263</f>
        <v>0</v>
      </c>
      <c r="D246" s="13">
        <f>D247+D249+D259+D263</f>
        <v>0</v>
      </c>
      <c r="E246" s="13">
        <f>Tabela11[[#This Row],[PROPOSTA ORÇAMENTÁRIA INICIAL
Ano XXXX]]+Tabela11[[#This Row],[TRANSPOSIÇÕES
ORÇAMENTÁRIAS
Nº __ a __ 
E
REFORMULAÇÕES
APROVADAS]]</f>
        <v>0</v>
      </c>
      <c r="F246" s="13">
        <f>F247+F249+F259+F263</f>
        <v>0</v>
      </c>
      <c r="G246" s="337" t="e">
        <f>Tabela11[[#This Row],[Despesa Liquidada
até __/__/____]]/Tabela11[[#This Row],[ORÇAMENTO
ATUALIZADO
Ano XXXX]]</f>
        <v>#DIV/0!</v>
      </c>
      <c r="H246" s="56">
        <f>Tabela11[[#This Row],[GOVERNANÇA
TOTAL
]]+Tabela11[[#This Row],[FINALIDADE
TOTAL
]]+Tabela11[[#This Row],[GESTÃO
TOTAL
]]</f>
        <v>0</v>
      </c>
      <c r="I246" s="341" t="e">
        <f t="shared" si="64"/>
        <v>#DIV/0!</v>
      </c>
      <c r="J246" s="333" t="e">
        <f>Tabela11[[#This Row],[PROPOSTA ORÇAMENTÁRIA
Ano XXXX + 1]]/Tabela11[[#This Row],[PROPOSTA ORÇAMENTÁRIA INICIAL
Ano XXXX]]</f>
        <v>#DIV/0!</v>
      </c>
      <c r="K246" s="334" t="e">
        <f>Tabela11[[#This Row],[PROPOSTA ORÇAMENTÁRIA
Ano XXXX + 1]]/Tabela11[[#This Row],[ORÇAMENTO
ATUALIZADO
Ano XXXX]]</f>
        <v>#DIV/0!</v>
      </c>
      <c r="L246" s="13">
        <f>L247+L249+L259+L263</f>
        <v>0</v>
      </c>
      <c r="M246" s="13">
        <f t="shared" ref="M246:Y246" si="80">M247+M249+M259+M263</f>
        <v>0</v>
      </c>
      <c r="N246" s="13">
        <f t="shared" si="80"/>
        <v>0</v>
      </c>
      <c r="O246" s="321">
        <f t="shared" si="80"/>
        <v>0</v>
      </c>
      <c r="P246" s="324">
        <f>SUM(Tabela11[[#This Row],[GOVERNANÇA
Direção e Liderança]:[GOVERNANÇA
Controle
]])</f>
        <v>0</v>
      </c>
      <c r="Q246" s="13">
        <f t="shared" si="80"/>
        <v>0</v>
      </c>
      <c r="R246" s="13">
        <f t="shared" si="80"/>
        <v>0</v>
      </c>
      <c r="S246" s="321">
        <f t="shared" si="80"/>
        <v>0</v>
      </c>
      <c r="T246" s="324">
        <f>SUM(Tabela11[[#This Row],[FINALIDADE
Registro
]:[FINALIDADE
Julgamento e Normatização]])</f>
        <v>0</v>
      </c>
      <c r="U246" s="13">
        <f t="shared" si="80"/>
        <v>0</v>
      </c>
      <c r="V246" s="13">
        <f t="shared" si="80"/>
        <v>0</v>
      </c>
      <c r="W246" s="13">
        <f t="shared" si="80"/>
        <v>0</v>
      </c>
      <c r="X246" s="6">
        <f t="shared" ref="X246" si="81">X247+X249+X259+X263</f>
        <v>0</v>
      </c>
      <c r="Y246" s="330">
        <f t="shared" si="80"/>
        <v>0</v>
      </c>
    </row>
    <row r="247" spans="1:25" s="4" customFormat="1" ht="12.75" x14ac:dyDescent="0.25">
      <c r="A247" s="74" t="s">
        <v>260</v>
      </c>
      <c r="B247" s="17" t="s">
        <v>244</v>
      </c>
      <c r="C247" s="28">
        <f>C248</f>
        <v>0</v>
      </c>
      <c r="D247" s="13">
        <f>D248</f>
        <v>0</v>
      </c>
      <c r="E247" s="13">
        <f>Tabela11[[#This Row],[PROPOSTA ORÇAMENTÁRIA INICIAL
Ano XXXX]]+Tabela11[[#This Row],[TRANSPOSIÇÕES
ORÇAMENTÁRIAS
Nº __ a __ 
E
REFORMULAÇÕES
APROVADAS]]</f>
        <v>0</v>
      </c>
      <c r="F247" s="13">
        <f>F248</f>
        <v>0</v>
      </c>
      <c r="G247" s="337" t="e">
        <f>Tabela11[[#This Row],[Despesa Liquidada
até __/__/____]]/Tabela11[[#This Row],[ORÇAMENTO
ATUALIZADO
Ano XXXX]]</f>
        <v>#DIV/0!</v>
      </c>
      <c r="H247" s="56">
        <f>Tabela11[[#This Row],[GOVERNANÇA
TOTAL
]]+Tabela11[[#This Row],[FINALIDADE
TOTAL
]]+Tabela11[[#This Row],[GESTÃO
TOTAL
]]</f>
        <v>0</v>
      </c>
      <c r="I247" s="341" t="e">
        <f t="shared" si="64"/>
        <v>#DIV/0!</v>
      </c>
      <c r="J247" s="333" t="e">
        <f>Tabela11[[#This Row],[PROPOSTA ORÇAMENTÁRIA
Ano XXXX + 1]]/Tabela11[[#This Row],[PROPOSTA ORÇAMENTÁRIA INICIAL
Ano XXXX]]</f>
        <v>#DIV/0!</v>
      </c>
      <c r="K247" s="334" t="e">
        <f>Tabela11[[#This Row],[PROPOSTA ORÇAMENTÁRIA
Ano XXXX + 1]]/Tabela11[[#This Row],[ORÇAMENTO
ATUALIZADO
Ano XXXX]]</f>
        <v>#DIV/0!</v>
      </c>
      <c r="L247" s="13">
        <f>L248</f>
        <v>0</v>
      </c>
      <c r="M247" s="13">
        <f t="shared" ref="M247:Y247" si="82">M248</f>
        <v>0</v>
      </c>
      <c r="N247" s="13">
        <f t="shared" si="82"/>
        <v>0</v>
      </c>
      <c r="O247" s="321">
        <f t="shared" si="82"/>
        <v>0</v>
      </c>
      <c r="P247" s="324">
        <f>SUM(Tabela11[[#This Row],[GOVERNANÇA
Direção e Liderança]:[GOVERNANÇA
Controle
]])</f>
        <v>0</v>
      </c>
      <c r="Q247" s="13">
        <f t="shared" si="82"/>
        <v>0</v>
      </c>
      <c r="R247" s="13">
        <f t="shared" si="82"/>
        <v>0</v>
      </c>
      <c r="S247" s="321">
        <f t="shared" si="82"/>
        <v>0</v>
      </c>
      <c r="T247" s="324">
        <f>SUM(Tabela11[[#This Row],[FINALIDADE
Registro
]:[FINALIDADE
Julgamento e Normatização]])</f>
        <v>0</v>
      </c>
      <c r="U247" s="13">
        <f t="shared" si="82"/>
        <v>0</v>
      </c>
      <c r="V247" s="13">
        <f t="shared" si="82"/>
        <v>0</v>
      </c>
      <c r="W247" s="13">
        <f t="shared" si="82"/>
        <v>0</v>
      </c>
      <c r="X247" s="6">
        <f t="shared" si="82"/>
        <v>0</v>
      </c>
      <c r="Y247" s="330">
        <f t="shared" si="82"/>
        <v>0</v>
      </c>
    </row>
    <row r="248" spans="1:25" s="4" customFormat="1" ht="12.75" x14ac:dyDescent="0.25">
      <c r="A248" s="85" t="s">
        <v>846</v>
      </c>
      <c r="B248" s="86" t="s">
        <v>840</v>
      </c>
      <c r="C248" s="87"/>
      <c r="D248" s="31"/>
      <c r="E248" s="31">
        <f>Tabela11[[#This Row],[PROPOSTA ORÇAMENTÁRIA INICIAL
Ano XXXX]]+Tabela11[[#This Row],[TRANSPOSIÇÕES
ORÇAMENTÁRIAS
Nº __ a __ 
E
REFORMULAÇÕES
APROVADAS]]</f>
        <v>0</v>
      </c>
      <c r="F248" s="31"/>
      <c r="G248" s="338" t="e">
        <f>Tabela11[[#This Row],[Despesa Liquidada
até __/__/____]]/Tabela11[[#This Row],[ORÇAMENTO
ATUALIZADO
Ano XXXX]]</f>
        <v>#DIV/0!</v>
      </c>
      <c r="H248" s="88">
        <f>Tabela11[[#This Row],[GOVERNANÇA
TOTAL
]]+Tabela11[[#This Row],[FINALIDADE
TOTAL
]]+Tabela11[[#This Row],[GESTÃO
TOTAL
]]</f>
        <v>0</v>
      </c>
      <c r="I248" s="342" t="e">
        <f t="shared" si="64"/>
        <v>#DIV/0!</v>
      </c>
      <c r="J248" s="335" t="e">
        <f>Tabela11[[#This Row],[PROPOSTA ORÇAMENTÁRIA
Ano XXXX + 1]]/Tabela11[[#This Row],[PROPOSTA ORÇAMENTÁRIA INICIAL
Ano XXXX]]</f>
        <v>#DIV/0!</v>
      </c>
      <c r="K248" s="336" t="e">
        <f>Tabela11[[#This Row],[PROPOSTA ORÇAMENTÁRIA
Ano XXXX + 1]]/Tabela11[[#This Row],[ORÇAMENTO
ATUALIZADO
Ano XXXX]]</f>
        <v>#DIV/0!</v>
      </c>
      <c r="L248" s="31"/>
      <c r="M248" s="31"/>
      <c r="N248" s="31"/>
      <c r="O248" s="140"/>
      <c r="P248" s="326">
        <f>SUM(Tabela11[[#This Row],[GOVERNANÇA
Direção e Liderança]:[GOVERNANÇA
Controle
]])</f>
        <v>0</v>
      </c>
      <c r="Q248" s="31"/>
      <c r="R248" s="31"/>
      <c r="S248" s="140"/>
      <c r="T248" s="326">
        <f>SUM(Tabela11[[#This Row],[FINALIDADE
Registro
]:[FINALIDADE
Julgamento e Normatização]])</f>
        <v>0</v>
      </c>
      <c r="U248" s="31"/>
      <c r="V248" s="31"/>
      <c r="W248" s="31"/>
      <c r="X248" s="89"/>
      <c r="Y248" s="332"/>
    </row>
    <row r="249" spans="1:25" s="4" customFormat="1" ht="12.75" x14ac:dyDescent="0.25">
      <c r="A249" s="74" t="s">
        <v>261</v>
      </c>
      <c r="B249" s="17" t="s">
        <v>246</v>
      </c>
      <c r="C249" s="28">
        <f>+C250</f>
        <v>0</v>
      </c>
      <c r="D249" s="13">
        <f>+D250</f>
        <v>0</v>
      </c>
      <c r="E249" s="13">
        <f>Tabela11[[#This Row],[PROPOSTA ORÇAMENTÁRIA INICIAL
Ano XXXX]]+Tabela11[[#This Row],[TRANSPOSIÇÕES
ORÇAMENTÁRIAS
Nº __ a __ 
E
REFORMULAÇÕES
APROVADAS]]</f>
        <v>0</v>
      </c>
      <c r="F249" s="13">
        <f>+F250</f>
        <v>0</v>
      </c>
      <c r="G249" s="337" t="e">
        <f>Tabela11[[#This Row],[Despesa Liquidada
até __/__/____]]/Tabela11[[#This Row],[ORÇAMENTO
ATUALIZADO
Ano XXXX]]</f>
        <v>#DIV/0!</v>
      </c>
      <c r="H249" s="56">
        <f>Tabela11[[#This Row],[GOVERNANÇA
TOTAL
]]+Tabela11[[#This Row],[FINALIDADE
TOTAL
]]+Tabela11[[#This Row],[GESTÃO
TOTAL
]]</f>
        <v>0</v>
      </c>
      <c r="I249" s="341" t="e">
        <f t="shared" si="64"/>
        <v>#DIV/0!</v>
      </c>
      <c r="J249" s="333" t="e">
        <f>Tabela11[[#This Row],[PROPOSTA ORÇAMENTÁRIA
Ano XXXX + 1]]/Tabela11[[#This Row],[PROPOSTA ORÇAMENTÁRIA INICIAL
Ano XXXX]]</f>
        <v>#DIV/0!</v>
      </c>
      <c r="K249" s="334" t="e">
        <f>Tabela11[[#This Row],[PROPOSTA ORÇAMENTÁRIA
Ano XXXX + 1]]/Tabela11[[#This Row],[ORÇAMENTO
ATUALIZADO
Ano XXXX]]</f>
        <v>#DIV/0!</v>
      </c>
      <c r="L249" s="13">
        <f>+L250</f>
        <v>0</v>
      </c>
      <c r="M249" s="13">
        <f>+M250</f>
        <v>0</v>
      </c>
      <c r="N249" s="13">
        <f t="shared" ref="N249:Y249" si="83">+N250</f>
        <v>0</v>
      </c>
      <c r="O249" s="321">
        <f t="shared" si="83"/>
        <v>0</v>
      </c>
      <c r="P249" s="324">
        <f>SUM(Tabela11[[#This Row],[GOVERNANÇA
Direção e Liderança]:[GOVERNANÇA
Controle
]])</f>
        <v>0</v>
      </c>
      <c r="Q249" s="13">
        <f t="shared" si="83"/>
        <v>0</v>
      </c>
      <c r="R249" s="13">
        <f t="shared" si="83"/>
        <v>0</v>
      </c>
      <c r="S249" s="321">
        <f t="shared" si="83"/>
        <v>0</v>
      </c>
      <c r="T249" s="324">
        <f>SUM(Tabela11[[#This Row],[FINALIDADE
Registro
]:[FINALIDADE
Julgamento e Normatização]])</f>
        <v>0</v>
      </c>
      <c r="U249" s="13">
        <f t="shared" si="83"/>
        <v>0</v>
      </c>
      <c r="V249" s="13">
        <f t="shared" si="83"/>
        <v>0</v>
      </c>
      <c r="W249" s="13">
        <f t="shared" si="83"/>
        <v>0</v>
      </c>
      <c r="X249" s="6">
        <f t="shared" si="83"/>
        <v>0</v>
      </c>
      <c r="Y249" s="330">
        <f t="shared" si="83"/>
        <v>0</v>
      </c>
    </row>
    <row r="250" spans="1:25" s="18" customFormat="1" ht="12" x14ac:dyDescent="0.25">
      <c r="A250" s="85" t="s">
        <v>847</v>
      </c>
      <c r="B250" s="86" t="s">
        <v>841</v>
      </c>
      <c r="C250" s="87"/>
      <c r="D250" s="31"/>
      <c r="E250" s="31">
        <f>Tabela11[[#This Row],[PROPOSTA ORÇAMENTÁRIA INICIAL
Ano XXXX]]+Tabela11[[#This Row],[TRANSPOSIÇÕES
ORÇAMENTÁRIAS
Nº __ a __ 
E
REFORMULAÇÕES
APROVADAS]]</f>
        <v>0</v>
      </c>
      <c r="F250" s="31"/>
      <c r="G250" s="69" t="e">
        <f>Tabela11[[#This Row],[Despesa Liquidada
até __/__/____]]/Tabela11[[#This Row],[ORÇAMENTO
ATUALIZADO
Ano XXXX]]</f>
        <v>#DIV/0!</v>
      </c>
      <c r="H250" s="95">
        <f>Tabela11[[#This Row],[GOVERNANÇA
TOTAL
]]+Tabela11[[#This Row],[FINALIDADE
TOTAL
]]+Tabela11[[#This Row],[GESTÃO
TOTAL
]]</f>
        <v>0</v>
      </c>
      <c r="I250" s="343" t="e">
        <f t="shared" si="64"/>
        <v>#DIV/0!</v>
      </c>
      <c r="J250" s="317" t="e">
        <f>Tabela11[[#This Row],[PROPOSTA ORÇAMENTÁRIA
Ano XXXX + 1]]/Tabela11[[#This Row],[PROPOSTA ORÇAMENTÁRIA INICIAL
Ano XXXX]]</f>
        <v>#DIV/0!</v>
      </c>
      <c r="K250" s="83" t="e">
        <f>Tabela11[[#This Row],[PROPOSTA ORÇAMENTÁRIA
Ano XXXX + 1]]/Tabela11[[#This Row],[ORÇAMENTO
ATUALIZADO
Ano XXXX]]</f>
        <v>#DIV/0!</v>
      </c>
      <c r="L250" s="31"/>
      <c r="M250" s="31"/>
      <c r="N250" s="31"/>
      <c r="O250" s="140"/>
      <c r="P250" s="326">
        <f>SUM(Tabela11[[#This Row],[GOVERNANÇA
Direção e Liderança]:[GOVERNANÇA
Controle
]])</f>
        <v>0</v>
      </c>
      <c r="Q250" s="31"/>
      <c r="R250" s="31"/>
      <c r="S250" s="140"/>
      <c r="T250" s="326">
        <f>SUM(Tabela11[[#This Row],[FINALIDADE
Registro
]:[FINALIDADE
Julgamento e Normatização]])</f>
        <v>0</v>
      </c>
      <c r="U250" s="31"/>
      <c r="V250" s="31"/>
      <c r="W250" s="31"/>
      <c r="X250" s="89"/>
      <c r="Y250" s="332"/>
    </row>
    <row r="251" spans="1:25" s="18" customFormat="1" ht="12" x14ac:dyDescent="0.25">
      <c r="A251" s="85" t="s">
        <v>262</v>
      </c>
      <c r="B251" s="86" t="s">
        <v>395</v>
      </c>
      <c r="C251" s="87"/>
      <c r="D251" s="31"/>
      <c r="E251" s="31">
        <f>Tabela11[[#This Row],[PROPOSTA ORÇAMENTÁRIA INICIAL
Ano XXXX]]+Tabela11[[#This Row],[TRANSPOSIÇÕES
ORÇAMENTÁRIAS
Nº __ a __ 
E
REFORMULAÇÕES
APROVADAS]]</f>
        <v>0</v>
      </c>
      <c r="F251" s="31"/>
      <c r="G251" s="98" t="e">
        <f>Tabela11[[#This Row],[Despesa Liquidada
até __/__/____]]/Tabela11[[#This Row],[ORÇAMENTO
ATUALIZADO
Ano XXXX]]</f>
        <v>#DIV/0!</v>
      </c>
      <c r="H251" s="88">
        <f>Tabela11[[#This Row],[GOVERNANÇA
TOTAL
]]+Tabela11[[#This Row],[FINALIDADE
TOTAL
]]+Tabela11[[#This Row],[GESTÃO
TOTAL
]]</f>
        <v>0</v>
      </c>
      <c r="I251" s="343" t="e">
        <f t="shared" si="64"/>
        <v>#DIV/0!</v>
      </c>
      <c r="J251" s="317" t="e">
        <f>Tabela11[[#This Row],[PROPOSTA ORÇAMENTÁRIA
Ano XXXX + 1]]/Tabela11[[#This Row],[PROPOSTA ORÇAMENTÁRIA INICIAL
Ano XXXX]]</f>
        <v>#DIV/0!</v>
      </c>
      <c r="K251" s="83" t="e">
        <f>Tabela11[[#This Row],[PROPOSTA ORÇAMENTÁRIA
Ano XXXX + 1]]/Tabela11[[#This Row],[ORÇAMENTO
ATUALIZADO
Ano XXXX]]</f>
        <v>#DIV/0!</v>
      </c>
      <c r="L251" s="87"/>
      <c r="M251" s="31"/>
      <c r="N251" s="31"/>
      <c r="O251" s="140"/>
      <c r="P251" s="326">
        <f>SUM(Tabela11[[#This Row],[GOVERNANÇA
Direção e Liderança]:[GOVERNANÇA
Controle
]])</f>
        <v>0</v>
      </c>
      <c r="Q251" s="31"/>
      <c r="R251" s="31"/>
      <c r="S251" s="140"/>
      <c r="T251" s="326">
        <f>SUM(Tabela11[[#This Row],[FINALIDADE
Registro
]:[FINALIDADE
Julgamento e Normatização]])</f>
        <v>0</v>
      </c>
      <c r="U251" s="31"/>
      <c r="V251" s="31"/>
      <c r="W251" s="31"/>
      <c r="X251" s="89"/>
      <c r="Y251" s="332"/>
    </row>
    <row r="252" spans="1:25" s="18" customFormat="1" ht="12" x14ac:dyDescent="0.25">
      <c r="A252" s="85" t="s">
        <v>848</v>
      </c>
      <c r="B252" s="86" t="s">
        <v>384</v>
      </c>
      <c r="C252" s="87"/>
      <c r="D252" s="31"/>
      <c r="E252" s="31">
        <f>Tabela11[[#This Row],[PROPOSTA ORÇAMENTÁRIA INICIAL
Ano XXXX]]+Tabela11[[#This Row],[TRANSPOSIÇÕES
ORÇAMENTÁRIAS
Nº __ a __ 
E
REFORMULAÇÕES
APROVADAS]]</f>
        <v>0</v>
      </c>
      <c r="F252" s="31"/>
      <c r="G252" s="98" t="e">
        <f>Tabela11[[#This Row],[Despesa Liquidada
até __/__/____]]/Tabela11[[#This Row],[ORÇAMENTO
ATUALIZADO
Ano XXXX]]</f>
        <v>#DIV/0!</v>
      </c>
      <c r="H252" s="88">
        <f>Tabela11[[#This Row],[GOVERNANÇA
TOTAL
]]+Tabela11[[#This Row],[FINALIDADE
TOTAL
]]+Tabela11[[#This Row],[GESTÃO
TOTAL
]]</f>
        <v>0</v>
      </c>
      <c r="I252" s="343" t="e">
        <f t="shared" si="64"/>
        <v>#DIV/0!</v>
      </c>
      <c r="J252" s="317" t="e">
        <f>Tabela11[[#This Row],[PROPOSTA ORÇAMENTÁRIA
Ano XXXX + 1]]/Tabela11[[#This Row],[PROPOSTA ORÇAMENTÁRIA INICIAL
Ano XXXX]]</f>
        <v>#DIV/0!</v>
      </c>
      <c r="K252" s="83" t="e">
        <f>Tabela11[[#This Row],[PROPOSTA ORÇAMENTÁRIA
Ano XXXX + 1]]/Tabela11[[#This Row],[ORÇAMENTO
ATUALIZADO
Ano XXXX]]</f>
        <v>#DIV/0!</v>
      </c>
      <c r="L252" s="87"/>
      <c r="M252" s="31"/>
      <c r="N252" s="31"/>
      <c r="O252" s="140"/>
      <c r="P252" s="326">
        <f>SUM(Tabela11[[#This Row],[GOVERNANÇA
Direção e Liderança]:[GOVERNANÇA
Controle
]])</f>
        <v>0</v>
      </c>
      <c r="Q252" s="31"/>
      <c r="R252" s="31"/>
      <c r="S252" s="140"/>
      <c r="T252" s="326">
        <f>SUM(Tabela11[[#This Row],[FINALIDADE
Registro
]:[FINALIDADE
Julgamento e Normatização]])</f>
        <v>0</v>
      </c>
      <c r="U252" s="31"/>
      <c r="V252" s="31"/>
      <c r="W252" s="31"/>
      <c r="X252" s="89"/>
      <c r="Y252" s="332"/>
    </row>
    <row r="253" spans="1:25" s="18" customFormat="1" ht="12" x14ac:dyDescent="0.25">
      <c r="A253" s="85" t="s">
        <v>849</v>
      </c>
      <c r="B253" s="86" t="s">
        <v>385</v>
      </c>
      <c r="C253" s="87"/>
      <c r="D253" s="31"/>
      <c r="E253" s="31">
        <f>Tabela11[[#This Row],[PROPOSTA ORÇAMENTÁRIA INICIAL
Ano XXXX]]+Tabela11[[#This Row],[TRANSPOSIÇÕES
ORÇAMENTÁRIAS
Nº __ a __ 
E
REFORMULAÇÕES
APROVADAS]]</f>
        <v>0</v>
      </c>
      <c r="F253" s="31"/>
      <c r="G253" s="98" t="e">
        <f>Tabela11[[#This Row],[Despesa Liquidada
até __/__/____]]/Tabela11[[#This Row],[ORÇAMENTO
ATUALIZADO
Ano XXXX]]</f>
        <v>#DIV/0!</v>
      </c>
      <c r="H253" s="88">
        <f>Tabela11[[#This Row],[GOVERNANÇA
TOTAL
]]+Tabela11[[#This Row],[FINALIDADE
TOTAL
]]+Tabela11[[#This Row],[GESTÃO
TOTAL
]]</f>
        <v>0</v>
      </c>
      <c r="I253" s="343" t="e">
        <f t="shared" si="64"/>
        <v>#DIV/0!</v>
      </c>
      <c r="J253" s="317" t="e">
        <f>Tabela11[[#This Row],[PROPOSTA ORÇAMENTÁRIA
Ano XXXX + 1]]/Tabela11[[#This Row],[PROPOSTA ORÇAMENTÁRIA INICIAL
Ano XXXX]]</f>
        <v>#DIV/0!</v>
      </c>
      <c r="K253" s="83" t="e">
        <f>Tabela11[[#This Row],[PROPOSTA ORÇAMENTÁRIA
Ano XXXX + 1]]/Tabela11[[#This Row],[ORÇAMENTO
ATUALIZADO
Ano XXXX]]</f>
        <v>#DIV/0!</v>
      </c>
      <c r="L253" s="87"/>
      <c r="M253" s="31"/>
      <c r="N253" s="31"/>
      <c r="O253" s="140"/>
      <c r="P253" s="326">
        <f>SUM(Tabela11[[#This Row],[GOVERNANÇA
Direção e Liderança]:[GOVERNANÇA
Controle
]])</f>
        <v>0</v>
      </c>
      <c r="Q253" s="31"/>
      <c r="R253" s="31"/>
      <c r="S253" s="140"/>
      <c r="T253" s="326">
        <f>SUM(Tabela11[[#This Row],[FINALIDADE
Registro
]:[FINALIDADE
Julgamento e Normatização]])</f>
        <v>0</v>
      </c>
      <c r="U253" s="31"/>
      <c r="V253" s="31"/>
      <c r="W253" s="31"/>
      <c r="X253" s="89"/>
      <c r="Y253" s="332"/>
    </row>
    <row r="254" spans="1:25" s="18" customFormat="1" ht="12" x14ac:dyDescent="0.25">
      <c r="A254" s="85" t="s">
        <v>850</v>
      </c>
      <c r="B254" s="86" t="s">
        <v>386</v>
      </c>
      <c r="C254" s="87"/>
      <c r="D254" s="31"/>
      <c r="E254" s="31">
        <f>Tabela11[[#This Row],[PROPOSTA ORÇAMENTÁRIA INICIAL
Ano XXXX]]+Tabela11[[#This Row],[TRANSPOSIÇÕES
ORÇAMENTÁRIAS
Nº __ a __ 
E
REFORMULAÇÕES
APROVADAS]]</f>
        <v>0</v>
      </c>
      <c r="F254" s="31"/>
      <c r="G254" s="98" t="e">
        <f>Tabela11[[#This Row],[Despesa Liquidada
até __/__/____]]/Tabela11[[#This Row],[ORÇAMENTO
ATUALIZADO
Ano XXXX]]</f>
        <v>#DIV/0!</v>
      </c>
      <c r="H254" s="88">
        <f>Tabela11[[#This Row],[GOVERNANÇA
TOTAL
]]+Tabela11[[#This Row],[FINALIDADE
TOTAL
]]+Tabela11[[#This Row],[GESTÃO
TOTAL
]]</f>
        <v>0</v>
      </c>
      <c r="I254" s="343" t="e">
        <f t="shared" si="64"/>
        <v>#DIV/0!</v>
      </c>
      <c r="J254" s="317" t="e">
        <f>Tabela11[[#This Row],[PROPOSTA ORÇAMENTÁRIA
Ano XXXX + 1]]/Tabela11[[#This Row],[PROPOSTA ORÇAMENTÁRIA INICIAL
Ano XXXX]]</f>
        <v>#DIV/0!</v>
      </c>
      <c r="K254" s="83" t="e">
        <f>Tabela11[[#This Row],[PROPOSTA ORÇAMENTÁRIA
Ano XXXX + 1]]/Tabela11[[#This Row],[ORÇAMENTO
ATUALIZADO
Ano XXXX]]</f>
        <v>#DIV/0!</v>
      </c>
      <c r="L254" s="87"/>
      <c r="M254" s="31"/>
      <c r="N254" s="31"/>
      <c r="O254" s="140"/>
      <c r="P254" s="326">
        <f>SUM(Tabela11[[#This Row],[GOVERNANÇA
Direção e Liderança]:[GOVERNANÇA
Controle
]])</f>
        <v>0</v>
      </c>
      <c r="Q254" s="31"/>
      <c r="R254" s="31"/>
      <c r="S254" s="140"/>
      <c r="T254" s="326">
        <f>SUM(Tabela11[[#This Row],[FINALIDADE
Registro
]:[FINALIDADE
Julgamento e Normatização]])</f>
        <v>0</v>
      </c>
      <c r="U254" s="31"/>
      <c r="V254" s="31"/>
      <c r="W254" s="31"/>
      <c r="X254" s="89"/>
      <c r="Y254" s="332"/>
    </row>
    <row r="255" spans="1:25" s="18" customFormat="1" ht="12" x14ac:dyDescent="0.25">
      <c r="A255" s="85" t="s">
        <v>851</v>
      </c>
      <c r="B255" s="86" t="s">
        <v>387</v>
      </c>
      <c r="C255" s="87"/>
      <c r="D255" s="31"/>
      <c r="E255" s="31">
        <f>Tabela11[[#This Row],[PROPOSTA ORÇAMENTÁRIA INICIAL
Ano XXXX]]+Tabela11[[#This Row],[TRANSPOSIÇÕES
ORÇAMENTÁRIAS
Nº __ a __ 
E
REFORMULAÇÕES
APROVADAS]]</f>
        <v>0</v>
      </c>
      <c r="F255" s="31"/>
      <c r="G255" s="98" t="e">
        <f>Tabela11[[#This Row],[Despesa Liquidada
até __/__/____]]/Tabela11[[#This Row],[ORÇAMENTO
ATUALIZADO
Ano XXXX]]</f>
        <v>#DIV/0!</v>
      </c>
      <c r="H255" s="88">
        <f>Tabela11[[#This Row],[GOVERNANÇA
TOTAL
]]+Tabela11[[#This Row],[FINALIDADE
TOTAL
]]+Tabela11[[#This Row],[GESTÃO
TOTAL
]]</f>
        <v>0</v>
      </c>
      <c r="I255" s="343" t="e">
        <f t="shared" si="64"/>
        <v>#DIV/0!</v>
      </c>
      <c r="J255" s="317" t="e">
        <f>Tabela11[[#This Row],[PROPOSTA ORÇAMENTÁRIA
Ano XXXX + 1]]/Tabela11[[#This Row],[PROPOSTA ORÇAMENTÁRIA INICIAL
Ano XXXX]]</f>
        <v>#DIV/0!</v>
      </c>
      <c r="K255" s="83" t="e">
        <f>Tabela11[[#This Row],[PROPOSTA ORÇAMENTÁRIA
Ano XXXX + 1]]/Tabela11[[#This Row],[ORÇAMENTO
ATUALIZADO
Ano XXXX]]</f>
        <v>#DIV/0!</v>
      </c>
      <c r="L255" s="87"/>
      <c r="M255" s="31"/>
      <c r="N255" s="31"/>
      <c r="O255" s="140"/>
      <c r="P255" s="326">
        <f>SUM(Tabela11[[#This Row],[GOVERNANÇA
Direção e Liderança]:[GOVERNANÇA
Controle
]])</f>
        <v>0</v>
      </c>
      <c r="Q255" s="31"/>
      <c r="R255" s="31"/>
      <c r="S255" s="140"/>
      <c r="T255" s="326">
        <f>SUM(Tabela11[[#This Row],[FINALIDADE
Registro
]:[FINALIDADE
Julgamento e Normatização]])</f>
        <v>0</v>
      </c>
      <c r="U255" s="31"/>
      <c r="V255" s="31"/>
      <c r="W255" s="31"/>
      <c r="X255" s="89"/>
      <c r="Y255" s="332"/>
    </row>
    <row r="256" spans="1:25" s="18" customFormat="1" ht="12" x14ac:dyDescent="0.25">
      <c r="A256" s="85" t="s">
        <v>852</v>
      </c>
      <c r="B256" s="86" t="s">
        <v>856</v>
      </c>
      <c r="C256" s="87"/>
      <c r="D256" s="31"/>
      <c r="E256" s="31">
        <f>Tabela11[[#This Row],[PROPOSTA ORÇAMENTÁRIA INICIAL
Ano XXXX]]+Tabela11[[#This Row],[TRANSPOSIÇÕES
ORÇAMENTÁRIAS
Nº __ a __ 
E
REFORMULAÇÕES
APROVADAS]]</f>
        <v>0</v>
      </c>
      <c r="F256" s="31"/>
      <c r="G256" s="98" t="e">
        <f>Tabela11[[#This Row],[Despesa Liquidada
até __/__/____]]/Tabela11[[#This Row],[ORÇAMENTO
ATUALIZADO
Ano XXXX]]</f>
        <v>#DIV/0!</v>
      </c>
      <c r="H256" s="88">
        <f>Tabela11[[#This Row],[GOVERNANÇA
TOTAL
]]+Tabela11[[#This Row],[FINALIDADE
TOTAL
]]+Tabela11[[#This Row],[GESTÃO
TOTAL
]]</f>
        <v>0</v>
      </c>
      <c r="I256" s="343" t="e">
        <f t="shared" si="64"/>
        <v>#DIV/0!</v>
      </c>
      <c r="J256" s="317" t="e">
        <f>Tabela11[[#This Row],[PROPOSTA ORÇAMENTÁRIA
Ano XXXX + 1]]/Tabela11[[#This Row],[PROPOSTA ORÇAMENTÁRIA INICIAL
Ano XXXX]]</f>
        <v>#DIV/0!</v>
      </c>
      <c r="K256" s="83" t="e">
        <f>Tabela11[[#This Row],[PROPOSTA ORÇAMENTÁRIA
Ano XXXX + 1]]/Tabela11[[#This Row],[ORÇAMENTO
ATUALIZADO
Ano XXXX]]</f>
        <v>#DIV/0!</v>
      </c>
      <c r="L256" s="87"/>
      <c r="M256" s="31"/>
      <c r="N256" s="31"/>
      <c r="O256" s="140"/>
      <c r="P256" s="326">
        <f>SUM(Tabela11[[#This Row],[GOVERNANÇA
Direção e Liderança]:[GOVERNANÇA
Controle
]])</f>
        <v>0</v>
      </c>
      <c r="Q256" s="31"/>
      <c r="R256" s="31"/>
      <c r="S256" s="140"/>
      <c r="T256" s="326">
        <f>SUM(Tabela11[[#This Row],[FINALIDADE
Registro
]:[FINALIDADE
Julgamento e Normatização]])</f>
        <v>0</v>
      </c>
      <c r="U256" s="31"/>
      <c r="V256" s="31"/>
      <c r="W256" s="31"/>
      <c r="X256" s="89"/>
      <c r="Y256" s="332"/>
    </row>
    <row r="257" spans="1:25" s="18" customFormat="1" ht="12" x14ac:dyDescent="0.25">
      <c r="A257" s="85" t="s">
        <v>853</v>
      </c>
      <c r="B257" s="86" t="s">
        <v>388</v>
      </c>
      <c r="C257" s="87"/>
      <c r="D257" s="31"/>
      <c r="E257" s="31">
        <f>Tabela11[[#This Row],[PROPOSTA ORÇAMENTÁRIA INICIAL
Ano XXXX]]+Tabela11[[#This Row],[TRANSPOSIÇÕES
ORÇAMENTÁRIAS
Nº __ a __ 
E
REFORMULAÇÕES
APROVADAS]]</f>
        <v>0</v>
      </c>
      <c r="F257" s="31"/>
      <c r="G257" s="98" t="e">
        <f>Tabela11[[#This Row],[Despesa Liquidada
até __/__/____]]/Tabela11[[#This Row],[ORÇAMENTO
ATUALIZADO
Ano XXXX]]</f>
        <v>#DIV/0!</v>
      </c>
      <c r="H257" s="88">
        <f>Tabela11[[#This Row],[GOVERNANÇA
TOTAL
]]+Tabela11[[#This Row],[FINALIDADE
TOTAL
]]+Tabela11[[#This Row],[GESTÃO
TOTAL
]]</f>
        <v>0</v>
      </c>
      <c r="I257" s="343" t="e">
        <f t="shared" si="64"/>
        <v>#DIV/0!</v>
      </c>
      <c r="J257" s="317" t="e">
        <f>Tabela11[[#This Row],[PROPOSTA ORÇAMENTÁRIA
Ano XXXX + 1]]/Tabela11[[#This Row],[PROPOSTA ORÇAMENTÁRIA INICIAL
Ano XXXX]]</f>
        <v>#DIV/0!</v>
      </c>
      <c r="K257" s="83" t="e">
        <f>Tabela11[[#This Row],[PROPOSTA ORÇAMENTÁRIA
Ano XXXX + 1]]/Tabela11[[#This Row],[ORÇAMENTO
ATUALIZADO
Ano XXXX]]</f>
        <v>#DIV/0!</v>
      </c>
      <c r="L257" s="87"/>
      <c r="M257" s="31"/>
      <c r="N257" s="31"/>
      <c r="O257" s="140"/>
      <c r="P257" s="326">
        <f>SUM(Tabela11[[#This Row],[GOVERNANÇA
Direção e Liderança]:[GOVERNANÇA
Controle
]])</f>
        <v>0</v>
      </c>
      <c r="Q257" s="31"/>
      <c r="R257" s="31"/>
      <c r="S257" s="140"/>
      <c r="T257" s="326">
        <f>SUM(Tabela11[[#This Row],[FINALIDADE
Registro
]:[FINALIDADE
Julgamento e Normatização]])</f>
        <v>0</v>
      </c>
      <c r="U257" s="31"/>
      <c r="V257" s="31"/>
      <c r="W257" s="31"/>
      <c r="X257" s="89"/>
      <c r="Y257" s="332"/>
    </row>
    <row r="258" spans="1:25" s="18" customFormat="1" ht="12" x14ac:dyDescent="0.25">
      <c r="A258" s="85" t="s">
        <v>854</v>
      </c>
      <c r="B258" s="86" t="s">
        <v>389</v>
      </c>
      <c r="C258" s="87"/>
      <c r="D258" s="31"/>
      <c r="E258" s="31">
        <f>Tabela11[[#This Row],[PROPOSTA ORÇAMENTÁRIA INICIAL
Ano XXXX]]+Tabela11[[#This Row],[TRANSPOSIÇÕES
ORÇAMENTÁRIAS
Nº __ a __ 
E
REFORMULAÇÕES
APROVADAS]]</f>
        <v>0</v>
      </c>
      <c r="F258" s="31"/>
      <c r="G258" s="98" t="e">
        <f>Tabela11[[#This Row],[Despesa Liquidada
até __/__/____]]/Tabela11[[#This Row],[ORÇAMENTO
ATUALIZADO
Ano XXXX]]</f>
        <v>#DIV/0!</v>
      </c>
      <c r="H258" s="88">
        <f>Tabela11[[#This Row],[GOVERNANÇA
TOTAL
]]+Tabela11[[#This Row],[FINALIDADE
TOTAL
]]+Tabela11[[#This Row],[GESTÃO
TOTAL
]]</f>
        <v>0</v>
      </c>
      <c r="I258" s="343" t="e">
        <f t="shared" si="64"/>
        <v>#DIV/0!</v>
      </c>
      <c r="J258" s="317" t="e">
        <f>Tabela11[[#This Row],[PROPOSTA ORÇAMENTÁRIA
Ano XXXX + 1]]/Tabela11[[#This Row],[PROPOSTA ORÇAMENTÁRIA INICIAL
Ano XXXX]]</f>
        <v>#DIV/0!</v>
      </c>
      <c r="K258" s="83" t="e">
        <f>Tabela11[[#This Row],[PROPOSTA ORÇAMENTÁRIA
Ano XXXX + 1]]/Tabela11[[#This Row],[ORÇAMENTO
ATUALIZADO
Ano XXXX]]</f>
        <v>#DIV/0!</v>
      </c>
      <c r="L258" s="87"/>
      <c r="M258" s="31"/>
      <c r="N258" s="31"/>
      <c r="O258" s="140"/>
      <c r="P258" s="326">
        <f>SUM(Tabela11[[#This Row],[GOVERNANÇA
Direção e Liderança]:[GOVERNANÇA
Controle
]])</f>
        <v>0</v>
      </c>
      <c r="Q258" s="31"/>
      <c r="R258" s="31"/>
      <c r="S258" s="140"/>
      <c r="T258" s="326">
        <f>SUM(Tabela11[[#This Row],[FINALIDADE
Registro
]:[FINALIDADE
Julgamento e Normatização]])</f>
        <v>0</v>
      </c>
      <c r="U258" s="31"/>
      <c r="V258" s="31"/>
      <c r="W258" s="31"/>
      <c r="X258" s="89"/>
      <c r="Y258" s="332"/>
    </row>
    <row r="259" spans="1:25" s="4" customFormat="1" ht="12.75" x14ac:dyDescent="0.25">
      <c r="A259" s="74" t="s">
        <v>263</v>
      </c>
      <c r="B259" s="17" t="s">
        <v>255</v>
      </c>
      <c r="C259" s="28">
        <f>SUM(C260:C262)</f>
        <v>0</v>
      </c>
      <c r="D259" s="13">
        <f>SUM(D260:D262)</f>
        <v>0</v>
      </c>
      <c r="E259" s="13">
        <f>Tabela11[[#This Row],[PROPOSTA ORÇAMENTÁRIA INICIAL
Ano XXXX]]+Tabela11[[#This Row],[TRANSPOSIÇÕES
ORÇAMENTÁRIAS
Nº __ a __ 
E
REFORMULAÇÕES
APROVADAS]]</f>
        <v>0</v>
      </c>
      <c r="F259" s="13">
        <f>SUM(F260:F262)</f>
        <v>0</v>
      </c>
      <c r="G259" s="337" t="e">
        <f>Tabela11[[#This Row],[Despesa Liquidada
até __/__/____]]/Tabela11[[#This Row],[ORÇAMENTO
ATUALIZADO
Ano XXXX]]</f>
        <v>#DIV/0!</v>
      </c>
      <c r="H259" s="56">
        <f>Tabela11[[#This Row],[GOVERNANÇA
TOTAL
]]+Tabela11[[#This Row],[FINALIDADE
TOTAL
]]+Tabela11[[#This Row],[GESTÃO
TOTAL
]]</f>
        <v>0</v>
      </c>
      <c r="I259" s="341" t="e">
        <f t="shared" si="64"/>
        <v>#DIV/0!</v>
      </c>
      <c r="J259" s="333" t="e">
        <f>Tabela11[[#This Row],[PROPOSTA ORÇAMENTÁRIA
Ano XXXX + 1]]/Tabela11[[#This Row],[PROPOSTA ORÇAMENTÁRIA INICIAL
Ano XXXX]]</f>
        <v>#DIV/0!</v>
      </c>
      <c r="K259" s="334" t="e">
        <f>Tabela11[[#This Row],[PROPOSTA ORÇAMENTÁRIA
Ano XXXX + 1]]/Tabela11[[#This Row],[ORÇAMENTO
ATUALIZADO
Ano XXXX]]</f>
        <v>#DIV/0!</v>
      </c>
      <c r="L259" s="13">
        <f>SUM(L260:L262)</f>
        <v>0</v>
      </c>
      <c r="M259" s="13">
        <f>SUM(M260:M262)</f>
        <v>0</v>
      </c>
      <c r="N259" s="13">
        <f t="shared" ref="N259:Y259" si="84">SUM(N260:N262)</f>
        <v>0</v>
      </c>
      <c r="O259" s="321">
        <f t="shared" si="84"/>
        <v>0</v>
      </c>
      <c r="P259" s="324">
        <f>SUM(Tabela11[[#This Row],[GOVERNANÇA
Direção e Liderança]:[GOVERNANÇA
Controle
]])</f>
        <v>0</v>
      </c>
      <c r="Q259" s="13">
        <f t="shared" si="84"/>
        <v>0</v>
      </c>
      <c r="R259" s="13">
        <f t="shared" si="84"/>
        <v>0</v>
      </c>
      <c r="S259" s="321">
        <f t="shared" si="84"/>
        <v>0</v>
      </c>
      <c r="T259" s="324">
        <f>SUM(Tabela11[[#This Row],[FINALIDADE
Registro
]:[FINALIDADE
Julgamento e Normatização]])</f>
        <v>0</v>
      </c>
      <c r="U259" s="13">
        <f t="shared" si="84"/>
        <v>0</v>
      </c>
      <c r="V259" s="13">
        <f t="shared" si="84"/>
        <v>0</v>
      </c>
      <c r="W259" s="13">
        <f t="shared" si="84"/>
        <v>0</v>
      </c>
      <c r="X259" s="6">
        <f t="shared" ref="X259" si="85">SUM(X260:X262)</f>
        <v>0</v>
      </c>
      <c r="Y259" s="330">
        <f t="shared" si="84"/>
        <v>0</v>
      </c>
    </row>
    <row r="260" spans="1:25" s="18" customFormat="1" ht="12" x14ac:dyDescent="0.25">
      <c r="A260" s="85" t="s">
        <v>264</v>
      </c>
      <c r="B260" s="86" t="s">
        <v>390</v>
      </c>
      <c r="C260" s="87"/>
      <c r="D260" s="31"/>
      <c r="E260" s="31">
        <f>Tabela11[[#This Row],[PROPOSTA ORÇAMENTÁRIA INICIAL
Ano XXXX]]+Tabela11[[#This Row],[TRANSPOSIÇÕES
ORÇAMENTÁRIAS
Nº __ a __ 
E
REFORMULAÇÕES
APROVADAS]]</f>
        <v>0</v>
      </c>
      <c r="F260" s="31"/>
      <c r="G260" s="69" t="e">
        <f>Tabela11[[#This Row],[Despesa Liquidada
até __/__/____]]/Tabela11[[#This Row],[ORÇAMENTO
ATUALIZADO
Ano XXXX]]</f>
        <v>#DIV/0!</v>
      </c>
      <c r="H260" s="88">
        <f>Tabela11[[#This Row],[GOVERNANÇA
TOTAL
]]+Tabela11[[#This Row],[FINALIDADE
TOTAL
]]+Tabela11[[#This Row],[GESTÃO
TOTAL
]]</f>
        <v>0</v>
      </c>
      <c r="I260" s="343" t="e">
        <f t="shared" si="64"/>
        <v>#DIV/0!</v>
      </c>
      <c r="J260" s="317" t="e">
        <f>Tabela11[[#This Row],[PROPOSTA ORÇAMENTÁRIA
Ano XXXX + 1]]/Tabela11[[#This Row],[PROPOSTA ORÇAMENTÁRIA INICIAL
Ano XXXX]]</f>
        <v>#DIV/0!</v>
      </c>
      <c r="K260" s="83" t="e">
        <f>Tabela11[[#This Row],[PROPOSTA ORÇAMENTÁRIA
Ano XXXX + 1]]/Tabela11[[#This Row],[ORÇAMENTO
ATUALIZADO
Ano XXXX]]</f>
        <v>#DIV/0!</v>
      </c>
      <c r="L260" s="31"/>
      <c r="M260" s="31"/>
      <c r="N260" s="31"/>
      <c r="O260" s="140"/>
      <c r="P260" s="326">
        <f>SUM(Tabela11[[#This Row],[GOVERNANÇA
Direção e Liderança]:[GOVERNANÇA
Controle
]])</f>
        <v>0</v>
      </c>
      <c r="Q260" s="31"/>
      <c r="R260" s="31"/>
      <c r="S260" s="140"/>
      <c r="T260" s="326">
        <f>SUM(Tabela11[[#This Row],[FINALIDADE
Registro
]:[FINALIDADE
Julgamento e Normatização]])</f>
        <v>0</v>
      </c>
      <c r="U260" s="31"/>
      <c r="V260" s="31"/>
      <c r="W260" s="31"/>
      <c r="X260" s="89"/>
      <c r="Y260" s="332"/>
    </row>
    <row r="261" spans="1:25" s="18" customFormat="1" ht="12" x14ac:dyDescent="0.25">
      <c r="A261" s="85" t="s">
        <v>265</v>
      </c>
      <c r="B261" s="86" t="s">
        <v>391</v>
      </c>
      <c r="C261" s="87"/>
      <c r="D261" s="31"/>
      <c r="E261" s="31">
        <f>Tabela11[[#This Row],[PROPOSTA ORÇAMENTÁRIA INICIAL
Ano XXXX]]+Tabela11[[#This Row],[TRANSPOSIÇÕES
ORÇAMENTÁRIAS
Nº __ a __ 
E
REFORMULAÇÕES
APROVADAS]]</f>
        <v>0</v>
      </c>
      <c r="F261" s="31"/>
      <c r="G261" s="69" t="e">
        <f>Tabela11[[#This Row],[Despesa Liquidada
até __/__/____]]/Tabela11[[#This Row],[ORÇAMENTO
ATUALIZADO
Ano XXXX]]</f>
        <v>#DIV/0!</v>
      </c>
      <c r="H261" s="88">
        <f>Tabela11[[#This Row],[GOVERNANÇA
TOTAL
]]+Tabela11[[#This Row],[FINALIDADE
TOTAL
]]+Tabela11[[#This Row],[GESTÃO
TOTAL
]]</f>
        <v>0</v>
      </c>
      <c r="I261" s="343" t="e">
        <f t="shared" si="64"/>
        <v>#DIV/0!</v>
      </c>
      <c r="J261" s="317" t="e">
        <f>Tabela11[[#This Row],[PROPOSTA ORÇAMENTÁRIA
Ano XXXX + 1]]/Tabela11[[#This Row],[PROPOSTA ORÇAMENTÁRIA INICIAL
Ano XXXX]]</f>
        <v>#DIV/0!</v>
      </c>
      <c r="K261" s="83" t="e">
        <f>Tabela11[[#This Row],[PROPOSTA ORÇAMENTÁRIA
Ano XXXX + 1]]/Tabela11[[#This Row],[ORÇAMENTO
ATUALIZADO
Ano XXXX]]</f>
        <v>#DIV/0!</v>
      </c>
      <c r="L261" s="31"/>
      <c r="M261" s="31"/>
      <c r="N261" s="31"/>
      <c r="O261" s="140"/>
      <c r="P261" s="326">
        <f>SUM(Tabela11[[#This Row],[GOVERNANÇA
Direção e Liderança]:[GOVERNANÇA
Controle
]])</f>
        <v>0</v>
      </c>
      <c r="Q261" s="31"/>
      <c r="R261" s="31"/>
      <c r="S261" s="140"/>
      <c r="T261" s="326">
        <f>SUM(Tabela11[[#This Row],[FINALIDADE
Registro
]:[FINALIDADE
Julgamento e Normatização]])</f>
        <v>0</v>
      </c>
      <c r="U261" s="31"/>
      <c r="V261" s="31"/>
      <c r="W261" s="31"/>
      <c r="X261" s="89"/>
      <c r="Y261" s="332"/>
    </row>
    <row r="262" spans="1:25" s="18" customFormat="1" ht="12" x14ac:dyDescent="0.25">
      <c r="A262" s="85" t="s">
        <v>266</v>
      </c>
      <c r="B262" s="86" t="s">
        <v>392</v>
      </c>
      <c r="C262" s="87"/>
      <c r="D262" s="31"/>
      <c r="E262" s="31">
        <f>Tabela11[[#This Row],[PROPOSTA ORÇAMENTÁRIA INICIAL
Ano XXXX]]+Tabela11[[#This Row],[TRANSPOSIÇÕES
ORÇAMENTÁRIAS
Nº __ a __ 
E
REFORMULAÇÕES
APROVADAS]]</f>
        <v>0</v>
      </c>
      <c r="F262" s="31"/>
      <c r="G262" s="69" t="e">
        <f>Tabela11[[#This Row],[Despesa Liquidada
até __/__/____]]/Tabela11[[#This Row],[ORÇAMENTO
ATUALIZADO
Ano XXXX]]</f>
        <v>#DIV/0!</v>
      </c>
      <c r="H262" s="88">
        <f>Tabela11[[#This Row],[GOVERNANÇA
TOTAL
]]+Tabela11[[#This Row],[FINALIDADE
TOTAL
]]+Tabela11[[#This Row],[GESTÃO
TOTAL
]]</f>
        <v>0</v>
      </c>
      <c r="I262" s="343" t="e">
        <f t="shared" ref="I262:I274" si="86">+H262/$H$6</f>
        <v>#DIV/0!</v>
      </c>
      <c r="J262" s="317" t="e">
        <f>Tabela11[[#This Row],[PROPOSTA ORÇAMENTÁRIA
Ano XXXX + 1]]/Tabela11[[#This Row],[PROPOSTA ORÇAMENTÁRIA INICIAL
Ano XXXX]]</f>
        <v>#DIV/0!</v>
      </c>
      <c r="K262" s="83" t="e">
        <f>Tabela11[[#This Row],[PROPOSTA ORÇAMENTÁRIA
Ano XXXX + 1]]/Tabela11[[#This Row],[ORÇAMENTO
ATUALIZADO
Ano XXXX]]</f>
        <v>#DIV/0!</v>
      </c>
      <c r="L262" s="31"/>
      <c r="M262" s="31"/>
      <c r="N262" s="31"/>
      <c r="O262" s="140"/>
      <c r="P262" s="326">
        <f>SUM(Tabela11[[#This Row],[GOVERNANÇA
Direção e Liderança]:[GOVERNANÇA
Controle
]])</f>
        <v>0</v>
      </c>
      <c r="Q262" s="31"/>
      <c r="R262" s="31"/>
      <c r="S262" s="140"/>
      <c r="T262" s="326">
        <f>SUM(Tabela11[[#This Row],[FINALIDADE
Registro
]:[FINALIDADE
Julgamento e Normatização]])</f>
        <v>0</v>
      </c>
      <c r="U262" s="31"/>
      <c r="V262" s="31"/>
      <c r="W262" s="31"/>
      <c r="X262" s="89"/>
      <c r="Y262" s="332"/>
    </row>
    <row r="263" spans="1:25" s="4" customFormat="1" ht="12.75" x14ac:dyDescent="0.25">
      <c r="A263" s="74" t="s">
        <v>267</v>
      </c>
      <c r="B263" s="17" t="s">
        <v>257</v>
      </c>
      <c r="C263" s="28">
        <f>+C264</f>
        <v>0</v>
      </c>
      <c r="D263" s="13">
        <f>+D264</f>
        <v>0</v>
      </c>
      <c r="E263" s="13">
        <f>Tabela11[[#This Row],[PROPOSTA ORÇAMENTÁRIA INICIAL
Ano XXXX]]+Tabela11[[#This Row],[TRANSPOSIÇÕES
ORÇAMENTÁRIAS
Nº __ a __ 
E
REFORMULAÇÕES
APROVADAS]]</f>
        <v>0</v>
      </c>
      <c r="F263" s="13">
        <f>+F264</f>
        <v>0</v>
      </c>
      <c r="G263" s="337" t="e">
        <f>Tabela11[[#This Row],[Despesa Liquidada
até __/__/____]]/Tabela11[[#This Row],[ORÇAMENTO
ATUALIZADO
Ano XXXX]]</f>
        <v>#DIV/0!</v>
      </c>
      <c r="H263" s="56">
        <f>Tabela11[[#This Row],[GOVERNANÇA
TOTAL
]]+Tabela11[[#This Row],[FINALIDADE
TOTAL
]]+Tabela11[[#This Row],[GESTÃO
TOTAL
]]</f>
        <v>0</v>
      </c>
      <c r="I263" s="341" t="e">
        <f t="shared" si="86"/>
        <v>#DIV/0!</v>
      </c>
      <c r="J263" s="333" t="e">
        <f>Tabela11[[#This Row],[PROPOSTA ORÇAMENTÁRIA
Ano XXXX + 1]]/Tabela11[[#This Row],[PROPOSTA ORÇAMENTÁRIA INICIAL
Ano XXXX]]</f>
        <v>#DIV/0!</v>
      </c>
      <c r="K263" s="334" t="e">
        <f>Tabela11[[#This Row],[PROPOSTA ORÇAMENTÁRIA
Ano XXXX + 1]]/Tabela11[[#This Row],[ORÇAMENTO
ATUALIZADO
Ano XXXX]]</f>
        <v>#DIV/0!</v>
      </c>
      <c r="L263" s="13">
        <f>+L264</f>
        <v>0</v>
      </c>
      <c r="M263" s="13">
        <f>+M264</f>
        <v>0</v>
      </c>
      <c r="N263" s="13">
        <f t="shared" ref="N263:Y263" si="87">+N264</f>
        <v>0</v>
      </c>
      <c r="O263" s="321">
        <f t="shared" si="87"/>
        <v>0</v>
      </c>
      <c r="P263" s="324">
        <f>SUM(Tabela11[[#This Row],[GOVERNANÇA
Direção e Liderança]:[GOVERNANÇA
Controle
]])</f>
        <v>0</v>
      </c>
      <c r="Q263" s="13">
        <f t="shared" si="87"/>
        <v>0</v>
      </c>
      <c r="R263" s="13">
        <f t="shared" si="87"/>
        <v>0</v>
      </c>
      <c r="S263" s="321">
        <f t="shared" si="87"/>
        <v>0</v>
      </c>
      <c r="T263" s="324">
        <f>SUM(Tabela11[[#This Row],[FINALIDADE
Registro
]:[FINALIDADE
Julgamento e Normatização]])</f>
        <v>0</v>
      </c>
      <c r="U263" s="13">
        <f t="shared" si="87"/>
        <v>0</v>
      </c>
      <c r="V263" s="13">
        <f t="shared" si="87"/>
        <v>0</v>
      </c>
      <c r="W263" s="13">
        <f t="shared" si="87"/>
        <v>0</v>
      </c>
      <c r="X263" s="6">
        <f t="shared" si="87"/>
        <v>0</v>
      </c>
      <c r="Y263" s="330">
        <f t="shared" si="87"/>
        <v>0</v>
      </c>
    </row>
    <row r="264" spans="1:25" s="18" customFormat="1" ht="12" x14ac:dyDescent="0.25">
      <c r="A264" s="85" t="s">
        <v>268</v>
      </c>
      <c r="B264" s="86" t="s">
        <v>393</v>
      </c>
      <c r="C264" s="87"/>
      <c r="D264" s="31"/>
      <c r="E264" s="31">
        <f>Tabela11[[#This Row],[PROPOSTA ORÇAMENTÁRIA INICIAL
Ano XXXX]]+Tabela11[[#This Row],[TRANSPOSIÇÕES
ORÇAMENTÁRIAS
Nº __ a __ 
E
REFORMULAÇÕES
APROVADAS]]</f>
        <v>0</v>
      </c>
      <c r="F264" s="31"/>
      <c r="G264" s="69" t="e">
        <f>Tabela11[[#This Row],[Despesa Liquidada
até __/__/____]]/Tabela11[[#This Row],[ORÇAMENTO
ATUALIZADO
Ano XXXX]]</f>
        <v>#DIV/0!</v>
      </c>
      <c r="H264" s="88">
        <f>Tabela11[[#This Row],[GOVERNANÇA
TOTAL
]]+Tabela11[[#This Row],[FINALIDADE
TOTAL
]]+Tabela11[[#This Row],[GESTÃO
TOTAL
]]</f>
        <v>0</v>
      </c>
      <c r="I264" s="343" t="e">
        <f t="shared" si="86"/>
        <v>#DIV/0!</v>
      </c>
      <c r="J264" s="317" t="e">
        <f>Tabela11[[#This Row],[PROPOSTA ORÇAMENTÁRIA
Ano XXXX + 1]]/Tabela11[[#This Row],[PROPOSTA ORÇAMENTÁRIA INICIAL
Ano XXXX]]</f>
        <v>#DIV/0!</v>
      </c>
      <c r="K264" s="83" t="e">
        <f>Tabela11[[#This Row],[PROPOSTA ORÇAMENTÁRIA
Ano XXXX + 1]]/Tabela11[[#This Row],[ORÇAMENTO
ATUALIZADO
Ano XXXX]]</f>
        <v>#DIV/0!</v>
      </c>
      <c r="L264" s="31"/>
      <c r="M264" s="31"/>
      <c r="N264" s="31"/>
      <c r="O264" s="140"/>
      <c r="P264" s="326">
        <f>SUM(Tabela11[[#This Row],[GOVERNANÇA
Direção e Liderança]:[GOVERNANÇA
Controle
]])</f>
        <v>0</v>
      </c>
      <c r="Q264" s="31"/>
      <c r="R264" s="31"/>
      <c r="S264" s="140"/>
      <c r="T264" s="326">
        <f>SUM(Tabela11[[#This Row],[FINALIDADE
Registro
]:[FINALIDADE
Julgamento e Normatização]])</f>
        <v>0</v>
      </c>
      <c r="U264" s="31"/>
      <c r="V264" s="31"/>
      <c r="W264" s="31"/>
      <c r="X264" s="89"/>
      <c r="Y264" s="332"/>
    </row>
    <row r="265" spans="1:25" s="4" customFormat="1" ht="12.75" x14ac:dyDescent="0.25">
      <c r="A265" s="74" t="s">
        <v>269</v>
      </c>
      <c r="B265" s="17" t="s">
        <v>270</v>
      </c>
      <c r="C265" s="28">
        <f>+C266+C270</f>
        <v>0</v>
      </c>
      <c r="D265" s="13">
        <f>+D266+D270</f>
        <v>0</v>
      </c>
      <c r="E265" s="13">
        <f>Tabela11[[#This Row],[PROPOSTA ORÇAMENTÁRIA INICIAL
Ano XXXX]]+Tabela11[[#This Row],[TRANSPOSIÇÕES
ORÇAMENTÁRIAS
Nº __ a __ 
E
REFORMULAÇÕES
APROVADAS]]</f>
        <v>0</v>
      </c>
      <c r="F265" s="13">
        <f>+F266+F270</f>
        <v>0</v>
      </c>
      <c r="G265" s="337" t="e">
        <f>Tabela11[[#This Row],[Despesa Liquidada
até __/__/____]]/Tabela11[[#This Row],[ORÇAMENTO
ATUALIZADO
Ano XXXX]]</f>
        <v>#DIV/0!</v>
      </c>
      <c r="H265" s="56">
        <f>Tabela11[[#This Row],[GOVERNANÇA
TOTAL
]]+Tabela11[[#This Row],[FINALIDADE
TOTAL
]]+Tabela11[[#This Row],[GESTÃO
TOTAL
]]</f>
        <v>0</v>
      </c>
      <c r="I265" s="341" t="e">
        <f t="shared" si="86"/>
        <v>#DIV/0!</v>
      </c>
      <c r="J265" s="333" t="e">
        <f>Tabela11[[#This Row],[PROPOSTA ORÇAMENTÁRIA
Ano XXXX + 1]]/Tabela11[[#This Row],[PROPOSTA ORÇAMENTÁRIA INICIAL
Ano XXXX]]</f>
        <v>#DIV/0!</v>
      </c>
      <c r="K265" s="334" t="e">
        <f>Tabela11[[#This Row],[PROPOSTA ORÇAMENTÁRIA
Ano XXXX + 1]]/Tabela11[[#This Row],[ORÇAMENTO
ATUALIZADO
Ano XXXX]]</f>
        <v>#DIV/0!</v>
      </c>
      <c r="L265" s="13">
        <f>+L266+L270</f>
        <v>0</v>
      </c>
      <c r="M265" s="13">
        <f>+M266+M270</f>
        <v>0</v>
      </c>
      <c r="N265" s="13">
        <f t="shared" ref="N265:Y265" si="88">+N266+N270</f>
        <v>0</v>
      </c>
      <c r="O265" s="321">
        <f t="shared" si="88"/>
        <v>0</v>
      </c>
      <c r="P265" s="324">
        <f>SUM(Tabela11[[#This Row],[GOVERNANÇA
Direção e Liderança]:[GOVERNANÇA
Controle
]])</f>
        <v>0</v>
      </c>
      <c r="Q265" s="13">
        <f t="shared" si="88"/>
        <v>0</v>
      </c>
      <c r="R265" s="13">
        <f t="shared" si="88"/>
        <v>0</v>
      </c>
      <c r="S265" s="321">
        <f t="shared" si="88"/>
        <v>0</v>
      </c>
      <c r="T265" s="324">
        <f>SUM(Tabela11[[#This Row],[FINALIDADE
Registro
]:[FINALIDADE
Julgamento e Normatização]])</f>
        <v>0</v>
      </c>
      <c r="U265" s="13">
        <f t="shared" si="88"/>
        <v>0</v>
      </c>
      <c r="V265" s="13">
        <f t="shared" si="88"/>
        <v>0</v>
      </c>
      <c r="W265" s="13">
        <f t="shared" si="88"/>
        <v>0</v>
      </c>
      <c r="X265" s="6">
        <f t="shared" ref="X265" si="89">+X266+X270</f>
        <v>0</v>
      </c>
      <c r="Y265" s="330">
        <f t="shared" si="88"/>
        <v>0</v>
      </c>
    </row>
    <row r="266" spans="1:25" s="4" customFormat="1" ht="12.75" x14ac:dyDescent="0.25">
      <c r="A266" s="74" t="s">
        <v>271</v>
      </c>
      <c r="B266" s="17" t="s">
        <v>272</v>
      </c>
      <c r="C266" s="28">
        <f>SUM(C267:C269)</f>
        <v>0</v>
      </c>
      <c r="D266" s="13">
        <f>SUM(D267:D269)</f>
        <v>0</v>
      </c>
      <c r="E266" s="13">
        <f>Tabela11[[#This Row],[PROPOSTA ORÇAMENTÁRIA INICIAL
Ano XXXX]]+Tabela11[[#This Row],[TRANSPOSIÇÕES
ORÇAMENTÁRIAS
Nº __ a __ 
E
REFORMULAÇÕES
APROVADAS]]</f>
        <v>0</v>
      </c>
      <c r="F266" s="13">
        <f>SUM(F267:F269)</f>
        <v>0</v>
      </c>
      <c r="G266" s="337" t="e">
        <f>Tabela11[[#This Row],[Despesa Liquidada
até __/__/____]]/Tabela11[[#This Row],[ORÇAMENTO
ATUALIZADO
Ano XXXX]]</f>
        <v>#DIV/0!</v>
      </c>
      <c r="H266" s="56">
        <f>Tabela11[[#This Row],[GOVERNANÇA
TOTAL
]]+Tabela11[[#This Row],[FINALIDADE
TOTAL
]]+Tabela11[[#This Row],[GESTÃO
TOTAL
]]</f>
        <v>0</v>
      </c>
      <c r="I266" s="341" t="e">
        <f t="shared" si="86"/>
        <v>#DIV/0!</v>
      </c>
      <c r="J266" s="333" t="e">
        <f>Tabela11[[#This Row],[PROPOSTA ORÇAMENTÁRIA
Ano XXXX + 1]]/Tabela11[[#This Row],[PROPOSTA ORÇAMENTÁRIA INICIAL
Ano XXXX]]</f>
        <v>#DIV/0!</v>
      </c>
      <c r="K266" s="334" t="e">
        <f>Tabela11[[#This Row],[PROPOSTA ORÇAMENTÁRIA
Ano XXXX + 1]]/Tabela11[[#This Row],[ORÇAMENTO
ATUALIZADO
Ano XXXX]]</f>
        <v>#DIV/0!</v>
      </c>
      <c r="L266" s="13">
        <f>SUM(L267:L269)</f>
        <v>0</v>
      </c>
      <c r="M266" s="13">
        <f>SUM(M267:M269)</f>
        <v>0</v>
      </c>
      <c r="N266" s="13">
        <f t="shared" ref="N266:Y266" si="90">SUM(N267:N269)</f>
        <v>0</v>
      </c>
      <c r="O266" s="321">
        <f t="shared" si="90"/>
        <v>0</v>
      </c>
      <c r="P266" s="324">
        <f>SUM(Tabela11[[#This Row],[GOVERNANÇA
Direção e Liderança]:[GOVERNANÇA
Controle
]])</f>
        <v>0</v>
      </c>
      <c r="Q266" s="13">
        <f t="shared" si="90"/>
        <v>0</v>
      </c>
      <c r="R266" s="13">
        <f t="shared" si="90"/>
        <v>0</v>
      </c>
      <c r="S266" s="321">
        <f t="shared" si="90"/>
        <v>0</v>
      </c>
      <c r="T266" s="324">
        <f>SUM(Tabela11[[#This Row],[FINALIDADE
Registro
]:[FINALIDADE
Julgamento e Normatização]])</f>
        <v>0</v>
      </c>
      <c r="U266" s="13">
        <f t="shared" si="90"/>
        <v>0</v>
      </c>
      <c r="V266" s="13">
        <f t="shared" si="90"/>
        <v>0</v>
      </c>
      <c r="W266" s="13">
        <f t="shared" si="90"/>
        <v>0</v>
      </c>
      <c r="X266" s="6">
        <f t="shared" ref="X266" si="91">SUM(X267:X269)</f>
        <v>0</v>
      </c>
      <c r="Y266" s="330">
        <f t="shared" si="90"/>
        <v>0</v>
      </c>
    </row>
    <row r="267" spans="1:25" s="18" customFormat="1" ht="12" x14ac:dyDescent="0.25">
      <c r="A267" s="85" t="s">
        <v>273</v>
      </c>
      <c r="B267" s="86" t="s">
        <v>397</v>
      </c>
      <c r="C267" s="87"/>
      <c r="D267" s="31"/>
      <c r="E267" s="31">
        <f>Tabela11[[#This Row],[PROPOSTA ORÇAMENTÁRIA INICIAL
Ano XXXX]]+Tabela11[[#This Row],[TRANSPOSIÇÕES
ORÇAMENTÁRIAS
Nº __ a __ 
E
REFORMULAÇÕES
APROVADAS]]</f>
        <v>0</v>
      </c>
      <c r="F267" s="31"/>
      <c r="G267" s="69" t="e">
        <f>Tabela11[[#This Row],[Despesa Liquidada
até __/__/____]]/Tabela11[[#This Row],[ORÇAMENTO
ATUALIZADO
Ano XXXX]]</f>
        <v>#DIV/0!</v>
      </c>
      <c r="H267" s="88">
        <f>Tabela11[[#This Row],[GOVERNANÇA
TOTAL
]]+Tabela11[[#This Row],[FINALIDADE
TOTAL
]]+Tabela11[[#This Row],[GESTÃO
TOTAL
]]</f>
        <v>0</v>
      </c>
      <c r="I267" s="343" t="e">
        <f t="shared" si="86"/>
        <v>#DIV/0!</v>
      </c>
      <c r="J267" s="317" t="e">
        <f>Tabela11[[#This Row],[PROPOSTA ORÇAMENTÁRIA
Ano XXXX + 1]]/Tabela11[[#This Row],[PROPOSTA ORÇAMENTÁRIA INICIAL
Ano XXXX]]</f>
        <v>#DIV/0!</v>
      </c>
      <c r="K267" s="83" t="e">
        <f>Tabela11[[#This Row],[PROPOSTA ORÇAMENTÁRIA
Ano XXXX + 1]]/Tabela11[[#This Row],[ORÇAMENTO
ATUALIZADO
Ano XXXX]]</f>
        <v>#DIV/0!</v>
      </c>
      <c r="L267" s="31"/>
      <c r="M267" s="31"/>
      <c r="N267" s="31"/>
      <c r="O267" s="140"/>
      <c r="P267" s="326">
        <f>SUM(Tabela11[[#This Row],[GOVERNANÇA
Direção e Liderança]:[GOVERNANÇA
Controle
]])</f>
        <v>0</v>
      </c>
      <c r="Q267" s="31"/>
      <c r="R267" s="31"/>
      <c r="S267" s="140"/>
      <c r="T267" s="326">
        <f>SUM(Tabela11[[#This Row],[FINALIDADE
Registro
]:[FINALIDADE
Julgamento e Normatização]])</f>
        <v>0</v>
      </c>
      <c r="U267" s="31"/>
      <c r="V267" s="31"/>
      <c r="W267" s="31"/>
      <c r="X267" s="89"/>
      <c r="Y267" s="332"/>
    </row>
    <row r="268" spans="1:25" s="18" customFormat="1" ht="12" x14ac:dyDescent="0.25">
      <c r="A268" s="85" t="s">
        <v>274</v>
      </c>
      <c r="B268" s="86" t="s">
        <v>398</v>
      </c>
      <c r="C268" s="87"/>
      <c r="D268" s="31"/>
      <c r="E268" s="31">
        <f>Tabela11[[#This Row],[PROPOSTA ORÇAMENTÁRIA INICIAL
Ano XXXX]]+Tabela11[[#This Row],[TRANSPOSIÇÕES
ORÇAMENTÁRIAS
Nº __ a __ 
E
REFORMULAÇÕES
APROVADAS]]</f>
        <v>0</v>
      </c>
      <c r="F268" s="31"/>
      <c r="G268" s="69" t="e">
        <f>Tabela11[[#This Row],[Despesa Liquidada
até __/__/____]]/Tabela11[[#This Row],[ORÇAMENTO
ATUALIZADO
Ano XXXX]]</f>
        <v>#DIV/0!</v>
      </c>
      <c r="H268" s="88">
        <f>Tabela11[[#This Row],[GOVERNANÇA
TOTAL
]]+Tabela11[[#This Row],[FINALIDADE
TOTAL
]]+Tabela11[[#This Row],[GESTÃO
TOTAL
]]</f>
        <v>0</v>
      </c>
      <c r="I268" s="343" t="e">
        <f t="shared" si="86"/>
        <v>#DIV/0!</v>
      </c>
      <c r="J268" s="317" t="e">
        <f>Tabela11[[#This Row],[PROPOSTA ORÇAMENTÁRIA
Ano XXXX + 1]]/Tabela11[[#This Row],[PROPOSTA ORÇAMENTÁRIA INICIAL
Ano XXXX]]</f>
        <v>#DIV/0!</v>
      </c>
      <c r="K268" s="83" t="e">
        <f>Tabela11[[#This Row],[PROPOSTA ORÇAMENTÁRIA
Ano XXXX + 1]]/Tabela11[[#This Row],[ORÇAMENTO
ATUALIZADO
Ano XXXX]]</f>
        <v>#DIV/0!</v>
      </c>
      <c r="L268" s="31"/>
      <c r="M268" s="31"/>
      <c r="N268" s="31"/>
      <c r="O268" s="140"/>
      <c r="P268" s="326">
        <f>SUM(Tabela11[[#This Row],[GOVERNANÇA
Direção e Liderança]:[GOVERNANÇA
Controle
]])</f>
        <v>0</v>
      </c>
      <c r="Q268" s="31"/>
      <c r="R268" s="31"/>
      <c r="S268" s="140"/>
      <c r="T268" s="326">
        <f>SUM(Tabela11[[#This Row],[FINALIDADE
Registro
]:[FINALIDADE
Julgamento e Normatização]])</f>
        <v>0</v>
      </c>
      <c r="U268" s="31"/>
      <c r="V268" s="31"/>
      <c r="W268" s="31"/>
      <c r="X268" s="89"/>
      <c r="Y268" s="332"/>
    </row>
    <row r="269" spans="1:25" s="18" customFormat="1" ht="12" x14ac:dyDescent="0.25">
      <c r="A269" s="85" t="s">
        <v>275</v>
      </c>
      <c r="B269" s="86" t="s">
        <v>857</v>
      </c>
      <c r="C269" s="87"/>
      <c r="D269" s="31"/>
      <c r="E269" s="31">
        <f>Tabela11[[#This Row],[PROPOSTA ORÇAMENTÁRIA INICIAL
Ano XXXX]]+Tabela11[[#This Row],[TRANSPOSIÇÕES
ORÇAMENTÁRIAS
Nº __ a __ 
E
REFORMULAÇÕES
APROVADAS]]</f>
        <v>0</v>
      </c>
      <c r="F269" s="31"/>
      <c r="G269" s="69" t="e">
        <f>Tabela11[[#This Row],[Despesa Liquidada
até __/__/____]]/Tabela11[[#This Row],[ORÇAMENTO
ATUALIZADO
Ano XXXX]]</f>
        <v>#DIV/0!</v>
      </c>
      <c r="H269" s="88">
        <f>Tabela11[[#This Row],[GOVERNANÇA
TOTAL
]]+Tabela11[[#This Row],[FINALIDADE
TOTAL
]]+Tabela11[[#This Row],[GESTÃO
TOTAL
]]</f>
        <v>0</v>
      </c>
      <c r="I269" s="343" t="e">
        <f t="shared" si="86"/>
        <v>#DIV/0!</v>
      </c>
      <c r="J269" s="317" t="e">
        <f>Tabela11[[#This Row],[PROPOSTA ORÇAMENTÁRIA
Ano XXXX + 1]]/Tabela11[[#This Row],[PROPOSTA ORÇAMENTÁRIA INICIAL
Ano XXXX]]</f>
        <v>#DIV/0!</v>
      </c>
      <c r="K269" s="83" t="e">
        <f>Tabela11[[#This Row],[PROPOSTA ORÇAMENTÁRIA
Ano XXXX + 1]]/Tabela11[[#This Row],[ORÇAMENTO
ATUALIZADO
Ano XXXX]]</f>
        <v>#DIV/0!</v>
      </c>
      <c r="L269" s="31"/>
      <c r="M269" s="31"/>
      <c r="N269" s="31"/>
      <c r="O269" s="140"/>
      <c r="P269" s="326">
        <f>SUM(Tabela11[[#This Row],[GOVERNANÇA
Direção e Liderança]:[GOVERNANÇA
Controle
]])</f>
        <v>0</v>
      </c>
      <c r="Q269" s="31"/>
      <c r="R269" s="31"/>
      <c r="S269" s="140"/>
      <c r="T269" s="326">
        <f>SUM(Tabela11[[#This Row],[FINALIDADE
Registro
]:[FINALIDADE
Julgamento e Normatização]])</f>
        <v>0</v>
      </c>
      <c r="U269" s="31"/>
      <c r="V269" s="31"/>
      <c r="W269" s="31"/>
      <c r="X269" s="89"/>
      <c r="Y269" s="332"/>
    </row>
    <row r="270" spans="1:25" s="4" customFormat="1" ht="12.75" x14ac:dyDescent="0.25">
      <c r="A270" s="74" t="s">
        <v>276</v>
      </c>
      <c r="B270" s="17" t="s">
        <v>277</v>
      </c>
      <c r="C270" s="28">
        <f>+C271</f>
        <v>0</v>
      </c>
      <c r="D270" s="13">
        <f>+D271</f>
        <v>0</v>
      </c>
      <c r="E270" s="13">
        <f>Tabela11[[#This Row],[PROPOSTA ORÇAMENTÁRIA INICIAL
Ano XXXX]]+Tabela11[[#This Row],[TRANSPOSIÇÕES
ORÇAMENTÁRIAS
Nº __ a __ 
E
REFORMULAÇÕES
APROVADAS]]</f>
        <v>0</v>
      </c>
      <c r="F270" s="13">
        <f>+F271</f>
        <v>0</v>
      </c>
      <c r="G270" s="337" t="e">
        <f>Tabela11[[#This Row],[Despesa Liquidada
até __/__/____]]/Tabela11[[#This Row],[ORÇAMENTO
ATUALIZADO
Ano XXXX]]</f>
        <v>#DIV/0!</v>
      </c>
      <c r="H270" s="56">
        <f>Tabela11[[#This Row],[GOVERNANÇA
TOTAL
]]+Tabela11[[#This Row],[FINALIDADE
TOTAL
]]+Tabela11[[#This Row],[GESTÃO
TOTAL
]]</f>
        <v>0</v>
      </c>
      <c r="I270" s="341" t="e">
        <f t="shared" si="86"/>
        <v>#DIV/0!</v>
      </c>
      <c r="J270" s="333" t="e">
        <f>Tabela11[[#This Row],[PROPOSTA ORÇAMENTÁRIA
Ano XXXX + 1]]/Tabela11[[#This Row],[PROPOSTA ORÇAMENTÁRIA INICIAL
Ano XXXX]]</f>
        <v>#DIV/0!</v>
      </c>
      <c r="K270" s="334" t="e">
        <f>Tabela11[[#This Row],[PROPOSTA ORÇAMENTÁRIA
Ano XXXX + 1]]/Tabela11[[#This Row],[ORÇAMENTO
ATUALIZADO
Ano XXXX]]</f>
        <v>#DIV/0!</v>
      </c>
      <c r="L270" s="13">
        <f>+L271</f>
        <v>0</v>
      </c>
      <c r="M270" s="13">
        <f>+M271</f>
        <v>0</v>
      </c>
      <c r="N270" s="13">
        <f t="shared" ref="N270:Y270" si="92">+N271</f>
        <v>0</v>
      </c>
      <c r="O270" s="321">
        <f t="shared" si="92"/>
        <v>0</v>
      </c>
      <c r="P270" s="324">
        <f>SUM(Tabela11[[#This Row],[GOVERNANÇA
Direção e Liderança]:[GOVERNANÇA
Controle
]])</f>
        <v>0</v>
      </c>
      <c r="Q270" s="13">
        <f t="shared" si="92"/>
        <v>0</v>
      </c>
      <c r="R270" s="13">
        <f t="shared" si="92"/>
        <v>0</v>
      </c>
      <c r="S270" s="321">
        <f t="shared" si="92"/>
        <v>0</v>
      </c>
      <c r="T270" s="324">
        <f>SUM(Tabela11[[#This Row],[FINALIDADE
Registro
]:[FINALIDADE
Julgamento e Normatização]])</f>
        <v>0</v>
      </c>
      <c r="U270" s="13">
        <f t="shared" si="92"/>
        <v>0</v>
      </c>
      <c r="V270" s="13">
        <f t="shared" si="92"/>
        <v>0</v>
      </c>
      <c r="W270" s="13">
        <f t="shared" si="92"/>
        <v>0</v>
      </c>
      <c r="X270" s="6">
        <f t="shared" si="92"/>
        <v>0</v>
      </c>
      <c r="Y270" s="330">
        <f t="shared" si="92"/>
        <v>0</v>
      </c>
    </row>
    <row r="271" spans="1:25" s="18" customFormat="1" ht="12" x14ac:dyDescent="0.25">
      <c r="A271" s="85" t="s">
        <v>278</v>
      </c>
      <c r="B271" s="86" t="s">
        <v>394</v>
      </c>
      <c r="C271" s="87"/>
      <c r="D271" s="31"/>
      <c r="E271" s="31">
        <f>Tabela11[[#This Row],[PROPOSTA ORÇAMENTÁRIA INICIAL
Ano XXXX]]+Tabela11[[#This Row],[TRANSPOSIÇÕES
ORÇAMENTÁRIAS
Nº __ a __ 
E
REFORMULAÇÕES
APROVADAS]]</f>
        <v>0</v>
      </c>
      <c r="F271" s="31"/>
      <c r="G271" s="69" t="e">
        <f>Tabela11[[#This Row],[Despesa Liquidada
até __/__/____]]/Tabela11[[#This Row],[ORÇAMENTO
ATUALIZADO
Ano XXXX]]</f>
        <v>#DIV/0!</v>
      </c>
      <c r="H271" s="88">
        <f>Tabela11[[#This Row],[GOVERNANÇA
TOTAL
]]+Tabela11[[#This Row],[FINALIDADE
TOTAL
]]+Tabela11[[#This Row],[GESTÃO
TOTAL
]]</f>
        <v>0</v>
      </c>
      <c r="I271" s="343" t="e">
        <f t="shared" si="86"/>
        <v>#DIV/0!</v>
      </c>
      <c r="J271" s="317" t="e">
        <f>Tabela11[[#This Row],[PROPOSTA ORÇAMENTÁRIA
Ano XXXX + 1]]/Tabela11[[#This Row],[PROPOSTA ORÇAMENTÁRIA INICIAL
Ano XXXX]]</f>
        <v>#DIV/0!</v>
      </c>
      <c r="K271" s="83" t="e">
        <f>Tabela11[[#This Row],[PROPOSTA ORÇAMENTÁRIA
Ano XXXX + 1]]/Tabela11[[#This Row],[ORÇAMENTO
ATUALIZADO
Ano XXXX]]</f>
        <v>#DIV/0!</v>
      </c>
      <c r="L271" s="31"/>
      <c r="M271" s="31"/>
      <c r="N271" s="31"/>
      <c r="O271" s="140"/>
      <c r="P271" s="326">
        <f>SUM(Tabela11[[#This Row],[GOVERNANÇA
Direção e Liderança]:[GOVERNANÇA
Controle
]])</f>
        <v>0</v>
      </c>
      <c r="Q271" s="31"/>
      <c r="R271" s="31"/>
      <c r="S271" s="140"/>
      <c r="T271" s="326">
        <f>SUM(Tabela11[[#This Row],[FINALIDADE
Registro
]:[FINALIDADE
Julgamento e Normatização]])</f>
        <v>0</v>
      </c>
      <c r="U271" s="31"/>
      <c r="V271" s="31"/>
      <c r="W271" s="31"/>
      <c r="X271" s="89"/>
      <c r="Y271" s="332"/>
    </row>
    <row r="272" spans="1:25" s="4" customFormat="1" ht="12.75" x14ac:dyDescent="0.25">
      <c r="A272" s="74" t="s">
        <v>279</v>
      </c>
      <c r="B272" s="17" t="s">
        <v>280</v>
      </c>
      <c r="C272" s="28">
        <f>+C273</f>
        <v>0</v>
      </c>
      <c r="D272" s="13">
        <f>+D273</f>
        <v>0</v>
      </c>
      <c r="E272" s="13">
        <f>Tabela11[[#This Row],[PROPOSTA ORÇAMENTÁRIA INICIAL
Ano XXXX]]+Tabela11[[#This Row],[TRANSPOSIÇÕES
ORÇAMENTÁRIAS
Nº __ a __ 
E
REFORMULAÇÕES
APROVADAS]]</f>
        <v>0</v>
      </c>
      <c r="F272" s="13">
        <f>+F273</f>
        <v>0</v>
      </c>
      <c r="G272" s="337" t="e">
        <f>Tabela11[[#This Row],[Despesa Liquidada
até __/__/____]]/Tabela11[[#This Row],[ORÇAMENTO
ATUALIZADO
Ano XXXX]]</f>
        <v>#DIV/0!</v>
      </c>
      <c r="H272" s="56">
        <f>Tabela11[[#This Row],[GOVERNANÇA
TOTAL
]]+Tabela11[[#This Row],[FINALIDADE
TOTAL
]]+Tabela11[[#This Row],[GESTÃO
TOTAL
]]</f>
        <v>0</v>
      </c>
      <c r="I272" s="341" t="e">
        <f t="shared" si="86"/>
        <v>#DIV/0!</v>
      </c>
      <c r="J272" s="333" t="e">
        <f>Tabela11[[#This Row],[PROPOSTA ORÇAMENTÁRIA
Ano XXXX + 1]]/Tabela11[[#This Row],[PROPOSTA ORÇAMENTÁRIA INICIAL
Ano XXXX]]</f>
        <v>#DIV/0!</v>
      </c>
      <c r="K272" s="334" t="e">
        <f>Tabela11[[#This Row],[PROPOSTA ORÇAMENTÁRIA
Ano XXXX + 1]]/Tabela11[[#This Row],[ORÇAMENTO
ATUALIZADO
Ano XXXX]]</f>
        <v>#DIV/0!</v>
      </c>
      <c r="L272" s="13">
        <f>+L273</f>
        <v>0</v>
      </c>
      <c r="M272" s="13">
        <f>+M273</f>
        <v>0</v>
      </c>
      <c r="N272" s="13">
        <f t="shared" ref="N272:Y272" si="93">+N273</f>
        <v>0</v>
      </c>
      <c r="O272" s="321">
        <f t="shared" si="93"/>
        <v>0</v>
      </c>
      <c r="P272" s="324">
        <f>SUM(Tabela11[[#This Row],[GOVERNANÇA
Direção e Liderança]:[GOVERNANÇA
Controle
]])</f>
        <v>0</v>
      </c>
      <c r="Q272" s="13">
        <f t="shared" si="93"/>
        <v>0</v>
      </c>
      <c r="R272" s="13">
        <f t="shared" si="93"/>
        <v>0</v>
      </c>
      <c r="S272" s="321">
        <f t="shared" si="93"/>
        <v>0</v>
      </c>
      <c r="T272" s="324">
        <f>SUM(Tabela11[[#This Row],[FINALIDADE
Registro
]:[FINALIDADE
Julgamento e Normatização]])</f>
        <v>0</v>
      </c>
      <c r="U272" s="13">
        <f t="shared" si="93"/>
        <v>0</v>
      </c>
      <c r="V272" s="13">
        <f t="shared" si="93"/>
        <v>0</v>
      </c>
      <c r="W272" s="13">
        <f t="shared" si="93"/>
        <v>0</v>
      </c>
      <c r="X272" s="6">
        <f t="shared" si="93"/>
        <v>0</v>
      </c>
      <c r="Y272" s="330">
        <f t="shared" si="93"/>
        <v>0</v>
      </c>
    </row>
    <row r="273" spans="1:25" s="4" customFormat="1" ht="12.75" x14ac:dyDescent="0.25">
      <c r="A273" s="74" t="s">
        <v>281</v>
      </c>
      <c r="B273" s="17" t="s">
        <v>106</v>
      </c>
      <c r="C273" s="28">
        <f>C274</f>
        <v>0</v>
      </c>
      <c r="D273" s="13">
        <f>D274</f>
        <v>0</v>
      </c>
      <c r="E273" s="13">
        <f>Tabela11[[#This Row],[PROPOSTA ORÇAMENTÁRIA INICIAL
Ano XXXX]]+Tabela11[[#This Row],[TRANSPOSIÇÕES
ORÇAMENTÁRIAS
Nº __ a __ 
E
REFORMULAÇÕES
APROVADAS]]</f>
        <v>0</v>
      </c>
      <c r="F273" s="13">
        <f>F274</f>
        <v>0</v>
      </c>
      <c r="G273" s="337" t="e">
        <f>Tabela11[[#This Row],[Despesa Liquidada
até __/__/____]]/Tabela11[[#This Row],[ORÇAMENTO
ATUALIZADO
Ano XXXX]]</f>
        <v>#DIV/0!</v>
      </c>
      <c r="H273" s="56">
        <f>Tabela11[[#This Row],[GOVERNANÇA
TOTAL
]]+Tabela11[[#This Row],[FINALIDADE
TOTAL
]]+Tabela11[[#This Row],[GESTÃO
TOTAL
]]</f>
        <v>0</v>
      </c>
      <c r="I273" s="341" t="e">
        <f t="shared" si="86"/>
        <v>#DIV/0!</v>
      </c>
      <c r="J273" s="333" t="e">
        <f>Tabela11[[#This Row],[PROPOSTA ORÇAMENTÁRIA
Ano XXXX + 1]]/Tabela11[[#This Row],[PROPOSTA ORÇAMENTÁRIA INICIAL
Ano XXXX]]</f>
        <v>#DIV/0!</v>
      </c>
      <c r="K273" s="334" t="e">
        <f>Tabela11[[#This Row],[PROPOSTA ORÇAMENTÁRIA
Ano XXXX + 1]]/Tabela11[[#This Row],[ORÇAMENTO
ATUALIZADO
Ano XXXX]]</f>
        <v>#DIV/0!</v>
      </c>
      <c r="L273" s="13">
        <f>L274</f>
        <v>0</v>
      </c>
      <c r="M273" s="13">
        <f>M274</f>
        <v>0</v>
      </c>
      <c r="N273" s="13">
        <f t="shared" ref="N273:Y273" si="94">N274</f>
        <v>0</v>
      </c>
      <c r="O273" s="321">
        <f t="shared" si="94"/>
        <v>0</v>
      </c>
      <c r="P273" s="324">
        <f>SUM(Tabela11[[#This Row],[GOVERNANÇA
Direção e Liderança]:[GOVERNANÇA
Controle
]])</f>
        <v>0</v>
      </c>
      <c r="Q273" s="13">
        <f t="shared" si="94"/>
        <v>0</v>
      </c>
      <c r="R273" s="13">
        <f t="shared" si="94"/>
        <v>0</v>
      </c>
      <c r="S273" s="321">
        <f t="shared" si="94"/>
        <v>0</v>
      </c>
      <c r="T273" s="324">
        <f>SUM(Tabela11[[#This Row],[FINALIDADE
Registro
]:[FINALIDADE
Julgamento e Normatização]])</f>
        <v>0</v>
      </c>
      <c r="U273" s="13">
        <f t="shared" si="94"/>
        <v>0</v>
      </c>
      <c r="V273" s="13">
        <f t="shared" si="94"/>
        <v>0</v>
      </c>
      <c r="W273" s="13">
        <f t="shared" si="94"/>
        <v>0</v>
      </c>
      <c r="X273" s="6">
        <f t="shared" si="94"/>
        <v>0</v>
      </c>
      <c r="Y273" s="330">
        <f t="shared" si="94"/>
        <v>0</v>
      </c>
    </row>
    <row r="274" spans="1:25" s="18" customFormat="1" ht="12" x14ac:dyDescent="0.25">
      <c r="A274" s="85" t="s">
        <v>282</v>
      </c>
      <c r="B274" s="86" t="s">
        <v>858</v>
      </c>
      <c r="C274" s="87"/>
      <c r="D274" s="31"/>
      <c r="E274" s="31">
        <f>Tabela11[[#This Row],[PROPOSTA ORÇAMENTÁRIA INICIAL
Ano XXXX]]+Tabela11[[#This Row],[TRANSPOSIÇÕES
ORÇAMENTÁRIAS
Nº __ a __ 
E
REFORMULAÇÕES
APROVADAS]]</f>
        <v>0</v>
      </c>
      <c r="F274" s="31"/>
      <c r="G274" s="69" t="e">
        <f>Tabela11[[#This Row],[Despesa Liquidada
até __/__/____]]/Tabela11[[#This Row],[ORÇAMENTO
ATUALIZADO
Ano XXXX]]</f>
        <v>#DIV/0!</v>
      </c>
      <c r="H274" s="95">
        <f>Tabela11[[#This Row],[GOVERNANÇA
TOTAL
]]+Tabela11[[#This Row],[FINALIDADE
TOTAL
]]+Tabela11[[#This Row],[GESTÃO
TOTAL
]]</f>
        <v>0</v>
      </c>
      <c r="I274" s="343" t="e">
        <f t="shared" si="86"/>
        <v>#DIV/0!</v>
      </c>
      <c r="J274" s="317" t="e">
        <f>Tabela11[[#This Row],[PROPOSTA ORÇAMENTÁRIA
Ano XXXX + 1]]/Tabela11[[#This Row],[PROPOSTA ORÇAMENTÁRIA INICIAL
Ano XXXX]]</f>
        <v>#DIV/0!</v>
      </c>
      <c r="K274" s="83" t="e">
        <f>Tabela11[[#This Row],[PROPOSTA ORÇAMENTÁRIA
Ano XXXX + 1]]/Tabela11[[#This Row],[ORÇAMENTO
ATUALIZADO
Ano XXXX]]</f>
        <v>#DIV/0!</v>
      </c>
      <c r="L274" s="31"/>
      <c r="M274" s="31"/>
      <c r="N274" s="31"/>
      <c r="O274" s="140"/>
      <c r="P274" s="326">
        <f>SUM(Tabela11[[#This Row],[GOVERNANÇA
Direção e Liderança]:[GOVERNANÇA
Controle
]])</f>
        <v>0</v>
      </c>
      <c r="Q274" s="31"/>
      <c r="R274" s="31"/>
      <c r="S274" s="140"/>
      <c r="T274" s="326">
        <f>SUM(Tabela11[[#This Row],[FINALIDADE
Registro
]:[FINALIDADE
Julgamento e Normatização]])</f>
        <v>0</v>
      </c>
      <c r="U274" s="31"/>
      <c r="V274" s="31"/>
      <c r="W274" s="31"/>
      <c r="X274" s="89"/>
      <c r="Y274" s="332"/>
    </row>
    <row r="275" spans="1:25" ht="14.25" x14ac:dyDescent="0.2">
      <c r="A275" s="77" t="str">
        <f>'AnexoV,PROPOSTA,RecAnalit'!A174:G174</f>
        <v>Decisão Plenária nº PL-___</v>
      </c>
      <c r="B275" s="26"/>
      <c r="C275" s="26"/>
      <c r="D275" s="26"/>
      <c r="E275" s="26"/>
      <c r="F275" s="26"/>
      <c r="G275" s="26"/>
      <c r="H275" s="57"/>
      <c r="I275" s="57"/>
      <c r="J275" s="57"/>
      <c r="K275" s="57"/>
      <c r="L275" s="26"/>
      <c r="N275" s="155"/>
      <c r="O275" s="155"/>
      <c r="P275" s="155"/>
      <c r="Q275" s="155"/>
      <c r="R275" s="155"/>
      <c r="U275" s="155"/>
    </row>
    <row r="276" spans="1:25" x14ac:dyDescent="0.25">
      <c r="A276" s="461" t="str">
        <f>'AnexoV,PROPOSTA,RecAnalit'!A175:G175</f>
        <v>Cidade-UF, ____</v>
      </c>
      <c r="B276" s="461"/>
      <c r="C276" s="461"/>
      <c r="D276" s="461"/>
      <c r="E276" s="461"/>
      <c r="F276" s="461"/>
      <c r="G276" s="461"/>
      <c r="H276" s="461"/>
      <c r="I276" s="461"/>
      <c r="J276" s="461"/>
      <c r="K276" s="461"/>
      <c r="L276" s="1"/>
    </row>
    <row r="277" spans="1:25" ht="4.5" customHeight="1" x14ac:dyDescent="0.25">
      <c r="B277" s="3"/>
      <c r="G277" s="2"/>
      <c r="H277" s="58"/>
      <c r="I277" s="58"/>
      <c r="J277" s="58"/>
      <c r="K277" s="58"/>
    </row>
    <row r="278" spans="1:25" x14ac:dyDescent="0.25">
      <c r="A278" s="456" t="str">
        <f>'AnexoV,PROPOSTA,RecAnalit'!A177:B177</f>
        <v>___________________________</v>
      </c>
      <c r="B278" s="456"/>
      <c r="C278" s="456" t="str">
        <f>'AnexoV,PROPOSTA,RecAnalit'!C177:G177</f>
        <v>________________________________________________</v>
      </c>
      <c r="D278" s="456"/>
      <c r="E278" s="456"/>
      <c r="F278" s="456"/>
      <c r="G278" s="456"/>
      <c r="H278" s="456"/>
      <c r="I278" s="456"/>
      <c r="J278" s="456"/>
      <c r="K278" s="456"/>
      <c r="L278" s="4"/>
    </row>
    <row r="279" spans="1:25" x14ac:dyDescent="0.25">
      <c r="A279" s="461" t="str">
        <f>'AnexoV,PROPOSTA,RecAnalit'!A178:B178</f>
        <v>Contador</v>
      </c>
      <c r="B279" s="461"/>
      <c r="C279" s="457" t="str">
        <f>'AnexoV,PROPOSTA,RecAnalit'!C178:G178</f>
        <v>Superintendente / Diretor (conforme Regimento)</v>
      </c>
      <c r="D279" s="457"/>
      <c r="E279" s="457"/>
      <c r="F279" s="457"/>
      <c r="G279" s="457"/>
      <c r="H279" s="457"/>
      <c r="I279" s="457"/>
      <c r="J279" s="457"/>
      <c r="K279" s="457"/>
      <c r="L279" s="34"/>
    </row>
    <row r="280" spans="1:25" x14ac:dyDescent="0.25">
      <c r="B280" s="3"/>
      <c r="G280" s="2"/>
      <c r="H280" s="58"/>
      <c r="I280" s="58"/>
      <c r="J280" s="58"/>
      <c r="K280" s="58"/>
    </row>
    <row r="281" spans="1:25" x14ac:dyDescent="0.25">
      <c r="A281" s="456" t="str">
        <f>'AnexoV,PROPOSTA,RecAnalit'!A180:G180</f>
        <v>_________________________</v>
      </c>
      <c r="B281" s="456"/>
      <c r="C281" s="456"/>
      <c r="D281" s="456"/>
      <c r="E281" s="456"/>
      <c r="F281" s="456"/>
      <c r="G281" s="456"/>
      <c r="H281" s="456"/>
      <c r="I281" s="456"/>
      <c r="J281" s="456"/>
      <c r="K281" s="456"/>
      <c r="L281" s="4"/>
    </row>
    <row r="282" spans="1:25" x14ac:dyDescent="0.25">
      <c r="A282" s="457" t="str">
        <f>'AnexoV,PROPOSTA,RecAnalit'!A181:G181</f>
        <v>Presidente</v>
      </c>
      <c r="B282" s="457"/>
      <c r="C282" s="457"/>
      <c r="D282" s="457"/>
      <c r="E282" s="457"/>
      <c r="F282" s="457"/>
      <c r="G282" s="457"/>
      <c r="H282" s="457"/>
      <c r="I282" s="457"/>
      <c r="J282" s="457"/>
      <c r="K282" s="457"/>
      <c r="L282" s="34"/>
    </row>
  </sheetData>
  <sheetProtection selectLockedCells="1" selectUnlockedCells="1"/>
  <mergeCells count="12">
    <mergeCell ref="L4:Y4"/>
    <mergeCell ref="A1:K1"/>
    <mergeCell ref="A281:K281"/>
    <mergeCell ref="A282:K282"/>
    <mergeCell ref="C279:K279"/>
    <mergeCell ref="C278:K278"/>
    <mergeCell ref="A276:K276"/>
    <mergeCell ref="A278:B278"/>
    <mergeCell ref="A279:B279"/>
    <mergeCell ref="A3:K3"/>
    <mergeCell ref="A2:K2"/>
    <mergeCell ref="A4:K4"/>
  </mergeCells>
  <phoneticPr fontId="19" type="noConversion"/>
  <printOptions horizontalCentered="1"/>
  <pageMargins left="0.51181102362204722" right="0.11811023622047245" top="0" bottom="0" header="0.31496062992125984" footer="0.31496062992125984"/>
  <pageSetup paperSize="8" scale="65" firstPageNumber="0" fitToHeight="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1D33-85E8-47EE-8A71-3586B64F7391}">
  <sheetPr>
    <pageSetUpPr fitToPage="1"/>
  </sheetPr>
  <dimension ref="A1:G63"/>
  <sheetViews>
    <sheetView showGridLines="0" workbookViewId="0">
      <selection activeCell="A3" sqref="A3:G3"/>
    </sheetView>
  </sheetViews>
  <sheetFormatPr defaultColWidth="9.140625" defaultRowHeight="12.75" x14ac:dyDescent="0.25"/>
  <cols>
    <col min="1" max="1" width="16" style="1" customWidth="1"/>
    <col min="2" max="2" width="58.5703125" style="1" customWidth="1"/>
    <col min="3" max="3" width="22.7109375" style="1" customWidth="1"/>
    <col min="4" max="4" width="16.140625" style="1" bestFit="1" customWidth="1"/>
    <col min="5" max="5" width="60.28515625" style="1" bestFit="1" customWidth="1"/>
    <col min="6" max="6" width="22.140625" style="1" customWidth="1"/>
    <col min="7" max="7" width="0.85546875" style="1" customWidth="1"/>
    <col min="8" max="16384" width="9.140625" style="1"/>
  </cols>
  <sheetData>
    <row r="1" spans="1:7" ht="18" customHeight="1" x14ac:dyDescent="0.25">
      <c r="A1" s="458" t="s">
        <v>422</v>
      </c>
      <c r="B1" s="458"/>
      <c r="C1" s="458"/>
      <c r="D1" s="458"/>
      <c r="E1" s="458"/>
      <c r="F1" s="458"/>
      <c r="G1" s="458"/>
    </row>
    <row r="2" spans="1:7" ht="18" customHeight="1" x14ac:dyDescent="0.25">
      <c r="A2" s="459" t="s">
        <v>1061</v>
      </c>
      <c r="B2" s="459"/>
      <c r="C2" s="459"/>
      <c r="D2" s="459"/>
      <c r="E2" s="459"/>
      <c r="F2" s="459"/>
      <c r="G2" s="459"/>
    </row>
    <row r="3" spans="1:7" ht="18" customHeight="1" x14ac:dyDescent="0.25">
      <c r="A3" s="460" t="s">
        <v>893</v>
      </c>
      <c r="B3" s="460"/>
      <c r="C3" s="460"/>
      <c r="D3" s="460"/>
      <c r="E3" s="460"/>
      <c r="F3" s="460"/>
      <c r="G3" s="460"/>
    </row>
    <row r="4" spans="1:7" ht="18" customHeight="1" thickBot="1" x14ac:dyDescent="0.3">
      <c r="A4" s="460" t="s">
        <v>423</v>
      </c>
      <c r="B4" s="460"/>
      <c r="C4" s="460"/>
      <c r="D4" s="460"/>
      <c r="E4" s="460"/>
      <c r="F4" s="460"/>
      <c r="G4" s="460"/>
    </row>
    <row r="5" spans="1:7" s="35" customFormat="1" ht="49.5" customHeight="1" thickTop="1" x14ac:dyDescent="0.25">
      <c r="A5" s="142" t="s">
        <v>1033</v>
      </c>
      <c r="B5" s="143" t="s">
        <v>1047</v>
      </c>
      <c r="C5" s="144" t="s">
        <v>1049</v>
      </c>
      <c r="D5" s="142" t="s">
        <v>335</v>
      </c>
      <c r="E5" s="143" t="s">
        <v>293</v>
      </c>
      <c r="F5" s="144" t="s">
        <v>1048</v>
      </c>
    </row>
    <row r="6" spans="1:7" s="35" customFormat="1" ht="15" customHeight="1" x14ac:dyDescent="0.25">
      <c r="A6" s="157" t="s">
        <v>0</v>
      </c>
      <c r="B6" s="158" t="s">
        <v>894</v>
      </c>
      <c r="C6" s="159">
        <f>C7+C42</f>
        <v>0</v>
      </c>
      <c r="D6" s="160" t="s">
        <v>112</v>
      </c>
      <c r="E6" s="161" t="s">
        <v>113</v>
      </c>
      <c r="F6" s="159">
        <f>F7+F37</f>
        <v>0</v>
      </c>
    </row>
    <row r="7" spans="1:7" ht="15" customHeight="1" x14ac:dyDescent="0.25">
      <c r="A7" s="160" t="s">
        <v>2</v>
      </c>
      <c r="B7" s="161" t="s">
        <v>574</v>
      </c>
      <c r="C7" s="159">
        <f>C8+C11+C18+C19+C21+C27+C36+C37</f>
        <v>0</v>
      </c>
      <c r="D7" s="160" t="s">
        <v>114</v>
      </c>
      <c r="E7" s="161" t="s">
        <v>811</v>
      </c>
      <c r="F7" s="159">
        <f>F8+F11+F12+F25+F28+F34+F35+F36</f>
        <v>0</v>
      </c>
    </row>
    <row r="8" spans="1:7" ht="12.75" customHeight="1" x14ac:dyDescent="0.25">
      <c r="A8" s="145" t="s">
        <v>424</v>
      </c>
      <c r="B8" s="15" t="s">
        <v>425</v>
      </c>
      <c r="C8" s="146">
        <f>C9</f>
        <v>0</v>
      </c>
      <c r="D8" s="145" t="s">
        <v>115</v>
      </c>
      <c r="E8" s="15" t="s">
        <v>116</v>
      </c>
      <c r="F8" s="151">
        <f t="shared" ref="F8:F10" si="0">F9+F10</f>
        <v>0</v>
      </c>
    </row>
    <row r="9" spans="1:7" ht="12.75" customHeight="1" x14ac:dyDescent="0.25">
      <c r="A9" s="147" t="s">
        <v>427</v>
      </c>
      <c r="B9" s="42" t="s">
        <v>863</v>
      </c>
      <c r="C9" s="148">
        <f>C10</f>
        <v>0</v>
      </c>
      <c r="D9" s="147" t="s">
        <v>117</v>
      </c>
      <c r="E9" s="107" t="s">
        <v>405</v>
      </c>
      <c r="F9" s="149">
        <f t="shared" si="0"/>
        <v>0</v>
      </c>
    </row>
    <row r="10" spans="1:7" ht="12.75" customHeight="1" x14ac:dyDescent="0.25">
      <c r="A10" s="147" t="s">
        <v>437</v>
      </c>
      <c r="B10" s="42" t="s">
        <v>864</v>
      </c>
      <c r="C10" s="149"/>
      <c r="D10" s="147" t="s">
        <v>131</v>
      </c>
      <c r="E10" s="107" t="s">
        <v>404</v>
      </c>
      <c r="F10" s="149">
        <f t="shared" si="0"/>
        <v>0</v>
      </c>
    </row>
    <row r="11" spans="1:7" ht="12.75" customHeight="1" x14ac:dyDescent="0.25">
      <c r="A11" s="150" t="s">
        <v>426</v>
      </c>
      <c r="B11" s="51" t="s">
        <v>576</v>
      </c>
      <c r="C11" s="151">
        <f>C12+C15</f>
        <v>0</v>
      </c>
      <c r="D11" s="145" t="s">
        <v>590</v>
      </c>
      <c r="E11" s="15" t="s">
        <v>591</v>
      </c>
      <c r="F11" s="151"/>
    </row>
    <row r="12" spans="1:7" ht="12.75" customHeight="1" x14ac:dyDescent="0.25">
      <c r="A12" s="152" t="s">
        <v>433</v>
      </c>
      <c r="B12" s="42" t="s">
        <v>867</v>
      </c>
      <c r="C12" s="149">
        <f>C13+C14</f>
        <v>0</v>
      </c>
      <c r="D12" s="145" t="s">
        <v>136</v>
      </c>
      <c r="E12" s="15" t="s">
        <v>137</v>
      </c>
      <c r="F12" s="151">
        <f>F13+F14+F15+F20+F21+F22+F23+F24</f>
        <v>0</v>
      </c>
    </row>
    <row r="13" spans="1:7" ht="12.75" customHeight="1" x14ac:dyDescent="0.25">
      <c r="A13" s="152" t="s">
        <v>434</v>
      </c>
      <c r="B13" s="42" t="s">
        <v>868</v>
      </c>
      <c r="C13" s="149"/>
      <c r="D13" s="147" t="s">
        <v>138</v>
      </c>
      <c r="E13" s="107" t="s">
        <v>406</v>
      </c>
      <c r="F13" s="149"/>
    </row>
    <row r="14" spans="1:7" ht="12.75" customHeight="1" x14ac:dyDescent="0.25">
      <c r="A14" s="152" t="s">
        <v>438</v>
      </c>
      <c r="B14" s="42" t="s">
        <v>869</v>
      </c>
      <c r="C14" s="149"/>
      <c r="D14" s="147" t="s">
        <v>145</v>
      </c>
      <c r="E14" s="107" t="s">
        <v>407</v>
      </c>
      <c r="F14" s="149"/>
    </row>
    <row r="15" spans="1:7" ht="12.75" customHeight="1" x14ac:dyDescent="0.25">
      <c r="A15" s="152" t="s">
        <v>442</v>
      </c>
      <c r="B15" s="42" t="s">
        <v>870</v>
      </c>
      <c r="C15" s="149">
        <f>C16+C17</f>
        <v>0</v>
      </c>
      <c r="D15" s="147" t="s">
        <v>151</v>
      </c>
      <c r="E15" s="107" t="s">
        <v>408</v>
      </c>
      <c r="F15" s="149">
        <f>F16+F17+F18+F19</f>
        <v>0</v>
      </c>
    </row>
    <row r="16" spans="1:7" ht="12.75" customHeight="1" x14ac:dyDescent="0.25">
      <c r="A16" s="152" t="s">
        <v>444</v>
      </c>
      <c r="B16" s="42" t="s">
        <v>871</v>
      </c>
      <c r="C16" s="149"/>
      <c r="D16" s="147" t="s">
        <v>153</v>
      </c>
      <c r="E16" s="86" t="s">
        <v>336</v>
      </c>
      <c r="F16" s="149"/>
    </row>
    <row r="17" spans="1:6" ht="12.75" customHeight="1" x14ac:dyDescent="0.25">
      <c r="A17" s="152" t="s">
        <v>464</v>
      </c>
      <c r="B17" s="42" t="s">
        <v>872</v>
      </c>
      <c r="C17" s="149"/>
      <c r="D17" s="147" t="s">
        <v>162</v>
      </c>
      <c r="E17" s="86" t="s">
        <v>337</v>
      </c>
      <c r="F17" s="149"/>
    </row>
    <row r="18" spans="1:6" ht="12.75" customHeight="1" x14ac:dyDescent="0.25">
      <c r="A18" s="150" t="s">
        <v>3</v>
      </c>
      <c r="B18" s="51" t="s">
        <v>285</v>
      </c>
      <c r="C18" s="151"/>
      <c r="D18" s="147" t="s">
        <v>165</v>
      </c>
      <c r="E18" s="86" t="s">
        <v>898</v>
      </c>
      <c r="F18" s="149"/>
    </row>
    <row r="19" spans="1:6" ht="12.75" customHeight="1" x14ac:dyDescent="0.25">
      <c r="A19" s="150" t="s">
        <v>32</v>
      </c>
      <c r="B19" s="51" t="s">
        <v>33</v>
      </c>
      <c r="C19" s="151">
        <f>C20</f>
        <v>0</v>
      </c>
      <c r="D19" s="147" t="s">
        <v>166</v>
      </c>
      <c r="E19" s="86" t="s">
        <v>338</v>
      </c>
      <c r="F19" s="149"/>
    </row>
    <row r="20" spans="1:6" ht="12.75" customHeight="1" x14ac:dyDescent="0.25">
      <c r="A20" s="152" t="s">
        <v>34</v>
      </c>
      <c r="B20" s="42" t="s">
        <v>873</v>
      </c>
      <c r="C20" s="149"/>
      <c r="D20" s="147" t="s">
        <v>168</v>
      </c>
      <c r="E20" s="107" t="s">
        <v>409</v>
      </c>
      <c r="F20" s="149"/>
    </row>
    <row r="21" spans="1:6" ht="12.75" customHeight="1" x14ac:dyDescent="0.25">
      <c r="A21" s="150" t="s">
        <v>38</v>
      </c>
      <c r="B21" s="51" t="s">
        <v>39</v>
      </c>
      <c r="C21" s="151">
        <f>C22+C23+C24+C25+C26</f>
        <v>0</v>
      </c>
      <c r="D21" s="147" t="s">
        <v>173</v>
      </c>
      <c r="E21" s="107" t="s">
        <v>901</v>
      </c>
      <c r="F21" s="149"/>
    </row>
    <row r="22" spans="1:6" ht="12.75" customHeight="1" x14ac:dyDescent="0.25">
      <c r="A22" s="152" t="s">
        <v>474</v>
      </c>
      <c r="B22" s="42" t="s">
        <v>874</v>
      </c>
      <c r="C22" s="149"/>
      <c r="D22" s="147" t="s">
        <v>177</v>
      </c>
      <c r="E22" s="107" t="s">
        <v>902</v>
      </c>
      <c r="F22" s="149"/>
    </row>
    <row r="23" spans="1:6" ht="12.75" customHeight="1" x14ac:dyDescent="0.25">
      <c r="A23" s="152" t="s">
        <v>480</v>
      </c>
      <c r="B23" s="42" t="s">
        <v>875</v>
      </c>
      <c r="C23" s="149"/>
      <c r="D23" s="147" t="s">
        <v>178</v>
      </c>
      <c r="E23" s="107" t="s">
        <v>903</v>
      </c>
      <c r="F23" s="149"/>
    </row>
    <row r="24" spans="1:6" ht="12.75" customHeight="1" x14ac:dyDescent="0.25">
      <c r="A24" s="152" t="s">
        <v>483</v>
      </c>
      <c r="B24" s="42" t="s">
        <v>876</v>
      </c>
      <c r="C24" s="149"/>
      <c r="D24" s="147" t="s">
        <v>182</v>
      </c>
      <c r="E24" s="107" t="s">
        <v>410</v>
      </c>
      <c r="F24" s="149"/>
    </row>
    <row r="25" spans="1:6" ht="12.75" customHeight="1" x14ac:dyDescent="0.25">
      <c r="A25" s="152" t="s">
        <v>487</v>
      </c>
      <c r="B25" s="42" t="s">
        <v>877</v>
      </c>
      <c r="C25" s="149"/>
      <c r="D25" s="145" t="s">
        <v>214</v>
      </c>
      <c r="E25" s="15" t="s">
        <v>215</v>
      </c>
      <c r="F25" s="148">
        <f>F26+F27</f>
        <v>0</v>
      </c>
    </row>
    <row r="26" spans="1:6" ht="12.75" customHeight="1" x14ac:dyDescent="0.25">
      <c r="A26" s="152" t="s">
        <v>40</v>
      </c>
      <c r="B26" s="42" t="s">
        <v>878</v>
      </c>
      <c r="C26" s="149"/>
      <c r="D26" s="147" t="s">
        <v>216</v>
      </c>
      <c r="E26" s="107" t="s">
        <v>411</v>
      </c>
      <c r="F26" s="149"/>
    </row>
    <row r="27" spans="1:6" ht="12.75" customHeight="1" x14ac:dyDescent="0.25">
      <c r="A27" s="150" t="s">
        <v>68</v>
      </c>
      <c r="B27" s="51" t="s">
        <v>69</v>
      </c>
      <c r="C27" s="151">
        <f>C28+C29+C30+C31</f>
        <v>0</v>
      </c>
      <c r="D27" s="147" t="s">
        <v>218</v>
      </c>
      <c r="E27" s="107" t="s">
        <v>904</v>
      </c>
      <c r="F27" s="149"/>
    </row>
    <row r="28" spans="1:6" ht="12.75" customHeight="1" x14ac:dyDescent="0.25">
      <c r="A28" s="152" t="s">
        <v>491</v>
      </c>
      <c r="B28" s="42" t="s">
        <v>879</v>
      </c>
      <c r="C28" s="149"/>
      <c r="D28" s="145" t="s">
        <v>219</v>
      </c>
      <c r="E28" s="15" t="s">
        <v>220</v>
      </c>
      <c r="F28" s="151">
        <f>F29+F30+F31+F32+F33</f>
        <v>0</v>
      </c>
    </row>
    <row r="29" spans="1:6" ht="12.75" customHeight="1" x14ac:dyDescent="0.25">
      <c r="A29" s="152" t="s">
        <v>497</v>
      </c>
      <c r="B29" s="42" t="s">
        <v>880</v>
      </c>
      <c r="C29" s="149"/>
      <c r="D29" s="147" t="s">
        <v>221</v>
      </c>
      <c r="E29" s="107" t="s">
        <v>412</v>
      </c>
      <c r="F29" s="149"/>
    </row>
    <row r="30" spans="1:6" ht="12.75" customHeight="1" x14ac:dyDescent="0.25">
      <c r="A30" s="152" t="s">
        <v>503</v>
      </c>
      <c r="B30" s="42" t="s">
        <v>881</v>
      </c>
      <c r="C30" s="149"/>
      <c r="D30" s="147" t="s">
        <v>222</v>
      </c>
      <c r="E30" s="107" t="s">
        <v>905</v>
      </c>
      <c r="F30" s="149"/>
    </row>
    <row r="31" spans="1:6" ht="12.75" customHeight="1" x14ac:dyDescent="0.25">
      <c r="A31" s="152" t="s">
        <v>70</v>
      </c>
      <c r="B31" s="42" t="s">
        <v>882</v>
      </c>
      <c r="C31" s="149">
        <f>C32+C33+C34+C35</f>
        <v>0</v>
      </c>
      <c r="D31" s="147" t="s">
        <v>223</v>
      </c>
      <c r="E31" s="107" t="s">
        <v>413</v>
      </c>
      <c r="F31" s="149"/>
    </row>
    <row r="32" spans="1:6" ht="12.75" customHeight="1" x14ac:dyDescent="0.25">
      <c r="A32" s="152" t="s">
        <v>507</v>
      </c>
      <c r="B32" s="108" t="s">
        <v>883</v>
      </c>
      <c r="C32" s="149"/>
      <c r="D32" s="147" t="s">
        <v>224</v>
      </c>
      <c r="E32" s="107" t="s">
        <v>414</v>
      </c>
      <c r="F32" s="149"/>
    </row>
    <row r="33" spans="1:6" ht="12.75" customHeight="1" x14ac:dyDescent="0.25">
      <c r="A33" s="152" t="s">
        <v>511</v>
      </c>
      <c r="B33" s="108" t="s">
        <v>884</v>
      </c>
      <c r="C33" s="149"/>
      <c r="D33" s="147" t="s">
        <v>906</v>
      </c>
      <c r="E33" s="107" t="s">
        <v>907</v>
      </c>
      <c r="F33" s="149"/>
    </row>
    <row r="34" spans="1:6" ht="12.75" customHeight="1" x14ac:dyDescent="0.25">
      <c r="A34" s="152" t="s">
        <v>515</v>
      </c>
      <c r="B34" s="108" t="s">
        <v>885</v>
      </c>
      <c r="C34" s="149"/>
      <c r="D34" s="145" t="s">
        <v>226</v>
      </c>
      <c r="E34" s="15" t="s">
        <v>227</v>
      </c>
      <c r="F34" s="151"/>
    </row>
    <row r="35" spans="1:6" ht="12.75" customHeight="1" x14ac:dyDescent="0.25">
      <c r="A35" s="152" t="s">
        <v>72</v>
      </c>
      <c r="B35" s="108" t="s">
        <v>886</v>
      </c>
      <c r="C35" s="149"/>
      <c r="D35" s="145" t="s">
        <v>230</v>
      </c>
      <c r="E35" s="15" t="s">
        <v>231</v>
      </c>
      <c r="F35" s="151"/>
    </row>
    <row r="36" spans="1:6" ht="12.75" customHeight="1" x14ac:dyDescent="0.25">
      <c r="A36" s="145" t="s">
        <v>78</v>
      </c>
      <c r="B36" s="15" t="s">
        <v>831</v>
      </c>
      <c r="C36" s="151"/>
      <c r="D36" s="145" t="s">
        <v>235</v>
      </c>
      <c r="E36" s="15" t="s">
        <v>236</v>
      </c>
      <c r="F36" s="146"/>
    </row>
    <row r="37" spans="1:6" ht="12.75" customHeight="1" x14ac:dyDescent="0.25">
      <c r="A37" s="145" t="s">
        <v>80</v>
      </c>
      <c r="B37" s="15" t="s">
        <v>81</v>
      </c>
      <c r="C37" s="151">
        <f>C38+C39+C40+C41</f>
        <v>0</v>
      </c>
      <c r="D37" s="160" t="s">
        <v>238</v>
      </c>
      <c r="E37" s="161" t="s">
        <v>908</v>
      </c>
      <c r="F37" s="159">
        <f>F38+F44+F49+F52</f>
        <v>0</v>
      </c>
    </row>
    <row r="38" spans="1:6" ht="12.75" customHeight="1" x14ac:dyDescent="0.25">
      <c r="A38" s="147" t="s">
        <v>82</v>
      </c>
      <c r="B38" s="108" t="s">
        <v>402</v>
      </c>
      <c r="C38" s="149"/>
      <c r="D38" s="145" t="s">
        <v>239</v>
      </c>
      <c r="E38" s="15" t="s">
        <v>240</v>
      </c>
      <c r="F38" s="151">
        <f>F39+F40+F41+F42+F43</f>
        <v>0</v>
      </c>
    </row>
    <row r="39" spans="1:6" ht="12.75" customHeight="1" x14ac:dyDescent="0.25">
      <c r="A39" s="147" t="s">
        <v>528</v>
      </c>
      <c r="B39" s="108" t="s">
        <v>887</v>
      </c>
      <c r="C39" s="149"/>
      <c r="D39" s="147" t="s">
        <v>241</v>
      </c>
      <c r="E39" s="107" t="s">
        <v>909</v>
      </c>
      <c r="F39" s="148"/>
    </row>
    <row r="40" spans="1:6" ht="12.75" customHeight="1" x14ac:dyDescent="0.25">
      <c r="A40" s="147" t="s">
        <v>85</v>
      </c>
      <c r="B40" s="108" t="s">
        <v>403</v>
      </c>
      <c r="C40" s="149"/>
      <c r="D40" s="147" t="s">
        <v>838</v>
      </c>
      <c r="E40" s="107" t="s">
        <v>840</v>
      </c>
      <c r="F40" s="149"/>
    </row>
    <row r="41" spans="1:6" ht="12.75" customHeight="1" x14ac:dyDescent="0.25">
      <c r="A41" s="147" t="s">
        <v>532</v>
      </c>
      <c r="B41" s="108" t="s">
        <v>888</v>
      </c>
      <c r="C41" s="149"/>
      <c r="D41" s="147" t="s">
        <v>245</v>
      </c>
      <c r="E41" s="107" t="s">
        <v>415</v>
      </c>
      <c r="F41" s="149"/>
    </row>
    <row r="42" spans="1:6" ht="15" customHeight="1" x14ac:dyDescent="0.25">
      <c r="A42" s="160" t="s">
        <v>91</v>
      </c>
      <c r="B42" s="161" t="s">
        <v>575</v>
      </c>
      <c r="C42" s="159">
        <f>C43+C45+C49+C50+C51+C52</f>
        <v>0</v>
      </c>
      <c r="D42" s="147" t="s">
        <v>842</v>
      </c>
      <c r="E42" s="107" t="s">
        <v>912</v>
      </c>
      <c r="F42" s="149"/>
    </row>
    <row r="43" spans="1:6" ht="12.75" customHeight="1" x14ac:dyDescent="0.25">
      <c r="A43" s="145" t="s">
        <v>92</v>
      </c>
      <c r="B43" s="15" t="s">
        <v>332</v>
      </c>
      <c r="C43" s="151">
        <f>C44</f>
        <v>0</v>
      </c>
      <c r="D43" s="147" t="s">
        <v>256</v>
      </c>
      <c r="E43" s="107" t="s">
        <v>913</v>
      </c>
      <c r="F43" s="149"/>
    </row>
    <row r="44" spans="1:6" ht="12.75" customHeight="1" x14ac:dyDescent="0.25">
      <c r="A44" s="147" t="s">
        <v>93</v>
      </c>
      <c r="B44" s="108" t="s">
        <v>889</v>
      </c>
      <c r="C44" s="149"/>
      <c r="D44" s="145" t="s">
        <v>258</v>
      </c>
      <c r="E44" s="15" t="s">
        <v>259</v>
      </c>
      <c r="F44" s="151">
        <f>F45+F46+F47+F48</f>
        <v>0</v>
      </c>
    </row>
    <row r="45" spans="1:6" ht="12.75" customHeight="1" x14ac:dyDescent="0.25">
      <c r="A45" s="145" t="s">
        <v>95</v>
      </c>
      <c r="B45" s="15" t="s">
        <v>96</v>
      </c>
      <c r="C45" s="151">
        <f>C46+C47+C48</f>
        <v>0</v>
      </c>
      <c r="D45" s="147" t="s">
        <v>261</v>
      </c>
      <c r="E45" s="107" t="s">
        <v>840</v>
      </c>
      <c r="F45" s="148"/>
    </row>
    <row r="46" spans="1:6" ht="12.75" customHeight="1" x14ac:dyDescent="0.25">
      <c r="A46" s="147" t="s">
        <v>97</v>
      </c>
      <c r="B46" s="108" t="s">
        <v>890</v>
      </c>
      <c r="C46" s="149"/>
      <c r="D46" s="147" t="s">
        <v>263</v>
      </c>
      <c r="E46" s="107" t="s">
        <v>415</v>
      </c>
      <c r="F46" s="149"/>
    </row>
    <row r="47" spans="1:6" ht="12.75" customHeight="1" x14ac:dyDescent="0.25">
      <c r="A47" s="147" t="s">
        <v>97</v>
      </c>
      <c r="B47" s="108" t="s">
        <v>891</v>
      </c>
      <c r="C47" s="149"/>
      <c r="D47" s="147" t="s">
        <v>267</v>
      </c>
      <c r="E47" s="107" t="s">
        <v>912</v>
      </c>
      <c r="F47" s="149"/>
    </row>
    <row r="48" spans="1:6" ht="12.75" customHeight="1" x14ac:dyDescent="0.25">
      <c r="A48" s="147" t="s">
        <v>97</v>
      </c>
      <c r="B48" s="108" t="s">
        <v>892</v>
      </c>
      <c r="C48" s="149"/>
      <c r="D48" s="147" t="s">
        <v>914</v>
      </c>
      <c r="E48" s="107" t="s">
        <v>913</v>
      </c>
      <c r="F48" s="149"/>
    </row>
    <row r="49" spans="1:7" ht="12.75" customHeight="1" x14ac:dyDescent="0.25">
      <c r="A49" s="145" t="s">
        <v>103</v>
      </c>
      <c r="B49" s="15" t="s">
        <v>400</v>
      </c>
      <c r="C49" s="151"/>
      <c r="D49" s="156" t="s">
        <v>269</v>
      </c>
      <c r="E49" s="15" t="s">
        <v>270</v>
      </c>
      <c r="F49" s="151">
        <f>F50+F51</f>
        <v>0</v>
      </c>
    </row>
    <row r="50" spans="1:7" ht="12.75" customHeight="1" x14ac:dyDescent="0.25">
      <c r="A50" s="145" t="s">
        <v>105</v>
      </c>
      <c r="B50" s="15" t="s">
        <v>106</v>
      </c>
      <c r="C50" s="151"/>
      <c r="D50" s="147" t="s">
        <v>271</v>
      </c>
      <c r="E50" s="107" t="s">
        <v>915</v>
      </c>
      <c r="F50" s="149"/>
    </row>
    <row r="51" spans="1:7" ht="12.75" customHeight="1" x14ac:dyDescent="0.25">
      <c r="A51" s="145" t="s">
        <v>110</v>
      </c>
      <c r="B51" s="15" t="s">
        <v>111</v>
      </c>
      <c r="C51" s="151"/>
      <c r="D51" s="147" t="s">
        <v>276</v>
      </c>
      <c r="E51" s="107" t="s">
        <v>916</v>
      </c>
      <c r="F51" s="149"/>
    </row>
    <row r="52" spans="1:7" ht="12.75" customHeight="1" x14ac:dyDescent="0.25">
      <c r="A52" s="145" t="s">
        <v>895</v>
      </c>
      <c r="B52" s="15" t="s">
        <v>896</v>
      </c>
      <c r="C52" s="151"/>
      <c r="D52" s="156" t="s">
        <v>279</v>
      </c>
      <c r="E52" s="15" t="s">
        <v>280</v>
      </c>
      <c r="F52" s="151">
        <f>F53</f>
        <v>0</v>
      </c>
    </row>
    <row r="53" spans="1:7" ht="12.75" customHeight="1" x14ac:dyDescent="0.25">
      <c r="A53" s="145"/>
      <c r="B53" s="110"/>
      <c r="C53" s="149"/>
      <c r="D53" s="147" t="s">
        <v>281</v>
      </c>
      <c r="E53" s="107" t="s">
        <v>917</v>
      </c>
      <c r="F53" s="149"/>
    </row>
    <row r="54" spans="1:7" x14ac:dyDescent="0.25">
      <c r="A54" s="139" t="str">
        <f>'AnexoV,PROPOSTA,RecAnalit'!A174:G174</f>
        <v>Decisão Plenária nº PL-___</v>
      </c>
      <c r="B54" s="14"/>
      <c r="C54" s="8"/>
      <c r="D54" s="8"/>
      <c r="E54" s="8"/>
      <c r="F54" s="23"/>
    </row>
    <row r="55" spans="1:7" x14ac:dyDescent="0.25">
      <c r="A55" s="9"/>
    </row>
    <row r="56" spans="1:7" ht="11.25" customHeight="1" x14ac:dyDescent="0.25">
      <c r="A56" s="461" t="str">
        <f>'AnexoV,PROPOSTA,RecAnalit'!A175:G175</f>
        <v>Cidade-UF, ____</v>
      </c>
      <c r="B56" s="461"/>
      <c r="C56" s="461"/>
      <c r="D56" s="461"/>
      <c r="E56" s="461"/>
      <c r="F56" s="461"/>
      <c r="G56" s="461"/>
    </row>
    <row r="57" spans="1:7" ht="15" customHeight="1" x14ac:dyDescent="0.25">
      <c r="B57" s="3"/>
      <c r="D57" s="2"/>
      <c r="F57" s="16"/>
    </row>
    <row r="58" spans="1:7" ht="15" customHeight="1" x14ac:dyDescent="0.25">
      <c r="A58" s="456" t="str">
        <f>'AnexoV,PROPOSTA,RecAnalit'!A177:B177</f>
        <v>___________________________</v>
      </c>
      <c r="B58" s="456"/>
      <c r="C58" s="456" t="str">
        <f>'AnexoV,PROPOSTA,RecAnalit'!C177:G177</f>
        <v>________________________________________________</v>
      </c>
      <c r="D58" s="456"/>
      <c r="E58" s="456"/>
      <c r="F58" s="456"/>
      <c r="G58" s="456"/>
    </row>
    <row r="59" spans="1:7" x14ac:dyDescent="0.25">
      <c r="A59" s="461" t="str">
        <f>'AnexoV,PROPOSTA,RecAnalit'!A178:B178</f>
        <v>Contador</v>
      </c>
      <c r="B59" s="461"/>
      <c r="C59" s="457" t="str">
        <f>'AnexoV,PROPOSTA,RecAnalit'!C178:G178</f>
        <v>Superintendente / Diretor (conforme Regimento)</v>
      </c>
      <c r="D59" s="461"/>
      <c r="E59" s="461"/>
      <c r="F59" s="461"/>
      <c r="G59" s="461"/>
    </row>
    <row r="60" spans="1:7" x14ac:dyDescent="0.25">
      <c r="B60" s="3"/>
      <c r="D60" s="2"/>
      <c r="F60" s="16"/>
    </row>
    <row r="61" spans="1:7" x14ac:dyDescent="0.25">
      <c r="A61" s="456" t="str">
        <f>'AnexoV,PROPOSTA,RecAnalit'!A180:G180</f>
        <v>_________________________</v>
      </c>
      <c r="B61" s="456"/>
      <c r="C61" s="456"/>
      <c r="D61" s="456"/>
      <c r="E61" s="456"/>
      <c r="F61" s="456"/>
      <c r="G61" s="456"/>
    </row>
    <row r="62" spans="1:7" x14ac:dyDescent="0.25">
      <c r="A62" s="457" t="str">
        <f>'AnexoV,PROPOSTA,RecAnalit'!A181:G181</f>
        <v>Presidente</v>
      </c>
      <c r="B62" s="457"/>
      <c r="C62" s="457"/>
      <c r="D62" s="457"/>
      <c r="E62" s="457"/>
      <c r="F62" s="457"/>
      <c r="G62" s="457"/>
    </row>
    <row r="63" spans="1:7" x14ac:dyDescent="0.25">
      <c r="A63" s="9"/>
      <c r="B63" s="9"/>
      <c r="C63" s="9"/>
      <c r="D63" s="9"/>
      <c r="E63" s="9"/>
      <c r="F63" s="9"/>
    </row>
  </sheetData>
  <sheetProtection selectLockedCells="1" selectUnlockedCells="1"/>
  <mergeCells count="11">
    <mergeCell ref="A62:G62"/>
    <mergeCell ref="A1:G1"/>
    <mergeCell ref="A2:G2"/>
    <mergeCell ref="A3:G3"/>
    <mergeCell ref="A4:G4"/>
    <mergeCell ref="A56:G56"/>
    <mergeCell ref="A58:B58"/>
    <mergeCell ref="A59:B59"/>
    <mergeCell ref="C58:G58"/>
    <mergeCell ref="C59:G59"/>
    <mergeCell ref="A61:G61"/>
  </mergeCells>
  <phoneticPr fontId="19" type="noConversion"/>
  <printOptions horizontalCentered="1"/>
  <pageMargins left="0.15763888888888888" right="0.11805555555555555" top="0.31527777777777777" bottom="0.19652777777777777" header="0.51180555555555551" footer="0.51180555555555551"/>
  <pageSetup paperSize="9" scale="67" firstPageNumber="0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A008-340A-4B59-BC6F-527279DEB805}">
  <sheetPr>
    <pageSetUpPr fitToPage="1"/>
  </sheetPr>
  <dimension ref="A1:M181"/>
  <sheetViews>
    <sheetView showGridLines="0" zoomScaleNormal="100" workbookViewId="0">
      <selection sqref="A1:XFD4"/>
    </sheetView>
  </sheetViews>
  <sheetFormatPr defaultColWidth="9.140625" defaultRowHeight="12.75" x14ac:dyDescent="0.25"/>
  <cols>
    <col min="1" max="1" width="19.5703125" style="18" customWidth="1"/>
    <col min="2" max="2" width="59.28515625" style="1" customWidth="1"/>
    <col min="3" max="3" width="16.5703125" style="1" customWidth="1"/>
    <col min="4" max="4" width="17.7109375" style="1" customWidth="1"/>
    <col min="5" max="5" width="11.5703125" style="19" customWidth="1"/>
    <col min="6" max="6" width="18.140625" style="10" customWidth="1"/>
    <col min="7" max="7" width="18" style="10" customWidth="1"/>
    <col min="8" max="8" width="16.42578125" style="16" customWidth="1"/>
    <col min="9" max="9" width="14.5703125" style="1" customWidth="1"/>
    <col min="10" max="10" width="14" style="1" customWidth="1"/>
    <col min="11" max="11" width="14" style="1" bestFit="1" customWidth="1"/>
    <col min="12" max="12" width="9.140625" style="1"/>
    <col min="13" max="13" width="9.7109375" style="1" bestFit="1" customWidth="1"/>
    <col min="14" max="16384" width="9.140625" style="1"/>
  </cols>
  <sheetData>
    <row r="1" spans="1:13" ht="18" customHeight="1" x14ac:dyDescent="0.25">
      <c r="A1" s="458" t="s">
        <v>422</v>
      </c>
      <c r="B1" s="458"/>
      <c r="C1" s="458"/>
      <c r="D1" s="458"/>
      <c r="E1" s="458"/>
      <c r="F1" s="458"/>
      <c r="G1" s="458"/>
      <c r="H1" s="458"/>
    </row>
    <row r="2" spans="1:13" ht="16.5" customHeight="1" x14ac:dyDescent="0.25">
      <c r="A2" s="459" t="s">
        <v>1062</v>
      </c>
      <c r="B2" s="459"/>
      <c r="C2" s="459"/>
      <c r="D2" s="459"/>
      <c r="E2" s="459"/>
      <c r="F2" s="459"/>
      <c r="G2" s="459"/>
      <c r="H2" s="459"/>
    </row>
    <row r="3" spans="1:13" ht="16.5" customHeight="1" x14ac:dyDescent="0.25">
      <c r="A3" s="460" t="s">
        <v>1057</v>
      </c>
      <c r="B3" s="460"/>
      <c r="C3" s="460"/>
      <c r="D3" s="460"/>
      <c r="E3" s="460"/>
      <c r="F3" s="460"/>
      <c r="G3" s="460"/>
      <c r="H3" s="460"/>
    </row>
    <row r="4" spans="1:13" ht="15.75" customHeight="1" x14ac:dyDescent="0.25">
      <c r="A4" s="460" t="s">
        <v>423</v>
      </c>
      <c r="B4" s="460"/>
      <c r="C4" s="460"/>
      <c r="D4" s="460"/>
      <c r="E4" s="460"/>
      <c r="F4" s="460"/>
      <c r="G4" s="460"/>
      <c r="H4" s="460"/>
      <c r="J4" s="7"/>
    </row>
    <row r="5" spans="1:13" s="18" customFormat="1" ht="102" customHeight="1" x14ac:dyDescent="0.25">
      <c r="A5" s="71" t="s">
        <v>1033</v>
      </c>
      <c r="B5" s="72" t="s">
        <v>1046</v>
      </c>
      <c r="C5" s="111" t="s">
        <v>1035</v>
      </c>
      <c r="D5" s="112" t="s">
        <v>1055</v>
      </c>
      <c r="E5" s="113" t="s">
        <v>1052</v>
      </c>
      <c r="F5" s="73" t="s">
        <v>1043</v>
      </c>
      <c r="G5" s="285" t="s">
        <v>1063</v>
      </c>
      <c r="H5" s="278" t="s">
        <v>1044</v>
      </c>
      <c r="I5" s="277" t="s">
        <v>1074</v>
      </c>
    </row>
    <row r="6" spans="1:13" s="4" customFormat="1" ht="24" customHeight="1" x14ac:dyDescent="0.25">
      <c r="A6" s="114" t="s">
        <v>0</v>
      </c>
      <c r="B6" s="17" t="s">
        <v>1</v>
      </c>
      <c r="C6" s="60">
        <f>C7+C139</f>
        <v>0</v>
      </c>
      <c r="D6" s="39">
        <f>D7+D139</f>
        <v>0</v>
      </c>
      <c r="E6" s="27" t="e">
        <f t="shared" ref="E6:E67" si="0">+D6/C6</f>
        <v>#DIV/0!</v>
      </c>
      <c r="F6" s="20">
        <f>F7+F139</f>
        <v>0</v>
      </c>
      <c r="G6" s="297">
        <f>G7+G139</f>
        <v>0</v>
      </c>
      <c r="H6" s="307">
        <f>Tabela25[[#This Row],[PROPOSTA
ORÇAMENTÁRIA
INICIAL]]+Tabela25[[#This Row],[(+)
SUPLEMENTAÇÃO
PROPOSTA PARA A
_ª
REFORMULAÇÃO]]+Tabela25[[#This Row],[(-)
REDUÇÃO
PROPOSTA PARA A
_ª
REFORMULAÇÃO]]</f>
        <v>0</v>
      </c>
      <c r="I6" s="115" t="e">
        <f>Tabela25[[#This Row],[PROPOSTA
ORÇAMENTÁRIA
ATUALIZADA
APÓS A
_ª
REFORMULAÇÃO]]/Tabela25[[#This Row],[PROPOSTA
ORÇAMENTÁRIA
INICIAL]]</f>
        <v>#DIV/0!</v>
      </c>
      <c r="J6" s="6"/>
      <c r="K6" s="6"/>
    </row>
    <row r="7" spans="1:13" s="12" customFormat="1" ht="21.75" customHeight="1" x14ac:dyDescent="0.25">
      <c r="A7" s="74" t="s">
        <v>2</v>
      </c>
      <c r="B7" s="17" t="s">
        <v>574</v>
      </c>
      <c r="C7" s="60">
        <f>C8+C13+C40+C68+C71+C97+C122+C127</f>
        <v>0</v>
      </c>
      <c r="D7" s="22">
        <f>D8+D13+D40+D68+D71+D97+D122+D127</f>
        <v>0</v>
      </c>
      <c r="E7" s="27" t="e">
        <f t="shared" si="0"/>
        <v>#DIV/0!</v>
      </c>
      <c r="F7" s="20">
        <f>F8+F13+F40+F68+F71+F97+F122+F127</f>
        <v>0</v>
      </c>
      <c r="G7" s="298">
        <f>G8+G13+G40+G68+G71+G97+G122+G127</f>
        <v>0</v>
      </c>
      <c r="H7" s="308">
        <f>Tabela25[[#This Row],[PROPOSTA
ORÇAMENTÁRIA
INICIAL]]+Tabela25[[#This Row],[(+)
SUPLEMENTAÇÃO
PROPOSTA PARA A
_ª
REFORMULAÇÃO]]+Tabela25[[#This Row],[(-)
REDUÇÃO
PROPOSTA PARA A
_ª
REFORMULAÇÃO]]</f>
        <v>0</v>
      </c>
      <c r="I7" s="115" t="e">
        <f>Tabela25[[#This Row],[PROPOSTA
ORÇAMENTÁRIA
ATUALIZADA
APÓS A
_ª
REFORMULAÇÃO]]/Tabela25[[#This Row],[PROPOSTA
ORÇAMENTÁRIA
INICIAL]]</f>
        <v>#DIV/0!</v>
      </c>
      <c r="J7" s="11"/>
      <c r="M7" s="11"/>
    </row>
    <row r="8" spans="1:13" s="12" customFormat="1" ht="12" customHeight="1" x14ac:dyDescent="0.25">
      <c r="A8" s="74" t="s">
        <v>424</v>
      </c>
      <c r="B8" s="17" t="s">
        <v>425</v>
      </c>
      <c r="C8" s="60">
        <f>C9</f>
        <v>0</v>
      </c>
      <c r="D8" s="66">
        <f>D9</f>
        <v>0</v>
      </c>
      <c r="E8" s="27" t="e">
        <f>+D8/C8</f>
        <v>#DIV/0!</v>
      </c>
      <c r="F8" s="20">
        <f>F9</f>
        <v>0</v>
      </c>
      <c r="G8" s="298">
        <f>G9</f>
        <v>0</v>
      </c>
      <c r="H8" s="286">
        <f>Tabela25[[#This Row],[PROPOSTA
ORÇAMENTÁRIA
INICIAL]]+Tabela25[[#This Row],[(+)
SUPLEMENTAÇÃO
PROPOSTA PARA A
_ª
REFORMULAÇÃO]]+Tabela25[[#This Row],[(-)
REDUÇÃO
PROPOSTA PARA A
_ª
REFORMULAÇÃO]]</f>
        <v>0</v>
      </c>
      <c r="I8" s="116" t="e">
        <f>Tabela25[[#This Row],[PROPOSTA
ORÇAMENTÁRIA
ATUALIZADA
APÓS A
_ª
REFORMULAÇÃO]]/Tabela25[[#This Row],[PROPOSTA
ORÇAMENTÁRIA
INICIAL]]</f>
        <v>#DIV/0!</v>
      </c>
      <c r="J8" s="11"/>
      <c r="M8" s="11"/>
    </row>
    <row r="9" spans="1:13" s="12" customFormat="1" ht="12" customHeight="1" x14ac:dyDescent="0.25">
      <c r="A9" s="74" t="s">
        <v>427</v>
      </c>
      <c r="B9" s="43" t="s">
        <v>862</v>
      </c>
      <c r="C9" s="61">
        <f>C10</f>
        <v>0</v>
      </c>
      <c r="D9" s="67">
        <f>D10</f>
        <v>0</v>
      </c>
      <c r="E9" s="68" t="e">
        <f t="shared" ref="E9:E39" si="1">+D9/C9</f>
        <v>#DIV/0!</v>
      </c>
      <c r="F9" s="45">
        <f>F10</f>
        <v>0</v>
      </c>
      <c r="G9" s="299">
        <f>G10</f>
        <v>0</v>
      </c>
      <c r="H9" s="287">
        <f>Tabela25[[#This Row],[PROPOSTA
ORÇAMENTÁRIA
INICIAL]]+Tabela25[[#This Row],[(+)
SUPLEMENTAÇÃO
PROPOSTA PARA A
_ª
REFORMULAÇÃO]]+Tabela25[[#This Row],[(-)
REDUÇÃO
PROPOSTA PARA A
_ª
REFORMULAÇÃO]]</f>
        <v>0</v>
      </c>
      <c r="I9" s="117" t="e">
        <f>Tabela25[[#This Row],[PROPOSTA
ORÇAMENTÁRIA
ATUALIZADA
APÓS A
_ª
REFORMULAÇÃO]]/Tabela25[[#This Row],[PROPOSTA
ORÇAMENTÁRIA
INICIAL]]</f>
        <v>#DIV/0!</v>
      </c>
      <c r="J9" s="11"/>
      <c r="M9" s="11"/>
    </row>
    <row r="10" spans="1:13" s="12" customFormat="1" ht="12" customHeight="1" x14ac:dyDescent="0.25">
      <c r="A10" s="74" t="s">
        <v>437</v>
      </c>
      <c r="B10" s="43" t="s">
        <v>428</v>
      </c>
      <c r="C10" s="61">
        <f>C11+C12</f>
        <v>0</v>
      </c>
      <c r="D10" s="67">
        <f>D11+D12</f>
        <v>0</v>
      </c>
      <c r="E10" s="68" t="e">
        <f t="shared" si="1"/>
        <v>#DIV/0!</v>
      </c>
      <c r="F10" s="45">
        <f>F11+F12</f>
        <v>0</v>
      </c>
      <c r="G10" s="299">
        <f>G11+G12</f>
        <v>0</v>
      </c>
      <c r="H10" s="287">
        <f>Tabela25[[#This Row],[PROPOSTA
ORÇAMENTÁRIA
INICIAL]]+Tabela25[[#This Row],[(+)
SUPLEMENTAÇÃO
PROPOSTA PARA A
_ª
REFORMULAÇÃO]]+Tabela25[[#This Row],[(-)
REDUÇÃO
PROPOSTA PARA A
_ª
REFORMULAÇÃO]]</f>
        <v>0</v>
      </c>
      <c r="I10" s="117" t="e">
        <f>Tabela25[[#This Row],[PROPOSTA
ORÇAMENTÁRIA
ATUALIZADA
APÓS A
_ª
REFORMULAÇÃO]]/Tabela25[[#This Row],[PROPOSTA
ORÇAMENTÁRIA
INICIAL]]</f>
        <v>#DIV/0!</v>
      </c>
      <c r="J10" s="11"/>
      <c r="M10" s="11"/>
    </row>
    <row r="11" spans="1:13" s="284" customFormat="1" ht="12" customHeight="1" x14ac:dyDescent="0.25">
      <c r="A11" s="75" t="s">
        <v>431</v>
      </c>
      <c r="B11" s="42" t="s">
        <v>865</v>
      </c>
      <c r="C11" s="280"/>
      <c r="D11" s="281"/>
      <c r="E11" s="69" t="e">
        <f t="shared" si="1"/>
        <v>#DIV/0!</v>
      </c>
      <c r="F11" s="282"/>
      <c r="G11" s="300"/>
      <c r="H11" s="288">
        <f>Tabela25[[#This Row],[PROPOSTA
ORÇAMENTÁRIA
INICIAL]]+Tabela25[[#This Row],[(+)
SUPLEMENTAÇÃO
PROPOSTA PARA A
_ª
REFORMULAÇÃO]]+Tabela25[[#This Row],[(-)
REDUÇÃO
PROPOSTA PARA A
_ª
REFORMULAÇÃO]]</f>
        <v>0</v>
      </c>
      <c r="I11" s="120" t="e">
        <f>Tabela25[[#This Row],[PROPOSTA
ORÇAMENTÁRIA
ATUALIZADA
APÓS A
_ª
REFORMULAÇÃO]]/Tabela25[[#This Row],[PROPOSTA
ORÇAMENTÁRIA
INICIAL]]</f>
        <v>#DIV/0!</v>
      </c>
      <c r="J11" s="283"/>
      <c r="M11" s="283"/>
    </row>
    <row r="12" spans="1:13" s="284" customFormat="1" ht="12" customHeight="1" x14ac:dyDescent="0.25">
      <c r="A12" s="75" t="s">
        <v>432</v>
      </c>
      <c r="B12" s="42" t="s">
        <v>429</v>
      </c>
      <c r="C12" s="280"/>
      <c r="D12" s="281"/>
      <c r="E12" s="69" t="e">
        <f t="shared" si="1"/>
        <v>#DIV/0!</v>
      </c>
      <c r="F12" s="282"/>
      <c r="G12" s="300"/>
      <c r="H12" s="288">
        <f>Tabela25[[#This Row],[PROPOSTA
ORÇAMENTÁRIA
INICIAL]]+Tabela25[[#This Row],[(+)
SUPLEMENTAÇÃO
PROPOSTA PARA A
_ª
REFORMULAÇÃO]]+Tabela25[[#This Row],[(-)
REDUÇÃO
PROPOSTA PARA A
_ª
REFORMULAÇÃO]]</f>
        <v>0</v>
      </c>
      <c r="I12" s="120" t="e">
        <f>Tabela25[[#This Row],[PROPOSTA
ORÇAMENTÁRIA
ATUALIZADA
APÓS A
_ª
REFORMULAÇÃO]]/Tabela25[[#This Row],[PROPOSTA
ORÇAMENTÁRIA
INICIAL]]</f>
        <v>#DIV/0!</v>
      </c>
      <c r="J12" s="283"/>
      <c r="M12" s="283"/>
    </row>
    <row r="13" spans="1:13" s="12" customFormat="1" ht="12" customHeight="1" x14ac:dyDescent="0.25">
      <c r="A13" s="76" t="s">
        <v>426</v>
      </c>
      <c r="B13" s="51" t="s">
        <v>576</v>
      </c>
      <c r="C13" s="60">
        <f>C14+C21</f>
        <v>0</v>
      </c>
      <c r="D13" s="66">
        <f>D14+D21</f>
        <v>0</v>
      </c>
      <c r="E13" s="27" t="e">
        <f t="shared" si="1"/>
        <v>#DIV/0!</v>
      </c>
      <c r="F13" s="20">
        <f>F14+F21</f>
        <v>0</v>
      </c>
      <c r="G13" s="298">
        <f>G14+G21</f>
        <v>0</v>
      </c>
      <c r="H13" s="286">
        <f>Tabela25[[#This Row],[PROPOSTA
ORÇAMENTÁRIA
INICIAL]]+Tabela25[[#This Row],[(+)
SUPLEMENTAÇÃO
PROPOSTA PARA A
_ª
REFORMULAÇÃO]]+Tabela25[[#This Row],[(-)
REDUÇÃO
PROPOSTA PARA A
_ª
REFORMULAÇÃO]]</f>
        <v>0</v>
      </c>
      <c r="I13" s="116" t="e">
        <f>Tabela25[[#This Row],[PROPOSTA
ORÇAMENTÁRIA
ATUALIZADA
APÓS A
_ª
REFORMULAÇÃO]]/Tabela25[[#This Row],[PROPOSTA
ORÇAMENTÁRIA
INICIAL]]</f>
        <v>#DIV/0!</v>
      </c>
      <c r="J13" s="11"/>
      <c r="M13" s="11"/>
    </row>
    <row r="14" spans="1:13" s="12" customFormat="1" ht="12" customHeight="1" x14ac:dyDescent="0.25">
      <c r="A14" s="76" t="s">
        <v>433</v>
      </c>
      <c r="B14" s="43" t="s">
        <v>866</v>
      </c>
      <c r="C14" s="61">
        <f>C15+C18</f>
        <v>0</v>
      </c>
      <c r="D14" s="67">
        <f>D15+D18</f>
        <v>0</v>
      </c>
      <c r="E14" s="68" t="e">
        <f t="shared" si="1"/>
        <v>#DIV/0!</v>
      </c>
      <c r="F14" s="45">
        <f>F15+F18</f>
        <v>0</v>
      </c>
      <c r="G14" s="299">
        <f>G15+G18</f>
        <v>0</v>
      </c>
      <c r="H14" s="287">
        <f>Tabela25[[#This Row],[PROPOSTA
ORÇAMENTÁRIA
INICIAL]]+Tabela25[[#This Row],[(+)
SUPLEMENTAÇÃO
PROPOSTA PARA A
_ª
REFORMULAÇÃO]]+Tabela25[[#This Row],[(-)
REDUÇÃO
PROPOSTA PARA A
_ª
REFORMULAÇÃO]]</f>
        <v>0</v>
      </c>
      <c r="I14" s="117" t="e">
        <f>Tabela25[[#This Row],[PROPOSTA
ORÇAMENTÁRIA
ATUALIZADA
APÓS A
_ª
REFORMULAÇÃO]]/Tabela25[[#This Row],[PROPOSTA
ORÇAMENTÁRIA
INICIAL]]</f>
        <v>#DIV/0!</v>
      </c>
      <c r="J14" s="11"/>
      <c r="M14" s="11"/>
    </row>
    <row r="15" spans="1:13" s="12" customFormat="1" ht="12" customHeight="1" x14ac:dyDescent="0.25">
      <c r="A15" s="76" t="s">
        <v>434</v>
      </c>
      <c r="B15" s="43" t="s">
        <v>430</v>
      </c>
      <c r="C15" s="61">
        <f>C16+C17</f>
        <v>0</v>
      </c>
      <c r="D15" s="67">
        <f>D16+D17</f>
        <v>0</v>
      </c>
      <c r="E15" s="68" t="e">
        <f t="shared" si="1"/>
        <v>#DIV/0!</v>
      </c>
      <c r="F15" s="45">
        <f>F16+F17</f>
        <v>0</v>
      </c>
      <c r="G15" s="299">
        <f>G16+G17</f>
        <v>0</v>
      </c>
      <c r="H15" s="287">
        <f>Tabela25[[#This Row],[PROPOSTA
ORÇAMENTÁRIA
INICIAL]]+Tabela25[[#This Row],[(+)
SUPLEMENTAÇÃO
PROPOSTA PARA A
_ª
REFORMULAÇÃO]]+Tabela25[[#This Row],[(-)
REDUÇÃO
PROPOSTA PARA A
_ª
REFORMULAÇÃO]]</f>
        <v>0</v>
      </c>
      <c r="I15" s="117" t="e">
        <f>Tabela25[[#This Row],[PROPOSTA
ORÇAMENTÁRIA
ATUALIZADA
APÓS A
_ª
REFORMULAÇÃO]]/Tabela25[[#This Row],[PROPOSTA
ORÇAMENTÁRIA
INICIAL]]</f>
        <v>#DIV/0!</v>
      </c>
      <c r="J15" s="11"/>
      <c r="M15" s="11"/>
    </row>
    <row r="16" spans="1:13" s="284" customFormat="1" ht="12" customHeight="1" x14ac:dyDescent="0.25">
      <c r="A16" s="75" t="s">
        <v>435</v>
      </c>
      <c r="B16" s="42" t="s">
        <v>462</v>
      </c>
      <c r="C16" s="280"/>
      <c r="D16" s="281"/>
      <c r="E16" s="69" t="e">
        <f t="shared" si="1"/>
        <v>#DIV/0!</v>
      </c>
      <c r="F16" s="282"/>
      <c r="G16" s="300"/>
      <c r="H16" s="288">
        <f>Tabela25[[#This Row],[PROPOSTA
ORÇAMENTÁRIA
INICIAL]]+Tabela25[[#This Row],[(+)
SUPLEMENTAÇÃO
PROPOSTA PARA A
_ª
REFORMULAÇÃO]]+Tabela25[[#This Row],[(-)
REDUÇÃO
PROPOSTA PARA A
_ª
REFORMULAÇÃO]]</f>
        <v>0</v>
      </c>
      <c r="I16" s="120" t="e">
        <f>Tabela25[[#This Row],[PROPOSTA
ORÇAMENTÁRIA
ATUALIZADA
APÓS A
_ª
REFORMULAÇÃO]]/Tabela25[[#This Row],[PROPOSTA
ORÇAMENTÁRIA
INICIAL]]</f>
        <v>#DIV/0!</v>
      </c>
      <c r="J16" s="283"/>
      <c r="M16" s="283"/>
    </row>
    <row r="17" spans="1:13" s="284" customFormat="1" ht="12" customHeight="1" x14ac:dyDescent="0.25">
      <c r="A17" s="75" t="s">
        <v>436</v>
      </c>
      <c r="B17" s="42" t="s">
        <v>463</v>
      </c>
      <c r="C17" s="280"/>
      <c r="D17" s="281"/>
      <c r="E17" s="69" t="e">
        <f t="shared" si="1"/>
        <v>#DIV/0!</v>
      </c>
      <c r="F17" s="282"/>
      <c r="G17" s="300"/>
      <c r="H17" s="288">
        <f>Tabela25[[#This Row],[PROPOSTA
ORÇAMENTÁRIA
INICIAL]]+Tabela25[[#This Row],[(+)
SUPLEMENTAÇÃO
PROPOSTA PARA A
_ª
REFORMULAÇÃO]]+Tabela25[[#This Row],[(-)
REDUÇÃO
PROPOSTA PARA A
_ª
REFORMULAÇÃO]]</f>
        <v>0</v>
      </c>
      <c r="I17" s="120" t="e">
        <f>Tabela25[[#This Row],[PROPOSTA
ORÇAMENTÁRIA
ATUALIZADA
APÓS A
_ª
REFORMULAÇÃO]]/Tabela25[[#This Row],[PROPOSTA
ORÇAMENTÁRIA
INICIAL]]</f>
        <v>#DIV/0!</v>
      </c>
      <c r="J17" s="283"/>
      <c r="M17" s="283"/>
    </row>
    <row r="18" spans="1:13" s="12" customFormat="1" ht="12" customHeight="1" x14ac:dyDescent="0.25">
      <c r="A18" s="76" t="s">
        <v>438</v>
      </c>
      <c r="B18" s="43" t="s">
        <v>439</v>
      </c>
      <c r="C18" s="61">
        <f>C19+C20</f>
        <v>0</v>
      </c>
      <c r="D18" s="67">
        <f>D19+D20</f>
        <v>0</v>
      </c>
      <c r="E18" s="68" t="e">
        <f t="shared" si="1"/>
        <v>#DIV/0!</v>
      </c>
      <c r="F18" s="45">
        <f>F19+F20</f>
        <v>0</v>
      </c>
      <c r="G18" s="299">
        <f>G19+G20</f>
        <v>0</v>
      </c>
      <c r="H18" s="287">
        <f>Tabela25[[#This Row],[PROPOSTA
ORÇAMENTÁRIA
INICIAL]]+Tabela25[[#This Row],[(+)
SUPLEMENTAÇÃO
PROPOSTA PARA A
_ª
REFORMULAÇÃO]]+Tabela25[[#This Row],[(-)
REDUÇÃO
PROPOSTA PARA A
_ª
REFORMULAÇÃO]]</f>
        <v>0</v>
      </c>
      <c r="I18" s="117" t="e">
        <f>Tabela25[[#This Row],[PROPOSTA
ORÇAMENTÁRIA
ATUALIZADA
APÓS A
_ª
REFORMULAÇÃO]]/Tabela25[[#This Row],[PROPOSTA
ORÇAMENTÁRIA
INICIAL]]</f>
        <v>#DIV/0!</v>
      </c>
      <c r="J18" s="11"/>
      <c r="M18" s="11"/>
    </row>
    <row r="19" spans="1:13" s="284" customFormat="1" ht="12" customHeight="1" x14ac:dyDescent="0.25">
      <c r="A19" s="75" t="s">
        <v>440</v>
      </c>
      <c r="B19" s="42" t="s">
        <v>462</v>
      </c>
      <c r="C19" s="280"/>
      <c r="D19" s="281"/>
      <c r="E19" s="69" t="e">
        <f t="shared" si="1"/>
        <v>#DIV/0!</v>
      </c>
      <c r="F19" s="282"/>
      <c r="G19" s="300"/>
      <c r="H19" s="288">
        <f>Tabela25[[#This Row],[PROPOSTA
ORÇAMENTÁRIA
INICIAL]]+Tabela25[[#This Row],[(+)
SUPLEMENTAÇÃO
PROPOSTA PARA A
_ª
REFORMULAÇÃO]]+Tabela25[[#This Row],[(-)
REDUÇÃO
PROPOSTA PARA A
_ª
REFORMULAÇÃO]]</f>
        <v>0</v>
      </c>
      <c r="I19" s="120" t="e">
        <f>Tabela25[[#This Row],[PROPOSTA
ORÇAMENTÁRIA
ATUALIZADA
APÓS A
_ª
REFORMULAÇÃO]]/Tabela25[[#This Row],[PROPOSTA
ORÇAMENTÁRIA
INICIAL]]</f>
        <v>#DIV/0!</v>
      </c>
      <c r="J19" s="283"/>
      <c r="M19" s="283"/>
    </row>
    <row r="20" spans="1:13" s="284" customFormat="1" ht="12" customHeight="1" x14ac:dyDescent="0.25">
      <c r="A20" s="75" t="s">
        <v>441</v>
      </c>
      <c r="B20" s="42" t="s">
        <v>463</v>
      </c>
      <c r="C20" s="280"/>
      <c r="D20" s="281"/>
      <c r="E20" s="69" t="e">
        <f t="shared" si="1"/>
        <v>#DIV/0!</v>
      </c>
      <c r="F20" s="282"/>
      <c r="G20" s="300"/>
      <c r="H20" s="288">
        <f>Tabela25[[#This Row],[PROPOSTA
ORÇAMENTÁRIA
INICIAL]]+Tabela25[[#This Row],[(+)
SUPLEMENTAÇÃO
PROPOSTA PARA A
_ª
REFORMULAÇÃO]]+Tabela25[[#This Row],[(-)
REDUÇÃO
PROPOSTA PARA A
_ª
REFORMULAÇÃO]]</f>
        <v>0</v>
      </c>
      <c r="I20" s="120" t="e">
        <f>Tabela25[[#This Row],[PROPOSTA
ORÇAMENTÁRIA
ATUALIZADA
APÓS A
_ª
REFORMULAÇÃO]]/Tabela25[[#This Row],[PROPOSTA
ORÇAMENTÁRIA
INICIAL]]</f>
        <v>#DIV/0!</v>
      </c>
      <c r="J20" s="283"/>
      <c r="M20" s="283"/>
    </row>
    <row r="21" spans="1:13" s="12" customFormat="1" ht="12" customHeight="1" x14ac:dyDescent="0.25">
      <c r="A21" s="76" t="s">
        <v>442</v>
      </c>
      <c r="B21" s="43" t="s">
        <v>443</v>
      </c>
      <c r="C21" s="61">
        <f>C22+C31</f>
        <v>0</v>
      </c>
      <c r="D21" s="67">
        <f>D22+D31</f>
        <v>0</v>
      </c>
      <c r="E21" s="68" t="e">
        <f t="shared" si="1"/>
        <v>#DIV/0!</v>
      </c>
      <c r="F21" s="45">
        <f>F22+F31</f>
        <v>0</v>
      </c>
      <c r="G21" s="299">
        <f>G22+G31</f>
        <v>0</v>
      </c>
      <c r="H21" s="287">
        <f>Tabela25[[#This Row],[PROPOSTA
ORÇAMENTÁRIA
INICIAL]]+Tabela25[[#This Row],[(+)
SUPLEMENTAÇÃO
PROPOSTA PARA A
_ª
REFORMULAÇÃO]]+Tabela25[[#This Row],[(-)
REDUÇÃO
PROPOSTA PARA A
_ª
REFORMULAÇÃO]]</f>
        <v>0</v>
      </c>
      <c r="I21" s="117" t="e">
        <f>Tabela25[[#This Row],[PROPOSTA
ORÇAMENTÁRIA
ATUALIZADA
APÓS A
_ª
REFORMULAÇÃO]]/Tabela25[[#This Row],[PROPOSTA
ORÇAMENTÁRIA
INICIAL]]</f>
        <v>#DIV/0!</v>
      </c>
      <c r="J21" s="11"/>
      <c r="M21" s="11"/>
    </row>
    <row r="22" spans="1:13" s="12" customFormat="1" ht="12" customHeight="1" x14ac:dyDescent="0.25">
      <c r="A22" s="76" t="s">
        <v>444</v>
      </c>
      <c r="B22" s="43" t="s">
        <v>445</v>
      </c>
      <c r="C22" s="61">
        <f>SUM(C23:C30)</f>
        <v>0</v>
      </c>
      <c r="D22" s="67">
        <f>SUM(D23:D30)</f>
        <v>0</v>
      </c>
      <c r="E22" s="68" t="e">
        <f t="shared" si="1"/>
        <v>#DIV/0!</v>
      </c>
      <c r="F22" s="45">
        <f>SUM(F23:F30)</f>
        <v>0</v>
      </c>
      <c r="G22" s="299">
        <f>SUM(G23:G30)</f>
        <v>0</v>
      </c>
      <c r="H22" s="287">
        <f>Tabela25[[#This Row],[PROPOSTA
ORÇAMENTÁRIA
INICIAL]]+Tabela25[[#This Row],[(+)
SUPLEMENTAÇÃO
PROPOSTA PARA A
_ª
REFORMULAÇÃO]]+Tabela25[[#This Row],[(-)
REDUÇÃO
PROPOSTA PARA A
_ª
REFORMULAÇÃO]]</f>
        <v>0</v>
      </c>
      <c r="I22" s="117" t="e">
        <f>Tabela25[[#This Row],[PROPOSTA
ORÇAMENTÁRIA
ATUALIZADA
APÓS A
_ª
REFORMULAÇÃO]]/Tabela25[[#This Row],[PROPOSTA
ORÇAMENTÁRIA
INICIAL]]</f>
        <v>#DIV/0!</v>
      </c>
      <c r="J22" s="11"/>
      <c r="M22" s="11"/>
    </row>
    <row r="23" spans="1:13" s="284" customFormat="1" ht="12" customHeight="1" x14ac:dyDescent="0.25">
      <c r="A23" s="75" t="s">
        <v>446</v>
      </c>
      <c r="B23" s="42" t="s">
        <v>447</v>
      </c>
      <c r="C23" s="280"/>
      <c r="D23" s="281"/>
      <c r="E23" s="69" t="e">
        <f t="shared" si="1"/>
        <v>#DIV/0!</v>
      </c>
      <c r="F23" s="282"/>
      <c r="G23" s="300"/>
      <c r="H23" s="288">
        <f>Tabela25[[#This Row],[PROPOSTA
ORÇAMENTÁRIA
INICIAL]]+Tabela25[[#This Row],[(+)
SUPLEMENTAÇÃO
PROPOSTA PARA A
_ª
REFORMULAÇÃO]]+Tabela25[[#This Row],[(-)
REDUÇÃO
PROPOSTA PARA A
_ª
REFORMULAÇÃO]]</f>
        <v>0</v>
      </c>
      <c r="I23" s="120" t="e">
        <f>Tabela25[[#This Row],[PROPOSTA
ORÇAMENTÁRIA
ATUALIZADA
APÓS A
_ª
REFORMULAÇÃO]]/Tabela25[[#This Row],[PROPOSTA
ORÇAMENTÁRIA
INICIAL]]</f>
        <v>#DIV/0!</v>
      </c>
      <c r="J23" s="283"/>
      <c r="M23" s="283"/>
    </row>
    <row r="24" spans="1:13" s="284" customFormat="1" ht="12" customHeight="1" x14ac:dyDescent="0.25">
      <c r="A24" s="75" t="s">
        <v>448</v>
      </c>
      <c r="B24" s="42" t="s">
        <v>449</v>
      </c>
      <c r="C24" s="280"/>
      <c r="D24" s="281"/>
      <c r="E24" s="69" t="e">
        <f t="shared" si="1"/>
        <v>#DIV/0!</v>
      </c>
      <c r="F24" s="282"/>
      <c r="G24" s="300"/>
      <c r="H24" s="288">
        <f>Tabela25[[#This Row],[PROPOSTA
ORÇAMENTÁRIA
INICIAL]]+Tabela25[[#This Row],[(+)
SUPLEMENTAÇÃO
PROPOSTA PARA A
_ª
REFORMULAÇÃO]]+Tabela25[[#This Row],[(-)
REDUÇÃO
PROPOSTA PARA A
_ª
REFORMULAÇÃO]]</f>
        <v>0</v>
      </c>
      <c r="I24" s="120" t="e">
        <f>Tabela25[[#This Row],[PROPOSTA
ORÇAMENTÁRIA
ATUALIZADA
APÓS A
_ª
REFORMULAÇÃO]]/Tabela25[[#This Row],[PROPOSTA
ORÇAMENTÁRIA
INICIAL]]</f>
        <v>#DIV/0!</v>
      </c>
      <c r="J24" s="283"/>
      <c r="M24" s="283"/>
    </row>
    <row r="25" spans="1:13" s="284" customFormat="1" ht="12" customHeight="1" x14ac:dyDescent="0.25">
      <c r="A25" s="75" t="s">
        <v>450</v>
      </c>
      <c r="B25" s="42" t="s">
        <v>451</v>
      </c>
      <c r="C25" s="280"/>
      <c r="D25" s="281"/>
      <c r="E25" s="69" t="e">
        <f t="shared" si="1"/>
        <v>#DIV/0!</v>
      </c>
      <c r="F25" s="282"/>
      <c r="G25" s="300"/>
      <c r="H25" s="288">
        <f>Tabela25[[#This Row],[PROPOSTA
ORÇAMENTÁRIA
INICIAL]]+Tabela25[[#This Row],[(+)
SUPLEMENTAÇÃO
PROPOSTA PARA A
_ª
REFORMULAÇÃO]]+Tabela25[[#This Row],[(-)
REDUÇÃO
PROPOSTA PARA A
_ª
REFORMULAÇÃO]]</f>
        <v>0</v>
      </c>
      <c r="I25" s="120" t="e">
        <f>Tabela25[[#This Row],[PROPOSTA
ORÇAMENTÁRIA
ATUALIZADA
APÓS A
_ª
REFORMULAÇÃO]]/Tabela25[[#This Row],[PROPOSTA
ORÇAMENTÁRIA
INICIAL]]</f>
        <v>#DIV/0!</v>
      </c>
      <c r="J25" s="283"/>
      <c r="M25" s="283"/>
    </row>
    <row r="26" spans="1:13" s="284" customFormat="1" ht="12" customHeight="1" x14ac:dyDescent="0.25">
      <c r="A26" s="75" t="s">
        <v>452</v>
      </c>
      <c r="B26" s="42" t="s">
        <v>453</v>
      </c>
      <c r="C26" s="280"/>
      <c r="D26" s="281"/>
      <c r="E26" s="69" t="e">
        <f t="shared" si="1"/>
        <v>#DIV/0!</v>
      </c>
      <c r="F26" s="282"/>
      <c r="G26" s="300"/>
      <c r="H26" s="288">
        <f>Tabela25[[#This Row],[PROPOSTA
ORÇAMENTÁRIA
INICIAL]]+Tabela25[[#This Row],[(+)
SUPLEMENTAÇÃO
PROPOSTA PARA A
_ª
REFORMULAÇÃO]]+Tabela25[[#This Row],[(-)
REDUÇÃO
PROPOSTA PARA A
_ª
REFORMULAÇÃO]]</f>
        <v>0</v>
      </c>
      <c r="I26" s="120" t="e">
        <f>Tabela25[[#This Row],[PROPOSTA
ORÇAMENTÁRIA
ATUALIZADA
APÓS A
_ª
REFORMULAÇÃO]]/Tabela25[[#This Row],[PROPOSTA
ORÇAMENTÁRIA
INICIAL]]</f>
        <v>#DIV/0!</v>
      </c>
      <c r="J26" s="283"/>
      <c r="M26" s="283"/>
    </row>
    <row r="27" spans="1:13" s="284" customFormat="1" ht="12" customHeight="1" x14ac:dyDescent="0.25">
      <c r="A27" s="75" t="s">
        <v>454</v>
      </c>
      <c r="B27" s="42" t="s">
        <v>455</v>
      </c>
      <c r="C27" s="280"/>
      <c r="D27" s="281"/>
      <c r="E27" s="69" t="e">
        <f t="shared" si="1"/>
        <v>#DIV/0!</v>
      </c>
      <c r="F27" s="282"/>
      <c r="G27" s="300"/>
      <c r="H27" s="288">
        <f>Tabela25[[#This Row],[PROPOSTA
ORÇAMENTÁRIA
INICIAL]]+Tabela25[[#This Row],[(+)
SUPLEMENTAÇÃO
PROPOSTA PARA A
_ª
REFORMULAÇÃO]]+Tabela25[[#This Row],[(-)
REDUÇÃO
PROPOSTA PARA A
_ª
REFORMULAÇÃO]]</f>
        <v>0</v>
      </c>
      <c r="I27" s="120" t="e">
        <f>Tabela25[[#This Row],[PROPOSTA
ORÇAMENTÁRIA
ATUALIZADA
APÓS A
_ª
REFORMULAÇÃO]]/Tabela25[[#This Row],[PROPOSTA
ORÇAMENTÁRIA
INICIAL]]</f>
        <v>#DIV/0!</v>
      </c>
      <c r="J27" s="283"/>
      <c r="M27" s="283"/>
    </row>
    <row r="28" spans="1:13" s="284" customFormat="1" ht="12" customHeight="1" x14ac:dyDescent="0.25">
      <c r="A28" s="75" t="s">
        <v>456</v>
      </c>
      <c r="B28" s="42" t="s">
        <v>457</v>
      </c>
      <c r="C28" s="280"/>
      <c r="D28" s="281"/>
      <c r="E28" s="69" t="e">
        <f t="shared" si="1"/>
        <v>#DIV/0!</v>
      </c>
      <c r="F28" s="282"/>
      <c r="G28" s="300"/>
      <c r="H28" s="288">
        <f>Tabela25[[#This Row],[PROPOSTA
ORÇAMENTÁRIA
INICIAL]]+Tabela25[[#This Row],[(+)
SUPLEMENTAÇÃO
PROPOSTA PARA A
_ª
REFORMULAÇÃO]]+Tabela25[[#This Row],[(-)
REDUÇÃO
PROPOSTA PARA A
_ª
REFORMULAÇÃO]]</f>
        <v>0</v>
      </c>
      <c r="I28" s="120" t="e">
        <f>Tabela25[[#This Row],[PROPOSTA
ORÇAMENTÁRIA
ATUALIZADA
APÓS A
_ª
REFORMULAÇÃO]]/Tabela25[[#This Row],[PROPOSTA
ORÇAMENTÁRIA
INICIAL]]</f>
        <v>#DIV/0!</v>
      </c>
      <c r="J28" s="283"/>
      <c r="M28" s="283"/>
    </row>
    <row r="29" spans="1:13" s="284" customFormat="1" ht="12" customHeight="1" x14ac:dyDescent="0.25">
      <c r="A29" s="75" t="s">
        <v>458</v>
      </c>
      <c r="B29" s="42" t="s">
        <v>459</v>
      </c>
      <c r="C29" s="280"/>
      <c r="D29" s="281"/>
      <c r="E29" s="69" t="e">
        <f t="shared" si="1"/>
        <v>#DIV/0!</v>
      </c>
      <c r="F29" s="282"/>
      <c r="G29" s="300"/>
      <c r="H29" s="288">
        <f>Tabela25[[#This Row],[PROPOSTA
ORÇAMENTÁRIA
INICIAL]]+Tabela25[[#This Row],[(+)
SUPLEMENTAÇÃO
PROPOSTA PARA A
_ª
REFORMULAÇÃO]]+Tabela25[[#This Row],[(-)
REDUÇÃO
PROPOSTA PARA A
_ª
REFORMULAÇÃO]]</f>
        <v>0</v>
      </c>
      <c r="I29" s="120" t="e">
        <f>Tabela25[[#This Row],[PROPOSTA
ORÇAMENTÁRIA
ATUALIZADA
APÓS A
_ª
REFORMULAÇÃO]]/Tabela25[[#This Row],[PROPOSTA
ORÇAMENTÁRIA
INICIAL]]</f>
        <v>#DIV/0!</v>
      </c>
      <c r="J29" s="283"/>
      <c r="M29" s="283"/>
    </row>
    <row r="30" spans="1:13" s="284" customFormat="1" ht="12" customHeight="1" x14ac:dyDescent="0.25">
      <c r="A30" s="75" t="s">
        <v>460</v>
      </c>
      <c r="B30" s="42" t="s">
        <v>461</v>
      </c>
      <c r="C30" s="280"/>
      <c r="D30" s="281"/>
      <c r="E30" s="69" t="e">
        <f t="shared" si="1"/>
        <v>#DIV/0!</v>
      </c>
      <c r="F30" s="282"/>
      <c r="G30" s="300"/>
      <c r="H30" s="288">
        <f>Tabela25[[#This Row],[PROPOSTA
ORÇAMENTÁRIA
INICIAL]]+Tabela25[[#This Row],[(+)
SUPLEMENTAÇÃO
PROPOSTA PARA A
_ª
REFORMULAÇÃO]]+Tabela25[[#This Row],[(-)
REDUÇÃO
PROPOSTA PARA A
_ª
REFORMULAÇÃO]]</f>
        <v>0</v>
      </c>
      <c r="I30" s="120" t="e">
        <f>Tabela25[[#This Row],[PROPOSTA
ORÇAMENTÁRIA
ATUALIZADA
APÓS A
_ª
REFORMULAÇÃO]]/Tabela25[[#This Row],[PROPOSTA
ORÇAMENTÁRIA
INICIAL]]</f>
        <v>#DIV/0!</v>
      </c>
      <c r="J30" s="283"/>
      <c r="M30" s="283"/>
    </row>
    <row r="31" spans="1:13" s="12" customFormat="1" ht="12" customHeight="1" x14ac:dyDescent="0.25">
      <c r="A31" s="76" t="s">
        <v>464</v>
      </c>
      <c r="B31" s="43" t="s">
        <v>465</v>
      </c>
      <c r="C31" s="61">
        <f>SUM(C32:C39)</f>
        <v>0</v>
      </c>
      <c r="D31" s="67">
        <f>SUM(D32:D39)</f>
        <v>0</v>
      </c>
      <c r="E31" s="68" t="e">
        <f t="shared" si="1"/>
        <v>#DIV/0!</v>
      </c>
      <c r="F31" s="45">
        <f>SUM(F32:F39)</f>
        <v>0</v>
      </c>
      <c r="G31" s="299">
        <f>SUM(G32:G39)</f>
        <v>0</v>
      </c>
      <c r="H31" s="287">
        <f>Tabela25[[#This Row],[PROPOSTA
ORÇAMENTÁRIA
INICIAL]]+Tabela25[[#This Row],[(+)
SUPLEMENTAÇÃO
PROPOSTA PARA A
_ª
REFORMULAÇÃO]]+Tabela25[[#This Row],[(-)
REDUÇÃO
PROPOSTA PARA A
_ª
REFORMULAÇÃO]]</f>
        <v>0</v>
      </c>
      <c r="I31" s="117" t="e">
        <f>Tabela25[[#This Row],[PROPOSTA
ORÇAMENTÁRIA
ATUALIZADA
APÓS A
_ª
REFORMULAÇÃO]]/Tabela25[[#This Row],[PROPOSTA
ORÇAMENTÁRIA
INICIAL]]</f>
        <v>#DIV/0!</v>
      </c>
      <c r="J31" s="11"/>
      <c r="M31" s="11"/>
    </row>
    <row r="32" spans="1:13" s="284" customFormat="1" ht="12" customHeight="1" x14ac:dyDescent="0.25">
      <c r="A32" s="75" t="s">
        <v>466</v>
      </c>
      <c r="B32" s="42" t="s">
        <v>447</v>
      </c>
      <c r="C32" s="280"/>
      <c r="D32" s="47"/>
      <c r="E32" s="69" t="e">
        <f t="shared" si="1"/>
        <v>#DIV/0!</v>
      </c>
      <c r="F32" s="282"/>
      <c r="G32" s="300"/>
      <c r="H32" s="288">
        <f>Tabela25[[#This Row],[PROPOSTA
ORÇAMENTÁRIA
INICIAL]]+Tabela25[[#This Row],[(+)
SUPLEMENTAÇÃO
PROPOSTA PARA A
_ª
REFORMULAÇÃO]]+Tabela25[[#This Row],[(-)
REDUÇÃO
PROPOSTA PARA A
_ª
REFORMULAÇÃO]]</f>
        <v>0</v>
      </c>
      <c r="I32" s="120" t="e">
        <f>Tabela25[[#This Row],[PROPOSTA
ORÇAMENTÁRIA
ATUALIZADA
APÓS A
_ª
REFORMULAÇÃO]]/Tabela25[[#This Row],[PROPOSTA
ORÇAMENTÁRIA
INICIAL]]</f>
        <v>#DIV/0!</v>
      </c>
      <c r="J32" s="283"/>
      <c r="M32" s="283"/>
    </row>
    <row r="33" spans="1:13" s="284" customFormat="1" ht="12" customHeight="1" x14ac:dyDescent="0.25">
      <c r="A33" s="75" t="s">
        <v>467</v>
      </c>
      <c r="B33" s="42" t="s">
        <v>449</v>
      </c>
      <c r="C33" s="280"/>
      <c r="D33" s="47"/>
      <c r="E33" s="69" t="e">
        <f t="shared" si="1"/>
        <v>#DIV/0!</v>
      </c>
      <c r="F33" s="282"/>
      <c r="G33" s="300"/>
      <c r="H33" s="288">
        <f>Tabela25[[#This Row],[PROPOSTA
ORÇAMENTÁRIA
INICIAL]]+Tabela25[[#This Row],[(+)
SUPLEMENTAÇÃO
PROPOSTA PARA A
_ª
REFORMULAÇÃO]]+Tabela25[[#This Row],[(-)
REDUÇÃO
PROPOSTA PARA A
_ª
REFORMULAÇÃO]]</f>
        <v>0</v>
      </c>
      <c r="I33" s="120" t="e">
        <f>Tabela25[[#This Row],[PROPOSTA
ORÇAMENTÁRIA
ATUALIZADA
APÓS A
_ª
REFORMULAÇÃO]]/Tabela25[[#This Row],[PROPOSTA
ORÇAMENTÁRIA
INICIAL]]</f>
        <v>#DIV/0!</v>
      </c>
      <c r="J33" s="283"/>
      <c r="M33" s="283"/>
    </row>
    <row r="34" spans="1:13" s="284" customFormat="1" ht="12" customHeight="1" x14ac:dyDescent="0.25">
      <c r="A34" s="75" t="s">
        <v>468</v>
      </c>
      <c r="B34" s="42" t="s">
        <v>451</v>
      </c>
      <c r="C34" s="280"/>
      <c r="D34" s="47"/>
      <c r="E34" s="69" t="e">
        <f t="shared" si="1"/>
        <v>#DIV/0!</v>
      </c>
      <c r="F34" s="282"/>
      <c r="G34" s="300"/>
      <c r="H34" s="288">
        <f>Tabela25[[#This Row],[PROPOSTA
ORÇAMENTÁRIA
INICIAL]]+Tabela25[[#This Row],[(+)
SUPLEMENTAÇÃO
PROPOSTA PARA A
_ª
REFORMULAÇÃO]]+Tabela25[[#This Row],[(-)
REDUÇÃO
PROPOSTA PARA A
_ª
REFORMULAÇÃO]]</f>
        <v>0</v>
      </c>
      <c r="I34" s="120" t="e">
        <f>Tabela25[[#This Row],[PROPOSTA
ORÇAMENTÁRIA
ATUALIZADA
APÓS A
_ª
REFORMULAÇÃO]]/Tabela25[[#This Row],[PROPOSTA
ORÇAMENTÁRIA
INICIAL]]</f>
        <v>#DIV/0!</v>
      </c>
      <c r="J34" s="283"/>
      <c r="M34" s="283"/>
    </row>
    <row r="35" spans="1:13" s="284" customFormat="1" ht="12" customHeight="1" x14ac:dyDescent="0.25">
      <c r="A35" s="75" t="s">
        <v>469</v>
      </c>
      <c r="B35" s="42" t="s">
        <v>453</v>
      </c>
      <c r="C35" s="280"/>
      <c r="D35" s="47"/>
      <c r="E35" s="69" t="e">
        <f t="shared" si="1"/>
        <v>#DIV/0!</v>
      </c>
      <c r="F35" s="282"/>
      <c r="G35" s="300"/>
      <c r="H35" s="288">
        <f>Tabela25[[#This Row],[PROPOSTA
ORÇAMENTÁRIA
INICIAL]]+Tabela25[[#This Row],[(+)
SUPLEMENTAÇÃO
PROPOSTA PARA A
_ª
REFORMULAÇÃO]]+Tabela25[[#This Row],[(-)
REDUÇÃO
PROPOSTA PARA A
_ª
REFORMULAÇÃO]]</f>
        <v>0</v>
      </c>
      <c r="I35" s="120" t="e">
        <f>Tabela25[[#This Row],[PROPOSTA
ORÇAMENTÁRIA
ATUALIZADA
APÓS A
_ª
REFORMULAÇÃO]]/Tabela25[[#This Row],[PROPOSTA
ORÇAMENTÁRIA
INICIAL]]</f>
        <v>#DIV/0!</v>
      </c>
      <c r="J35" s="283"/>
      <c r="M35" s="283"/>
    </row>
    <row r="36" spans="1:13" s="284" customFormat="1" ht="12" customHeight="1" x14ac:dyDescent="0.25">
      <c r="A36" s="75" t="s">
        <v>470</v>
      </c>
      <c r="B36" s="42" t="s">
        <v>455</v>
      </c>
      <c r="C36" s="280"/>
      <c r="D36" s="47"/>
      <c r="E36" s="69" t="e">
        <f t="shared" si="1"/>
        <v>#DIV/0!</v>
      </c>
      <c r="F36" s="282"/>
      <c r="G36" s="300"/>
      <c r="H36" s="288">
        <f>Tabela25[[#This Row],[PROPOSTA
ORÇAMENTÁRIA
INICIAL]]+Tabela25[[#This Row],[(+)
SUPLEMENTAÇÃO
PROPOSTA PARA A
_ª
REFORMULAÇÃO]]+Tabela25[[#This Row],[(-)
REDUÇÃO
PROPOSTA PARA A
_ª
REFORMULAÇÃO]]</f>
        <v>0</v>
      </c>
      <c r="I36" s="120" t="e">
        <f>Tabela25[[#This Row],[PROPOSTA
ORÇAMENTÁRIA
ATUALIZADA
APÓS A
_ª
REFORMULAÇÃO]]/Tabela25[[#This Row],[PROPOSTA
ORÇAMENTÁRIA
INICIAL]]</f>
        <v>#DIV/0!</v>
      </c>
      <c r="J36" s="283"/>
      <c r="M36" s="283"/>
    </row>
    <row r="37" spans="1:13" s="284" customFormat="1" ht="12" customHeight="1" x14ac:dyDescent="0.25">
      <c r="A37" s="75" t="s">
        <v>471</v>
      </c>
      <c r="B37" s="42" t="s">
        <v>457</v>
      </c>
      <c r="C37" s="280"/>
      <c r="D37" s="47"/>
      <c r="E37" s="69" t="e">
        <f t="shared" si="1"/>
        <v>#DIV/0!</v>
      </c>
      <c r="F37" s="282"/>
      <c r="G37" s="300"/>
      <c r="H37" s="288">
        <f>Tabela25[[#This Row],[PROPOSTA
ORÇAMENTÁRIA
INICIAL]]+Tabela25[[#This Row],[(+)
SUPLEMENTAÇÃO
PROPOSTA PARA A
_ª
REFORMULAÇÃO]]+Tabela25[[#This Row],[(-)
REDUÇÃO
PROPOSTA PARA A
_ª
REFORMULAÇÃO]]</f>
        <v>0</v>
      </c>
      <c r="I37" s="120" t="e">
        <f>Tabela25[[#This Row],[PROPOSTA
ORÇAMENTÁRIA
ATUALIZADA
APÓS A
_ª
REFORMULAÇÃO]]/Tabela25[[#This Row],[PROPOSTA
ORÇAMENTÁRIA
INICIAL]]</f>
        <v>#DIV/0!</v>
      </c>
      <c r="J37" s="283"/>
      <c r="M37" s="283"/>
    </row>
    <row r="38" spans="1:13" s="284" customFormat="1" ht="12" customHeight="1" x14ac:dyDescent="0.25">
      <c r="A38" s="75" t="s">
        <v>472</v>
      </c>
      <c r="B38" s="42" t="s">
        <v>459</v>
      </c>
      <c r="C38" s="280"/>
      <c r="D38" s="47"/>
      <c r="E38" s="69" t="e">
        <f t="shared" si="1"/>
        <v>#DIV/0!</v>
      </c>
      <c r="F38" s="282"/>
      <c r="G38" s="300"/>
      <c r="H38" s="288">
        <f>Tabela25[[#This Row],[PROPOSTA
ORÇAMENTÁRIA
INICIAL]]+Tabela25[[#This Row],[(+)
SUPLEMENTAÇÃO
PROPOSTA PARA A
_ª
REFORMULAÇÃO]]+Tabela25[[#This Row],[(-)
REDUÇÃO
PROPOSTA PARA A
_ª
REFORMULAÇÃO]]</f>
        <v>0</v>
      </c>
      <c r="I38" s="120" t="e">
        <f>Tabela25[[#This Row],[PROPOSTA
ORÇAMENTÁRIA
ATUALIZADA
APÓS A
_ª
REFORMULAÇÃO]]/Tabela25[[#This Row],[PROPOSTA
ORÇAMENTÁRIA
INICIAL]]</f>
        <v>#DIV/0!</v>
      </c>
      <c r="J38" s="283"/>
      <c r="M38" s="283"/>
    </row>
    <row r="39" spans="1:13" s="284" customFormat="1" ht="12" customHeight="1" x14ac:dyDescent="0.25">
      <c r="A39" s="75" t="s">
        <v>473</v>
      </c>
      <c r="B39" s="42" t="s">
        <v>461</v>
      </c>
      <c r="C39" s="280"/>
      <c r="D39" s="47"/>
      <c r="E39" s="69" t="e">
        <f t="shared" si="1"/>
        <v>#DIV/0!</v>
      </c>
      <c r="F39" s="282"/>
      <c r="G39" s="300"/>
      <c r="H39" s="288">
        <f>Tabela25[[#This Row],[PROPOSTA
ORÇAMENTÁRIA
INICIAL]]+Tabela25[[#This Row],[(+)
SUPLEMENTAÇÃO
PROPOSTA PARA A
_ª
REFORMULAÇÃO]]+Tabela25[[#This Row],[(-)
REDUÇÃO
PROPOSTA PARA A
_ª
REFORMULAÇÃO]]</f>
        <v>0</v>
      </c>
      <c r="I39" s="120" t="e">
        <f>Tabela25[[#This Row],[PROPOSTA
ORÇAMENTÁRIA
ATUALIZADA
APÓS A
_ª
REFORMULAÇÃO]]/Tabela25[[#This Row],[PROPOSTA
ORÇAMENTÁRIA
INICIAL]]</f>
        <v>#DIV/0!</v>
      </c>
      <c r="J39" s="283"/>
      <c r="M39" s="283"/>
    </row>
    <row r="40" spans="1:13" s="4" customFormat="1" ht="12" customHeight="1" x14ac:dyDescent="0.25">
      <c r="A40" s="118" t="s">
        <v>3</v>
      </c>
      <c r="B40" s="24" t="s">
        <v>4</v>
      </c>
      <c r="C40" s="60">
        <f>SUM(C41:C67)</f>
        <v>0</v>
      </c>
      <c r="D40" s="22">
        <f>SUM(D41:D67)</f>
        <v>0</v>
      </c>
      <c r="E40" s="68" t="e">
        <f t="shared" si="0"/>
        <v>#DIV/0!</v>
      </c>
      <c r="F40" s="20">
        <f>SUM(F41:F67)</f>
        <v>0</v>
      </c>
      <c r="G40" s="298">
        <f>SUM(G41:G67)</f>
        <v>0</v>
      </c>
      <c r="H40" s="286">
        <f>Tabela25[[#This Row],[PROPOSTA
ORÇAMENTÁRIA
INICIAL]]+Tabela25[[#This Row],[(+)
SUPLEMENTAÇÃO
PROPOSTA PARA A
_ª
REFORMULAÇÃO]]+Tabela25[[#This Row],[(-)
REDUÇÃO
PROPOSTA PARA A
_ª
REFORMULAÇÃO]]</f>
        <v>0</v>
      </c>
      <c r="I40" s="116" t="e">
        <f>Tabela25[[#This Row],[PROPOSTA
ORÇAMENTÁRIA
ATUALIZADA
APÓS A
_ª
REFORMULAÇÃO]]/Tabela25[[#This Row],[PROPOSTA
ORÇAMENTÁRIA
INICIAL]]</f>
        <v>#DIV/0!</v>
      </c>
    </row>
    <row r="41" spans="1:13" s="18" customFormat="1" ht="12" x14ac:dyDescent="0.25">
      <c r="A41" s="119" t="s">
        <v>5</v>
      </c>
      <c r="B41" s="46" t="s">
        <v>294</v>
      </c>
      <c r="C41" s="62"/>
      <c r="D41" s="47"/>
      <c r="E41" s="69" t="e">
        <f t="shared" si="0"/>
        <v>#DIV/0!</v>
      </c>
      <c r="F41" s="48"/>
      <c r="G41" s="301"/>
      <c r="H41" s="289">
        <f>Tabela25[[#This Row],[PROPOSTA
ORÇAMENTÁRIA
INICIAL]]+Tabela25[[#This Row],[(+)
SUPLEMENTAÇÃO
PROPOSTA PARA A
_ª
REFORMULAÇÃO]]+Tabela25[[#This Row],[(-)
REDUÇÃO
PROPOSTA PARA A
_ª
REFORMULAÇÃO]]</f>
        <v>0</v>
      </c>
      <c r="I41" s="120" t="e">
        <f>Tabela25[[#This Row],[PROPOSTA
ORÇAMENTÁRIA
ATUALIZADA
APÓS A
_ª
REFORMULAÇÃO]]/Tabela25[[#This Row],[PROPOSTA
ORÇAMENTÁRIA
INICIAL]]</f>
        <v>#DIV/0!</v>
      </c>
      <c r="J41" s="49"/>
      <c r="K41" s="49"/>
    </row>
    <row r="42" spans="1:13" s="18" customFormat="1" ht="12" x14ac:dyDescent="0.25">
      <c r="A42" s="119" t="s">
        <v>6</v>
      </c>
      <c r="B42" s="46" t="s">
        <v>295</v>
      </c>
      <c r="C42" s="62"/>
      <c r="D42" s="47"/>
      <c r="E42" s="69" t="e">
        <f t="shared" si="0"/>
        <v>#DIV/0!</v>
      </c>
      <c r="F42" s="48"/>
      <c r="G42" s="301"/>
      <c r="H42" s="289">
        <f>Tabela25[[#This Row],[PROPOSTA
ORÇAMENTÁRIA
INICIAL]]+Tabela25[[#This Row],[(+)
SUPLEMENTAÇÃO
PROPOSTA PARA A
_ª
REFORMULAÇÃO]]+Tabela25[[#This Row],[(-)
REDUÇÃO
PROPOSTA PARA A
_ª
REFORMULAÇÃO]]</f>
        <v>0</v>
      </c>
      <c r="I42" s="120" t="e">
        <f>Tabela25[[#This Row],[PROPOSTA
ORÇAMENTÁRIA
ATUALIZADA
APÓS A
_ª
REFORMULAÇÃO]]/Tabela25[[#This Row],[PROPOSTA
ORÇAMENTÁRIA
INICIAL]]</f>
        <v>#DIV/0!</v>
      </c>
      <c r="J42" s="49"/>
      <c r="K42" s="49"/>
    </row>
    <row r="43" spans="1:13" s="18" customFormat="1" ht="12" x14ac:dyDescent="0.25">
      <c r="A43" s="119" t="s">
        <v>7</v>
      </c>
      <c r="B43" s="46" t="s">
        <v>296</v>
      </c>
      <c r="C43" s="62"/>
      <c r="D43" s="47"/>
      <c r="E43" s="69" t="e">
        <f t="shared" si="0"/>
        <v>#DIV/0!</v>
      </c>
      <c r="F43" s="48"/>
      <c r="G43" s="301"/>
      <c r="H43" s="289">
        <f>Tabela25[[#This Row],[PROPOSTA
ORÇAMENTÁRIA
INICIAL]]+Tabela25[[#This Row],[(+)
SUPLEMENTAÇÃO
PROPOSTA PARA A
_ª
REFORMULAÇÃO]]+Tabela25[[#This Row],[(-)
REDUÇÃO
PROPOSTA PARA A
_ª
REFORMULAÇÃO]]</f>
        <v>0</v>
      </c>
      <c r="I43" s="120" t="e">
        <f>Tabela25[[#This Row],[PROPOSTA
ORÇAMENTÁRIA
ATUALIZADA
APÓS A
_ª
REFORMULAÇÃO]]/Tabela25[[#This Row],[PROPOSTA
ORÇAMENTÁRIA
INICIAL]]</f>
        <v>#DIV/0!</v>
      </c>
      <c r="J43" s="49"/>
      <c r="K43" s="49"/>
    </row>
    <row r="44" spans="1:13" s="18" customFormat="1" ht="12" x14ac:dyDescent="0.25">
      <c r="A44" s="119" t="s">
        <v>8</v>
      </c>
      <c r="B44" s="46" t="s">
        <v>297</v>
      </c>
      <c r="C44" s="62"/>
      <c r="D44" s="47"/>
      <c r="E44" s="69" t="e">
        <f t="shared" si="0"/>
        <v>#DIV/0!</v>
      </c>
      <c r="F44" s="48"/>
      <c r="G44" s="301"/>
      <c r="H44" s="289">
        <f>Tabela25[[#This Row],[PROPOSTA
ORÇAMENTÁRIA
INICIAL]]+Tabela25[[#This Row],[(+)
SUPLEMENTAÇÃO
PROPOSTA PARA A
_ª
REFORMULAÇÃO]]+Tabela25[[#This Row],[(-)
REDUÇÃO
PROPOSTA PARA A
_ª
REFORMULAÇÃO]]</f>
        <v>0</v>
      </c>
      <c r="I44" s="120" t="e">
        <f>Tabela25[[#This Row],[PROPOSTA
ORÇAMENTÁRIA
ATUALIZADA
APÓS A
_ª
REFORMULAÇÃO]]/Tabela25[[#This Row],[PROPOSTA
ORÇAMENTÁRIA
INICIAL]]</f>
        <v>#DIV/0!</v>
      </c>
      <c r="J44" s="49"/>
      <c r="K44" s="49"/>
    </row>
    <row r="45" spans="1:13" s="18" customFormat="1" ht="12" x14ac:dyDescent="0.25">
      <c r="A45" s="119" t="s">
        <v>9</v>
      </c>
      <c r="B45" s="46" t="s">
        <v>298</v>
      </c>
      <c r="C45" s="62"/>
      <c r="D45" s="47"/>
      <c r="E45" s="69" t="e">
        <f t="shared" si="0"/>
        <v>#DIV/0!</v>
      </c>
      <c r="F45" s="48"/>
      <c r="G45" s="301"/>
      <c r="H45" s="289">
        <f>Tabela25[[#This Row],[PROPOSTA
ORÇAMENTÁRIA
INICIAL]]+Tabela25[[#This Row],[(+)
SUPLEMENTAÇÃO
PROPOSTA PARA A
_ª
REFORMULAÇÃO]]+Tabela25[[#This Row],[(-)
REDUÇÃO
PROPOSTA PARA A
_ª
REFORMULAÇÃO]]</f>
        <v>0</v>
      </c>
      <c r="I45" s="120" t="e">
        <f>Tabela25[[#This Row],[PROPOSTA
ORÇAMENTÁRIA
ATUALIZADA
APÓS A
_ª
REFORMULAÇÃO]]/Tabela25[[#This Row],[PROPOSTA
ORÇAMENTÁRIA
INICIAL]]</f>
        <v>#DIV/0!</v>
      </c>
      <c r="J45" s="49"/>
      <c r="K45" s="49"/>
    </row>
    <row r="46" spans="1:13" s="18" customFormat="1" ht="12" x14ac:dyDescent="0.25">
      <c r="A46" s="119" t="s">
        <v>10</v>
      </c>
      <c r="B46" s="46" t="s">
        <v>299</v>
      </c>
      <c r="C46" s="62"/>
      <c r="D46" s="47"/>
      <c r="E46" s="69" t="e">
        <f t="shared" si="0"/>
        <v>#DIV/0!</v>
      </c>
      <c r="F46" s="48"/>
      <c r="G46" s="301"/>
      <c r="H46" s="289">
        <f>Tabela25[[#This Row],[PROPOSTA
ORÇAMENTÁRIA
INICIAL]]+Tabela25[[#This Row],[(+)
SUPLEMENTAÇÃO
PROPOSTA PARA A
_ª
REFORMULAÇÃO]]+Tabela25[[#This Row],[(-)
REDUÇÃO
PROPOSTA PARA A
_ª
REFORMULAÇÃO]]</f>
        <v>0</v>
      </c>
      <c r="I46" s="120" t="e">
        <f>Tabela25[[#This Row],[PROPOSTA
ORÇAMENTÁRIA
ATUALIZADA
APÓS A
_ª
REFORMULAÇÃO]]/Tabela25[[#This Row],[PROPOSTA
ORÇAMENTÁRIA
INICIAL]]</f>
        <v>#DIV/0!</v>
      </c>
      <c r="J46" s="49"/>
      <c r="K46" s="49"/>
    </row>
    <row r="47" spans="1:13" s="18" customFormat="1" ht="12" x14ac:dyDescent="0.25">
      <c r="A47" s="119" t="s">
        <v>11</v>
      </c>
      <c r="B47" s="46" t="s">
        <v>300</v>
      </c>
      <c r="C47" s="62"/>
      <c r="D47" s="47"/>
      <c r="E47" s="69" t="e">
        <f t="shared" si="0"/>
        <v>#DIV/0!</v>
      </c>
      <c r="F47" s="48"/>
      <c r="G47" s="301"/>
      <c r="H47" s="289">
        <f>Tabela25[[#This Row],[PROPOSTA
ORÇAMENTÁRIA
INICIAL]]+Tabela25[[#This Row],[(+)
SUPLEMENTAÇÃO
PROPOSTA PARA A
_ª
REFORMULAÇÃO]]+Tabela25[[#This Row],[(-)
REDUÇÃO
PROPOSTA PARA A
_ª
REFORMULAÇÃO]]</f>
        <v>0</v>
      </c>
      <c r="I47" s="120" t="e">
        <f>Tabela25[[#This Row],[PROPOSTA
ORÇAMENTÁRIA
ATUALIZADA
APÓS A
_ª
REFORMULAÇÃO]]/Tabela25[[#This Row],[PROPOSTA
ORÇAMENTÁRIA
INICIAL]]</f>
        <v>#DIV/0!</v>
      </c>
      <c r="J47" s="49"/>
      <c r="K47" s="49"/>
    </row>
    <row r="48" spans="1:13" s="18" customFormat="1" ht="12" x14ac:dyDescent="0.25">
      <c r="A48" s="119" t="s">
        <v>12</v>
      </c>
      <c r="B48" s="46" t="s">
        <v>301</v>
      </c>
      <c r="C48" s="62"/>
      <c r="D48" s="47"/>
      <c r="E48" s="69" t="e">
        <f t="shared" si="0"/>
        <v>#DIV/0!</v>
      </c>
      <c r="F48" s="48"/>
      <c r="G48" s="301"/>
      <c r="H48" s="289">
        <f>Tabela25[[#This Row],[PROPOSTA
ORÇAMENTÁRIA
INICIAL]]+Tabela25[[#This Row],[(+)
SUPLEMENTAÇÃO
PROPOSTA PARA A
_ª
REFORMULAÇÃO]]+Tabela25[[#This Row],[(-)
REDUÇÃO
PROPOSTA PARA A
_ª
REFORMULAÇÃO]]</f>
        <v>0</v>
      </c>
      <c r="I48" s="120" t="e">
        <f>Tabela25[[#This Row],[PROPOSTA
ORÇAMENTÁRIA
ATUALIZADA
APÓS A
_ª
REFORMULAÇÃO]]/Tabela25[[#This Row],[PROPOSTA
ORÇAMENTÁRIA
INICIAL]]</f>
        <v>#DIV/0!</v>
      </c>
      <c r="J48" s="49"/>
      <c r="K48" s="49"/>
    </row>
    <row r="49" spans="1:11" s="18" customFormat="1" ht="12" x14ac:dyDescent="0.25">
      <c r="A49" s="119" t="s">
        <v>13</v>
      </c>
      <c r="B49" s="46" t="s">
        <v>302</v>
      </c>
      <c r="C49" s="62"/>
      <c r="D49" s="47"/>
      <c r="E49" s="69" t="e">
        <f t="shared" si="0"/>
        <v>#DIV/0!</v>
      </c>
      <c r="F49" s="48"/>
      <c r="G49" s="301"/>
      <c r="H49" s="289">
        <f>Tabela25[[#This Row],[PROPOSTA
ORÇAMENTÁRIA
INICIAL]]+Tabela25[[#This Row],[(+)
SUPLEMENTAÇÃO
PROPOSTA PARA A
_ª
REFORMULAÇÃO]]+Tabela25[[#This Row],[(-)
REDUÇÃO
PROPOSTA PARA A
_ª
REFORMULAÇÃO]]</f>
        <v>0</v>
      </c>
      <c r="I49" s="120" t="e">
        <f>Tabela25[[#This Row],[PROPOSTA
ORÇAMENTÁRIA
ATUALIZADA
APÓS A
_ª
REFORMULAÇÃO]]/Tabela25[[#This Row],[PROPOSTA
ORÇAMENTÁRIA
INICIAL]]</f>
        <v>#DIV/0!</v>
      </c>
      <c r="J49" s="49"/>
      <c r="K49" s="49"/>
    </row>
    <row r="50" spans="1:11" s="18" customFormat="1" ht="12" x14ac:dyDescent="0.25">
      <c r="A50" s="119" t="s">
        <v>14</v>
      </c>
      <c r="B50" s="46" t="s">
        <v>303</v>
      </c>
      <c r="C50" s="62"/>
      <c r="D50" s="47"/>
      <c r="E50" s="69" t="e">
        <f t="shared" si="0"/>
        <v>#DIV/0!</v>
      </c>
      <c r="F50" s="48"/>
      <c r="G50" s="301"/>
      <c r="H50" s="289">
        <f>Tabela25[[#This Row],[PROPOSTA
ORÇAMENTÁRIA
INICIAL]]+Tabela25[[#This Row],[(+)
SUPLEMENTAÇÃO
PROPOSTA PARA A
_ª
REFORMULAÇÃO]]+Tabela25[[#This Row],[(-)
REDUÇÃO
PROPOSTA PARA A
_ª
REFORMULAÇÃO]]</f>
        <v>0</v>
      </c>
      <c r="I50" s="120" t="e">
        <f>Tabela25[[#This Row],[PROPOSTA
ORÇAMENTÁRIA
ATUALIZADA
APÓS A
_ª
REFORMULAÇÃO]]/Tabela25[[#This Row],[PROPOSTA
ORÇAMENTÁRIA
INICIAL]]</f>
        <v>#DIV/0!</v>
      </c>
      <c r="J50" s="49"/>
      <c r="K50" s="49"/>
    </row>
    <row r="51" spans="1:11" s="18" customFormat="1" ht="12" x14ac:dyDescent="0.25">
      <c r="A51" s="119" t="s">
        <v>15</v>
      </c>
      <c r="B51" s="46" t="s">
        <v>304</v>
      </c>
      <c r="C51" s="62"/>
      <c r="D51" s="47"/>
      <c r="E51" s="69" t="e">
        <f t="shared" si="0"/>
        <v>#DIV/0!</v>
      </c>
      <c r="F51" s="48"/>
      <c r="G51" s="301"/>
      <c r="H51" s="289">
        <f>Tabela25[[#This Row],[PROPOSTA
ORÇAMENTÁRIA
INICIAL]]+Tabela25[[#This Row],[(+)
SUPLEMENTAÇÃO
PROPOSTA PARA A
_ª
REFORMULAÇÃO]]+Tabela25[[#This Row],[(-)
REDUÇÃO
PROPOSTA PARA A
_ª
REFORMULAÇÃO]]</f>
        <v>0</v>
      </c>
      <c r="I51" s="120" t="e">
        <f>Tabela25[[#This Row],[PROPOSTA
ORÇAMENTÁRIA
ATUALIZADA
APÓS A
_ª
REFORMULAÇÃO]]/Tabela25[[#This Row],[PROPOSTA
ORÇAMENTÁRIA
INICIAL]]</f>
        <v>#DIV/0!</v>
      </c>
      <c r="J51" s="49"/>
      <c r="K51" s="49"/>
    </row>
    <row r="52" spans="1:11" s="18" customFormat="1" ht="12" x14ac:dyDescent="0.25">
      <c r="A52" s="119" t="s">
        <v>16</v>
      </c>
      <c r="B52" s="46" t="s">
        <v>305</v>
      </c>
      <c r="C52" s="62"/>
      <c r="D52" s="47"/>
      <c r="E52" s="69" t="e">
        <f t="shared" si="0"/>
        <v>#DIV/0!</v>
      </c>
      <c r="F52" s="48"/>
      <c r="G52" s="301"/>
      <c r="H52" s="289">
        <f>Tabela25[[#This Row],[PROPOSTA
ORÇAMENTÁRIA
INICIAL]]+Tabela25[[#This Row],[(+)
SUPLEMENTAÇÃO
PROPOSTA PARA A
_ª
REFORMULAÇÃO]]+Tabela25[[#This Row],[(-)
REDUÇÃO
PROPOSTA PARA A
_ª
REFORMULAÇÃO]]</f>
        <v>0</v>
      </c>
      <c r="I52" s="120" t="e">
        <f>Tabela25[[#This Row],[PROPOSTA
ORÇAMENTÁRIA
ATUALIZADA
APÓS A
_ª
REFORMULAÇÃO]]/Tabela25[[#This Row],[PROPOSTA
ORÇAMENTÁRIA
INICIAL]]</f>
        <v>#DIV/0!</v>
      </c>
      <c r="J52" s="49"/>
      <c r="K52" s="49"/>
    </row>
    <row r="53" spans="1:11" s="18" customFormat="1" ht="12" x14ac:dyDescent="0.25">
      <c r="A53" s="119" t="s">
        <v>17</v>
      </c>
      <c r="B53" s="46" t="s">
        <v>306</v>
      </c>
      <c r="C53" s="62"/>
      <c r="D53" s="47"/>
      <c r="E53" s="69" t="e">
        <f t="shared" si="0"/>
        <v>#DIV/0!</v>
      </c>
      <c r="F53" s="48"/>
      <c r="G53" s="301"/>
      <c r="H53" s="289">
        <f>Tabela25[[#This Row],[PROPOSTA
ORÇAMENTÁRIA
INICIAL]]+Tabela25[[#This Row],[(+)
SUPLEMENTAÇÃO
PROPOSTA PARA A
_ª
REFORMULAÇÃO]]+Tabela25[[#This Row],[(-)
REDUÇÃO
PROPOSTA PARA A
_ª
REFORMULAÇÃO]]</f>
        <v>0</v>
      </c>
      <c r="I53" s="120" t="e">
        <f>Tabela25[[#This Row],[PROPOSTA
ORÇAMENTÁRIA
ATUALIZADA
APÓS A
_ª
REFORMULAÇÃO]]/Tabela25[[#This Row],[PROPOSTA
ORÇAMENTÁRIA
INICIAL]]</f>
        <v>#DIV/0!</v>
      </c>
      <c r="J53" s="49"/>
      <c r="K53" s="49"/>
    </row>
    <row r="54" spans="1:11" s="18" customFormat="1" ht="12" x14ac:dyDescent="0.25">
      <c r="A54" s="119" t="s">
        <v>18</v>
      </c>
      <c r="B54" s="46" t="s">
        <v>307</v>
      </c>
      <c r="C54" s="62"/>
      <c r="D54" s="47"/>
      <c r="E54" s="69" t="e">
        <f t="shared" si="0"/>
        <v>#DIV/0!</v>
      </c>
      <c r="F54" s="48"/>
      <c r="G54" s="301"/>
      <c r="H54" s="289">
        <f>Tabela25[[#This Row],[PROPOSTA
ORÇAMENTÁRIA
INICIAL]]+Tabela25[[#This Row],[(+)
SUPLEMENTAÇÃO
PROPOSTA PARA A
_ª
REFORMULAÇÃO]]+Tabela25[[#This Row],[(-)
REDUÇÃO
PROPOSTA PARA A
_ª
REFORMULAÇÃO]]</f>
        <v>0</v>
      </c>
      <c r="I54" s="120" t="e">
        <f>Tabela25[[#This Row],[PROPOSTA
ORÇAMENTÁRIA
ATUALIZADA
APÓS A
_ª
REFORMULAÇÃO]]/Tabela25[[#This Row],[PROPOSTA
ORÇAMENTÁRIA
INICIAL]]</f>
        <v>#DIV/0!</v>
      </c>
      <c r="J54" s="49"/>
      <c r="K54" s="49"/>
    </row>
    <row r="55" spans="1:11" s="18" customFormat="1" ht="12" x14ac:dyDescent="0.25">
      <c r="A55" s="119" t="s">
        <v>19</v>
      </c>
      <c r="B55" s="46" t="s">
        <v>308</v>
      </c>
      <c r="C55" s="62"/>
      <c r="D55" s="47"/>
      <c r="E55" s="69" t="e">
        <f t="shared" si="0"/>
        <v>#DIV/0!</v>
      </c>
      <c r="F55" s="48"/>
      <c r="G55" s="301"/>
      <c r="H55" s="289">
        <f>Tabela25[[#This Row],[PROPOSTA
ORÇAMENTÁRIA
INICIAL]]+Tabela25[[#This Row],[(+)
SUPLEMENTAÇÃO
PROPOSTA PARA A
_ª
REFORMULAÇÃO]]+Tabela25[[#This Row],[(-)
REDUÇÃO
PROPOSTA PARA A
_ª
REFORMULAÇÃO]]</f>
        <v>0</v>
      </c>
      <c r="I55" s="120" t="e">
        <f>Tabela25[[#This Row],[PROPOSTA
ORÇAMENTÁRIA
ATUALIZADA
APÓS A
_ª
REFORMULAÇÃO]]/Tabela25[[#This Row],[PROPOSTA
ORÇAMENTÁRIA
INICIAL]]</f>
        <v>#DIV/0!</v>
      </c>
      <c r="J55" s="49"/>
      <c r="K55" s="49"/>
    </row>
    <row r="56" spans="1:11" s="18" customFormat="1" ht="12" x14ac:dyDescent="0.25">
      <c r="A56" s="119" t="s">
        <v>20</v>
      </c>
      <c r="B56" s="46" t="s">
        <v>309</v>
      </c>
      <c r="C56" s="62"/>
      <c r="D56" s="47"/>
      <c r="E56" s="69" t="e">
        <f t="shared" si="0"/>
        <v>#DIV/0!</v>
      </c>
      <c r="F56" s="48"/>
      <c r="G56" s="301"/>
      <c r="H56" s="289">
        <f>Tabela25[[#This Row],[PROPOSTA
ORÇAMENTÁRIA
INICIAL]]+Tabela25[[#This Row],[(+)
SUPLEMENTAÇÃO
PROPOSTA PARA A
_ª
REFORMULAÇÃO]]+Tabela25[[#This Row],[(-)
REDUÇÃO
PROPOSTA PARA A
_ª
REFORMULAÇÃO]]</f>
        <v>0</v>
      </c>
      <c r="I56" s="120" t="e">
        <f>Tabela25[[#This Row],[PROPOSTA
ORÇAMENTÁRIA
ATUALIZADA
APÓS A
_ª
REFORMULAÇÃO]]/Tabela25[[#This Row],[PROPOSTA
ORÇAMENTÁRIA
INICIAL]]</f>
        <v>#DIV/0!</v>
      </c>
      <c r="J56" s="49"/>
      <c r="K56" s="49"/>
    </row>
    <row r="57" spans="1:11" s="18" customFormat="1" ht="12" x14ac:dyDescent="0.25">
      <c r="A57" s="119" t="s">
        <v>21</v>
      </c>
      <c r="B57" s="46" t="s">
        <v>310</v>
      </c>
      <c r="C57" s="62"/>
      <c r="D57" s="47"/>
      <c r="E57" s="69" t="e">
        <f t="shared" si="0"/>
        <v>#DIV/0!</v>
      </c>
      <c r="F57" s="48"/>
      <c r="G57" s="301"/>
      <c r="H57" s="289">
        <f>Tabela25[[#This Row],[PROPOSTA
ORÇAMENTÁRIA
INICIAL]]+Tabela25[[#This Row],[(+)
SUPLEMENTAÇÃO
PROPOSTA PARA A
_ª
REFORMULAÇÃO]]+Tabela25[[#This Row],[(-)
REDUÇÃO
PROPOSTA PARA A
_ª
REFORMULAÇÃO]]</f>
        <v>0</v>
      </c>
      <c r="I57" s="120" t="e">
        <f>Tabela25[[#This Row],[PROPOSTA
ORÇAMENTÁRIA
ATUALIZADA
APÓS A
_ª
REFORMULAÇÃO]]/Tabela25[[#This Row],[PROPOSTA
ORÇAMENTÁRIA
INICIAL]]</f>
        <v>#DIV/0!</v>
      </c>
      <c r="J57" s="49"/>
      <c r="K57" s="49"/>
    </row>
    <row r="58" spans="1:11" s="18" customFormat="1" ht="12" x14ac:dyDescent="0.25">
      <c r="A58" s="119" t="s">
        <v>22</v>
      </c>
      <c r="B58" s="46" t="s">
        <v>311</v>
      </c>
      <c r="C58" s="62"/>
      <c r="D58" s="47"/>
      <c r="E58" s="69" t="e">
        <f t="shared" si="0"/>
        <v>#DIV/0!</v>
      </c>
      <c r="F58" s="48"/>
      <c r="G58" s="301"/>
      <c r="H58" s="289">
        <f>Tabela25[[#This Row],[PROPOSTA
ORÇAMENTÁRIA
INICIAL]]+Tabela25[[#This Row],[(+)
SUPLEMENTAÇÃO
PROPOSTA PARA A
_ª
REFORMULAÇÃO]]+Tabela25[[#This Row],[(-)
REDUÇÃO
PROPOSTA PARA A
_ª
REFORMULAÇÃO]]</f>
        <v>0</v>
      </c>
      <c r="I58" s="120" t="e">
        <f>Tabela25[[#This Row],[PROPOSTA
ORÇAMENTÁRIA
ATUALIZADA
APÓS A
_ª
REFORMULAÇÃO]]/Tabela25[[#This Row],[PROPOSTA
ORÇAMENTÁRIA
INICIAL]]</f>
        <v>#DIV/0!</v>
      </c>
      <c r="J58" s="49"/>
      <c r="K58" s="49"/>
    </row>
    <row r="59" spans="1:11" s="18" customFormat="1" ht="12" x14ac:dyDescent="0.25">
      <c r="A59" s="119" t="s">
        <v>23</v>
      </c>
      <c r="B59" s="46" t="s">
        <v>312</v>
      </c>
      <c r="C59" s="62"/>
      <c r="D59" s="47"/>
      <c r="E59" s="69" t="e">
        <f t="shared" si="0"/>
        <v>#DIV/0!</v>
      </c>
      <c r="F59" s="48"/>
      <c r="G59" s="301"/>
      <c r="H59" s="289">
        <f>Tabela25[[#This Row],[PROPOSTA
ORÇAMENTÁRIA
INICIAL]]+Tabela25[[#This Row],[(+)
SUPLEMENTAÇÃO
PROPOSTA PARA A
_ª
REFORMULAÇÃO]]+Tabela25[[#This Row],[(-)
REDUÇÃO
PROPOSTA PARA A
_ª
REFORMULAÇÃO]]</f>
        <v>0</v>
      </c>
      <c r="I59" s="120" t="e">
        <f>Tabela25[[#This Row],[PROPOSTA
ORÇAMENTÁRIA
ATUALIZADA
APÓS A
_ª
REFORMULAÇÃO]]/Tabela25[[#This Row],[PROPOSTA
ORÇAMENTÁRIA
INICIAL]]</f>
        <v>#DIV/0!</v>
      </c>
      <c r="J59" s="49"/>
      <c r="K59" s="49"/>
    </row>
    <row r="60" spans="1:11" s="18" customFormat="1" ht="12" x14ac:dyDescent="0.25">
      <c r="A60" s="119" t="s">
        <v>24</v>
      </c>
      <c r="B60" s="46" t="s">
        <v>313</v>
      </c>
      <c r="C60" s="62"/>
      <c r="D60" s="47"/>
      <c r="E60" s="69" t="e">
        <f t="shared" si="0"/>
        <v>#DIV/0!</v>
      </c>
      <c r="F60" s="48"/>
      <c r="G60" s="301"/>
      <c r="H60" s="289">
        <f>Tabela25[[#This Row],[PROPOSTA
ORÇAMENTÁRIA
INICIAL]]+Tabela25[[#This Row],[(+)
SUPLEMENTAÇÃO
PROPOSTA PARA A
_ª
REFORMULAÇÃO]]+Tabela25[[#This Row],[(-)
REDUÇÃO
PROPOSTA PARA A
_ª
REFORMULAÇÃO]]</f>
        <v>0</v>
      </c>
      <c r="I60" s="120" t="e">
        <f>Tabela25[[#This Row],[PROPOSTA
ORÇAMENTÁRIA
ATUALIZADA
APÓS A
_ª
REFORMULAÇÃO]]/Tabela25[[#This Row],[PROPOSTA
ORÇAMENTÁRIA
INICIAL]]</f>
        <v>#DIV/0!</v>
      </c>
      <c r="J60" s="49"/>
      <c r="K60" s="49"/>
    </row>
    <row r="61" spans="1:11" s="18" customFormat="1" ht="12" x14ac:dyDescent="0.25">
      <c r="A61" s="119" t="s">
        <v>25</v>
      </c>
      <c r="B61" s="46" t="s">
        <v>314</v>
      </c>
      <c r="C61" s="62"/>
      <c r="D61" s="47"/>
      <c r="E61" s="69" t="e">
        <f t="shared" si="0"/>
        <v>#DIV/0!</v>
      </c>
      <c r="F61" s="48"/>
      <c r="G61" s="301"/>
      <c r="H61" s="289">
        <f>Tabela25[[#This Row],[PROPOSTA
ORÇAMENTÁRIA
INICIAL]]+Tabela25[[#This Row],[(+)
SUPLEMENTAÇÃO
PROPOSTA PARA A
_ª
REFORMULAÇÃO]]+Tabela25[[#This Row],[(-)
REDUÇÃO
PROPOSTA PARA A
_ª
REFORMULAÇÃO]]</f>
        <v>0</v>
      </c>
      <c r="I61" s="120" t="e">
        <f>Tabela25[[#This Row],[PROPOSTA
ORÇAMENTÁRIA
ATUALIZADA
APÓS A
_ª
REFORMULAÇÃO]]/Tabela25[[#This Row],[PROPOSTA
ORÇAMENTÁRIA
INICIAL]]</f>
        <v>#DIV/0!</v>
      </c>
      <c r="J61" s="49"/>
      <c r="K61" s="49"/>
    </row>
    <row r="62" spans="1:11" s="18" customFormat="1" ht="12" x14ac:dyDescent="0.25">
      <c r="A62" s="119" t="s">
        <v>26</v>
      </c>
      <c r="B62" s="46" t="s">
        <v>315</v>
      </c>
      <c r="C62" s="62"/>
      <c r="D62" s="47"/>
      <c r="E62" s="69" t="e">
        <f t="shared" si="0"/>
        <v>#DIV/0!</v>
      </c>
      <c r="F62" s="48"/>
      <c r="G62" s="301"/>
      <c r="H62" s="289">
        <f>Tabela25[[#This Row],[PROPOSTA
ORÇAMENTÁRIA
INICIAL]]+Tabela25[[#This Row],[(+)
SUPLEMENTAÇÃO
PROPOSTA PARA A
_ª
REFORMULAÇÃO]]+Tabela25[[#This Row],[(-)
REDUÇÃO
PROPOSTA PARA A
_ª
REFORMULAÇÃO]]</f>
        <v>0</v>
      </c>
      <c r="I62" s="120" t="e">
        <f>Tabela25[[#This Row],[PROPOSTA
ORÇAMENTÁRIA
ATUALIZADA
APÓS A
_ª
REFORMULAÇÃO]]/Tabela25[[#This Row],[PROPOSTA
ORÇAMENTÁRIA
INICIAL]]</f>
        <v>#DIV/0!</v>
      </c>
      <c r="J62" s="49"/>
      <c r="K62" s="49"/>
    </row>
    <row r="63" spans="1:11" s="18" customFormat="1" ht="12" x14ac:dyDescent="0.25">
      <c r="A63" s="119" t="s">
        <v>27</v>
      </c>
      <c r="B63" s="46" t="s">
        <v>316</v>
      </c>
      <c r="C63" s="62"/>
      <c r="D63" s="47"/>
      <c r="E63" s="69" t="e">
        <f t="shared" si="0"/>
        <v>#DIV/0!</v>
      </c>
      <c r="F63" s="48"/>
      <c r="G63" s="301"/>
      <c r="H63" s="289">
        <f>Tabela25[[#This Row],[PROPOSTA
ORÇAMENTÁRIA
INICIAL]]+Tabela25[[#This Row],[(+)
SUPLEMENTAÇÃO
PROPOSTA PARA A
_ª
REFORMULAÇÃO]]+Tabela25[[#This Row],[(-)
REDUÇÃO
PROPOSTA PARA A
_ª
REFORMULAÇÃO]]</f>
        <v>0</v>
      </c>
      <c r="I63" s="120" t="e">
        <f>Tabela25[[#This Row],[PROPOSTA
ORÇAMENTÁRIA
ATUALIZADA
APÓS A
_ª
REFORMULAÇÃO]]/Tabela25[[#This Row],[PROPOSTA
ORÇAMENTÁRIA
INICIAL]]</f>
        <v>#DIV/0!</v>
      </c>
      <c r="J63" s="49"/>
      <c r="K63" s="49"/>
    </row>
    <row r="64" spans="1:11" s="18" customFormat="1" ht="12" x14ac:dyDescent="0.25">
      <c r="A64" s="119" t="s">
        <v>28</v>
      </c>
      <c r="B64" s="46" t="s">
        <v>317</v>
      </c>
      <c r="C64" s="62"/>
      <c r="D64" s="47"/>
      <c r="E64" s="69" t="e">
        <f t="shared" si="0"/>
        <v>#DIV/0!</v>
      </c>
      <c r="F64" s="48"/>
      <c r="G64" s="301"/>
      <c r="H64" s="289">
        <f>Tabela25[[#This Row],[PROPOSTA
ORÇAMENTÁRIA
INICIAL]]+Tabela25[[#This Row],[(+)
SUPLEMENTAÇÃO
PROPOSTA PARA A
_ª
REFORMULAÇÃO]]+Tabela25[[#This Row],[(-)
REDUÇÃO
PROPOSTA PARA A
_ª
REFORMULAÇÃO]]</f>
        <v>0</v>
      </c>
      <c r="I64" s="120" t="e">
        <f>Tabela25[[#This Row],[PROPOSTA
ORÇAMENTÁRIA
ATUALIZADA
APÓS A
_ª
REFORMULAÇÃO]]/Tabela25[[#This Row],[PROPOSTA
ORÇAMENTÁRIA
INICIAL]]</f>
        <v>#DIV/0!</v>
      </c>
      <c r="J64" s="49"/>
      <c r="K64" s="49"/>
    </row>
    <row r="65" spans="1:11" s="18" customFormat="1" ht="12" x14ac:dyDescent="0.25">
      <c r="A65" s="119" t="s">
        <v>29</v>
      </c>
      <c r="B65" s="46" t="s">
        <v>318</v>
      </c>
      <c r="C65" s="62"/>
      <c r="D65" s="47"/>
      <c r="E65" s="69" t="e">
        <f t="shared" si="0"/>
        <v>#DIV/0!</v>
      </c>
      <c r="F65" s="48"/>
      <c r="G65" s="301"/>
      <c r="H65" s="289">
        <f>Tabela25[[#This Row],[PROPOSTA
ORÇAMENTÁRIA
INICIAL]]+Tabela25[[#This Row],[(+)
SUPLEMENTAÇÃO
PROPOSTA PARA A
_ª
REFORMULAÇÃO]]+Tabela25[[#This Row],[(-)
REDUÇÃO
PROPOSTA PARA A
_ª
REFORMULAÇÃO]]</f>
        <v>0</v>
      </c>
      <c r="I65" s="120" t="e">
        <f>Tabela25[[#This Row],[PROPOSTA
ORÇAMENTÁRIA
ATUALIZADA
APÓS A
_ª
REFORMULAÇÃO]]/Tabela25[[#This Row],[PROPOSTA
ORÇAMENTÁRIA
INICIAL]]</f>
        <v>#DIV/0!</v>
      </c>
      <c r="J65" s="49"/>
      <c r="K65" s="49"/>
    </row>
    <row r="66" spans="1:11" s="18" customFormat="1" ht="12" x14ac:dyDescent="0.25">
      <c r="A66" s="119" t="s">
        <v>30</v>
      </c>
      <c r="B66" s="46" t="s">
        <v>319</v>
      </c>
      <c r="C66" s="62"/>
      <c r="D66" s="47"/>
      <c r="E66" s="69" t="e">
        <f t="shared" si="0"/>
        <v>#DIV/0!</v>
      </c>
      <c r="F66" s="48"/>
      <c r="G66" s="301"/>
      <c r="H66" s="289">
        <f>Tabela25[[#This Row],[PROPOSTA
ORÇAMENTÁRIA
INICIAL]]+Tabela25[[#This Row],[(+)
SUPLEMENTAÇÃO
PROPOSTA PARA A
_ª
REFORMULAÇÃO]]+Tabela25[[#This Row],[(-)
REDUÇÃO
PROPOSTA PARA A
_ª
REFORMULAÇÃO]]</f>
        <v>0</v>
      </c>
      <c r="I66" s="120" t="e">
        <f>Tabela25[[#This Row],[PROPOSTA
ORÇAMENTÁRIA
ATUALIZADA
APÓS A
_ª
REFORMULAÇÃO]]/Tabela25[[#This Row],[PROPOSTA
ORÇAMENTÁRIA
INICIAL]]</f>
        <v>#DIV/0!</v>
      </c>
      <c r="J66" s="49"/>
      <c r="K66" s="49"/>
    </row>
    <row r="67" spans="1:11" s="18" customFormat="1" ht="12" x14ac:dyDescent="0.25">
      <c r="A67" s="119" t="s">
        <v>31</v>
      </c>
      <c r="B67" s="46" t="s">
        <v>320</v>
      </c>
      <c r="C67" s="62"/>
      <c r="D67" s="47"/>
      <c r="E67" s="69" t="e">
        <f t="shared" si="0"/>
        <v>#DIV/0!</v>
      </c>
      <c r="F67" s="48"/>
      <c r="G67" s="301"/>
      <c r="H67" s="289">
        <f>Tabela25[[#This Row],[PROPOSTA
ORÇAMENTÁRIA
INICIAL]]+Tabela25[[#This Row],[(+)
SUPLEMENTAÇÃO
PROPOSTA PARA A
_ª
REFORMULAÇÃO]]+Tabela25[[#This Row],[(-)
REDUÇÃO
PROPOSTA PARA A
_ª
REFORMULAÇÃO]]</f>
        <v>0</v>
      </c>
      <c r="I67" s="120" t="e">
        <f>Tabela25[[#This Row],[PROPOSTA
ORÇAMENTÁRIA
ATUALIZADA
APÓS A
_ª
REFORMULAÇÃO]]/Tabela25[[#This Row],[PROPOSTA
ORÇAMENTÁRIA
INICIAL]]</f>
        <v>#DIV/0!</v>
      </c>
      <c r="J67" s="49"/>
      <c r="K67" s="49"/>
    </row>
    <row r="68" spans="1:11" s="4" customFormat="1" x14ac:dyDescent="0.25">
      <c r="A68" s="121" t="s">
        <v>32</v>
      </c>
      <c r="B68" s="50" t="s">
        <v>33</v>
      </c>
      <c r="C68" s="63">
        <f>+C69</f>
        <v>0</v>
      </c>
      <c r="D68" s="22">
        <f>+D69</f>
        <v>0</v>
      </c>
      <c r="E68" s="27">
        <v>0</v>
      </c>
      <c r="F68" s="21">
        <f>+F69</f>
        <v>0</v>
      </c>
      <c r="G68" s="302">
        <f>+G69</f>
        <v>0</v>
      </c>
      <c r="H68" s="40">
        <f>Tabela25[[#This Row],[PROPOSTA
ORÇAMENTÁRIA
INICIAL]]+Tabela25[[#This Row],[(+)
SUPLEMENTAÇÃO
PROPOSTA PARA A
_ª
REFORMULAÇÃO]]+Tabela25[[#This Row],[(-)
REDUÇÃO
PROPOSTA PARA A
_ª
REFORMULAÇÃO]]</f>
        <v>0</v>
      </c>
      <c r="I68" s="116" t="e">
        <f>Tabela25[[#This Row],[PROPOSTA
ORÇAMENTÁRIA
ATUALIZADA
APÓS A
_ª
REFORMULAÇÃO]]/Tabela25[[#This Row],[PROPOSTA
ORÇAMENTÁRIA
INICIAL]]</f>
        <v>#DIV/0!</v>
      </c>
      <c r="J68" s="5"/>
    </row>
    <row r="69" spans="1:11" s="4" customFormat="1" x14ac:dyDescent="0.25">
      <c r="A69" s="121" t="s">
        <v>34</v>
      </c>
      <c r="B69" s="53" t="s">
        <v>35</v>
      </c>
      <c r="C69" s="64">
        <f>+C70</f>
        <v>0</v>
      </c>
      <c r="D69" s="44">
        <f>+D70</f>
        <v>0</v>
      </c>
      <c r="E69" s="68">
        <v>0</v>
      </c>
      <c r="F69" s="54">
        <f>+F70</f>
        <v>0</v>
      </c>
      <c r="G69" s="303">
        <f>+G70</f>
        <v>0</v>
      </c>
      <c r="H69" s="290">
        <f>Tabela25[[#This Row],[PROPOSTA
ORÇAMENTÁRIA
INICIAL]]+Tabela25[[#This Row],[(+)
SUPLEMENTAÇÃO
PROPOSTA PARA A
_ª
REFORMULAÇÃO]]+Tabela25[[#This Row],[(-)
REDUÇÃO
PROPOSTA PARA A
_ª
REFORMULAÇÃO]]</f>
        <v>0</v>
      </c>
      <c r="I69" s="117" t="e">
        <f>Tabela25[[#This Row],[PROPOSTA
ORÇAMENTÁRIA
ATUALIZADA
APÓS A
_ª
REFORMULAÇÃO]]/Tabela25[[#This Row],[PROPOSTA
ORÇAMENTÁRIA
INICIAL]]</f>
        <v>#DIV/0!</v>
      </c>
      <c r="J69" s="5"/>
    </row>
    <row r="70" spans="1:11" x14ac:dyDescent="0.25">
      <c r="A70" s="122" t="s">
        <v>36</v>
      </c>
      <c r="B70" s="55" t="s">
        <v>37</v>
      </c>
      <c r="C70" s="62"/>
      <c r="D70" s="47"/>
      <c r="E70" s="69">
        <v>0</v>
      </c>
      <c r="F70" s="48"/>
      <c r="G70" s="301"/>
      <c r="H70" s="289">
        <f>Tabela25[[#This Row],[PROPOSTA
ORÇAMENTÁRIA
INICIAL]]+Tabela25[[#This Row],[(+)
SUPLEMENTAÇÃO
PROPOSTA PARA A
_ª
REFORMULAÇÃO]]+Tabela25[[#This Row],[(-)
REDUÇÃO
PROPOSTA PARA A
_ª
REFORMULAÇÃO]]</f>
        <v>0</v>
      </c>
      <c r="I70" s="120" t="e">
        <f>Tabela25[[#This Row],[PROPOSTA
ORÇAMENTÁRIA
ATUALIZADA
APÓS A
_ª
REFORMULAÇÃO]]/Tabela25[[#This Row],[PROPOSTA
ORÇAMENTÁRIA
INICIAL]]</f>
        <v>#DIV/0!</v>
      </c>
      <c r="J70" s="5"/>
    </row>
    <row r="71" spans="1:11" s="4" customFormat="1" x14ac:dyDescent="0.25">
      <c r="A71" s="121" t="s">
        <v>38</v>
      </c>
      <c r="B71" s="50" t="s">
        <v>334</v>
      </c>
      <c r="C71" s="63">
        <f>C72+C75+C77+C80+C83</f>
        <v>0</v>
      </c>
      <c r="D71" s="22">
        <f>D72+D75+D77+D80+D83</f>
        <v>0</v>
      </c>
      <c r="E71" s="27" t="e">
        <f t="shared" ref="E71:E134" si="2">+D71/C71</f>
        <v>#DIV/0!</v>
      </c>
      <c r="F71" s="21">
        <f>F72+F75+F77+F80+F83</f>
        <v>0</v>
      </c>
      <c r="G71" s="302">
        <f>G72+G75+G77+G80+G83</f>
        <v>0</v>
      </c>
      <c r="H71" s="40">
        <f>Tabela25[[#This Row],[PROPOSTA
ORÇAMENTÁRIA
INICIAL]]+Tabela25[[#This Row],[(+)
SUPLEMENTAÇÃO
PROPOSTA PARA A
_ª
REFORMULAÇÃO]]+Tabela25[[#This Row],[(-)
REDUÇÃO
PROPOSTA PARA A
_ª
REFORMULAÇÃO]]</f>
        <v>0</v>
      </c>
      <c r="I71" s="116" t="e">
        <f>Tabela25[[#This Row],[PROPOSTA
ORÇAMENTÁRIA
ATUALIZADA
APÓS A
_ª
REFORMULAÇÃO]]/Tabela25[[#This Row],[PROPOSTA
ORÇAMENTÁRIA
INICIAL]]</f>
        <v>#DIV/0!</v>
      </c>
      <c r="J71" s="5"/>
    </row>
    <row r="72" spans="1:11" s="4" customFormat="1" x14ac:dyDescent="0.25">
      <c r="A72" s="76" t="s">
        <v>474</v>
      </c>
      <c r="B72" s="43" t="s">
        <v>475</v>
      </c>
      <c r="C72" s="64">
        <f>C73+C74</f>
        <v>0</v>
      </c>
      <c r="D72" s="44">
        <f>D73+D74</f>
        <v>0</v>
      </c>
      <c r="E72" s="68" t="e">
        <f t="shared" si="2"/>
        <v>#DIV/0!</v>
      </c>
      <c r="F72" s="54">
        <f>F73+F74</f>
        <v>0</v>
      </c>
      <c r="G72" s="303">
        <f>G73+G74</f>
        <v>0</v>
      </c>
      <c r="H72" s="290">
        <f>Tabela25[[#This Row],[PROPOSTA
ORÇAMENTÁRIA
INICIAL]]+Tabela25[[#This Row],[(+)
SUPLEMENTAÇÃO
PROPOSTA PARA A
_ª
REFORMULAÇÃO]]+Tabela25[[#This Row],[(-)
REDUÇÃO
PROPOSTA PARA A
_ª
REFORMULAÇÃO]]</f>
        <v>0</v>
      </c>
      <c r="I72" s="117" t="e">
        <f>Tabela25[[#This Row],[PROPOSTA
ORÇAMENTÁRIA
ATUALIZADA
APÓS A
_ª
REFORMULAÇÃO]]/Tabela25[[#This Row],[PROPOSTA
ORÇAMENTÁRIA
INICIAL]]</f>
        <v>#DIV/0!</v>
      </c>
      <c r="J72" s="52"/>
    </row>
    <row r="73" spans="1:11" x14ac:dyDescent="0.25">
      <c r="A73" s="75" t="s">
        <v>476</v>
      </c>
      <c r="B73" s="42" t="s">
        <v>477</v>
      </c>
      <c r="C73" s="62"/>
      <c r="D73" s="47"/>
      <c r="E73" s="69" t="e">
        <f t="shared" si="2"/>
        <v>#DIV/0!</v>
      </c>
      <c r="F73" s="48"/>
      <c r="G73" s="301"/>
      <c r="H73" s="289">
        <f>Tabela25[[#This Row],[PROPOSTA
ORÇAMENTÁRIA
INICIAL]]+Tabela25[[#This Row],[(+)
SUPLEMENTAÇÃO
PROPOSTA PARA A
_ª
REFORMULAÇÃO]]+Tabela25[[#This Row],[(-)
REDUÇÃO
PROPOSTA PARA A
_ª
REFORMULAÇÃO]]</f>
        <v>0</v>
      </c>
      <c r="I73" s="120" t="e">
        <f>Tabela25[[#This Row],[PROPOSTA
ORÇAMENTÁRIA
ATUALIZADA
APÓS A
_ª
REFORMULAÇÃO]]/Tabela25[[#This Row],[PROPOSTA
ORÇAMENTÁRIA
INICIAL]]</f>
        <v>#DIV/0!</v>
      </c>
      <c r="J73" s="5"/>
    </row>
    <row r="74" spans="1:11" s="4" customFormat="1" x14ac:dyDescent="0.25">
      <c r="A74" s="75" t="s">
        <v>478</v>
      </c>
      <c r="B74" s="42" t="s">
        <v>479</v>
      </c>
      <c r="C74" s="64"/>
      <c r="D74" s="44"/>
      <c r="E74" s="68" t="e">
        <f t="shared" si="2"/>
        <v>#DIV/0!</v>
      </c>
      <c r="F74" s="54"/>
      <c r="G74" s="303"/>
      <c r="H74" s="290">
        <f>Tabela25[[#This Row],[PROPOSTA
ORÇAMENTÁRIA
INICIAL]]+Tabela25[[#This Row],[(+)
SUPLEMENTAÇÃO
PROPOSTA PARA A
_ª
REFORMULAÇÃO]]+Tabela25[[#This Row],[(-)
REDUÇÃO
PROPOSTA PARA A
_ª
REFORMULAÇÃO]]</f>
        <v>0</v>
      </c>
      <c r="I74" s="117" t="e">
        <f>Tabela25[[#This Row],[PROPOSTA
ORÇAMENTÁRIA
ATUALIZADA
APÓS A
_ª
REFORMULAÇÃO]]/Tabela25[[#This Row],[PROPOSTA
ORÇAMENTÁRIA
INICIAL]]</f>
        <v>#DIV/0!</v>
      </c>
      <c r="J74" s="5"/>
    </row>
    <row r="75" spans="1:11" s="4" customFormat="1" x14ac:dyDescent="0.25">
      <c r="A75" s="76" t="s">
        <v>480</v>
      </c>
      <c r="B75" s="43" t="s">
        <v>481</v>
      </c>
      <c r="C75" s="64">
        <f>C76</f>
        <v>0</v>
      </c>
      <c r="D75" s="44">
        <f>D76</f>
        <v>0</v>
      </c>
      <c r="E75" s="68" t="e">
        <f t="shared" si="2"/>
        <v>#DIV/0!</v>
      </c>
      <c r="F75" s="54">
        <f>F76</f>
        <v>0</v>
      </c>
      <c r="G75" s="303">
        <f>G76</f>
        <v>0</v>
      </c>
      <c r="H75" s="290">
        <f>Tabela25[[#This Row],[PROPOSTA
ORÇAMENTÁRIA
INICIAL]]+Tabela25[[#This Row],[(+)
SUPLEMENTAÇÃO
PROPOSTA PARA A
_ª
REFORMULAÇÃO]]+Tabela25[[#This Row],[(-)
REDUÇÃO
PROPOSTA PARA A
_ª
REFORMULAÇÃO]]</f>
        <v>0</v>
      </c>
      <c r="I75" s="117" t="e">
        <f>Tabela25[[#This Row],[PROPOSTA
ORÇAMENTÁRIA
ATUALIZADA
APÓS A
_ª
REFORMULAÇÃO]]/Tabela25[[#This Row],[PROPOSTA
ORÇAMENTÁRIA
INICIAL]]</f>
        <v>#DIV/0!</v>
      </c>
      <c r="J75" s="52"/>
    </row>
    <row r="76" spans="1:11" x14ac:dyDescent="0.25">
      <c r="A76" s="75" t="s">
        <v>482</v>
      </c>
      <c r="B76" s="42" t="s">
        <v>477</v>
      </c>
      <c r="C76" s="62"/>
      <c r="D76" s="47"/>
      <c r="E76" s="69" t="e">
        <f t="shared" si="2"/>
        <v>#DIV/0!</v>
      </c>
      <c r="F76" s="48"/>
      <c r="G76" s="301"/>
      <c r="H76" s="289">
        <f>Tabela25[[#This Row],[PROPOSTA
ORÇAMENTÁRIA
INICIAL]]+Tabela25[[#This Row],[(+)
SUPLEMENTAÇÃO
PROPOSTA PARA A
_ª
REFORMULAÇÃO]]+Tabela25[[#This Row],[(-)
REDUÇÃO
PROPOSTA PARA A
_ª
REFORMULAÇÃO]]</f>
        <v>0</v>
      </c>
      <c r="I76" s="120" t="e">
        <f>Tabela25[[#This Row],[PROPOSTA
ORÇAMENTÁRIA
ATUALIZADA
APÓS A
_ª
REFORMULAÇÃO]]/Tabela25[[#This Row],[PROPOSTA
ORÇAMENTÁRIA
INICIAL]]</f>
        <v>#DIV/0!</v>
      </c>
      <c r="J76" s="5"/>
    </row>
    <row r="77" spans="1:11" s="4" customFormat="1" x14ac:dyDescent="0.25">
      <c r="A77" s="76" t="s">
        <v>483</v>
      </c>
      <c r="B77" s="43" t="s">
        <v>484</v>
      </c>
      <c r="C77" s="64">
        <f>C78+C79</f>
        <v>0</v>
      </c>
      <c r="D77" s="44">
        <f>D78+D79</f>
        <v>0</v>
      </c>
      <c r="E77" s="68" t="e">
        <f t="shared" si="2"/>
        <v>#DIV/0!</v>
      </c>
      <c r="F77" s="54">
        <f>F78+F79</f>
        <v>0</v>
      </c>
      <c r="G77" s="303">
        <f>G78+G79</f>
        <v>0</v>
      </c>
      <c r="H77" s="290">
        <f>Tabela25[[#This Row],[PROPOSTA
ORÇAMENTÁRIA
INICIAL]]+Tabela25[[#This Row],[(+)
SUPLEMENTAÇÃO
PROPOSTA PARA A
_ª
REFORMULAÇÃO]]+Tabela25[[#This Row],[(-)
REDUÇÃO
PROPOSTA PARA A
_ª
REFORMULAÇÃO]]</f>
        <v>0</v>
      </c>
      <c r="I77" s="117" t="e">
        <f>Tabela25[[#This Row],[PROPOSTA
ORÇAMENTÁRIA
ATUALIZADA
APÓS A
_ª
REFORMULAÇÃO]]/Tabela25[[#This Row],[PROPOSTA
ORÇAMENTÁRIA
INICIAL]]</f>
        <v>#DIV/0!</v>
      </c>
      <c r="J77" s="52"/>
    </row>
    <row r="78" spans="1:11" x14ac:dyDescent="0.25">
      <c r="A78" s="75" t="s">
        <v>485</v>
      </c>
      <c r="B78" s="42" t="s">
        <v>477</v>
      </c>
      <c r="C78" s="62"/>
      <c r="D78" s="47"/>
      <c r="E78" s="69" t="e">
        <f t="shared" si="2"/>
        <v>#DIV/0!</v>
      </c>
      <c r="F78" s="48"/>
      <c r="G78" s="301"/>
      <c r="H78" s="289">
        <f>Tabela25[[#This Row],[PROPOSTA
ORÇAMENTÁRIA
INICIAL]]+Tabela25[[#This Row],[(+)
SUPLEMENTAÇÃO
PROPOSTA PARA A
_ª
REFORMULAÇÃO]]+Tabela25[[#This Row],[(-)
REDUÇÃO
PROPOSTA PARA A
_ª
REFORMULAÇÃO]]</f>
        <v>0</v>
      </c>
      <c r="I78" s="120" t="e">
        <f>Tabela25[[#This Row],[PROPOSTA
ORÇAMENTÁRIA
ATUALIZADA
APÓS A
_ª
REFORMULAÇÃO]]/Tabela25[[#This Row],[PROPOSTA
ORÇAMENTÁRIA
INICIAL]]</f>
        <v>#DIV/0!</v>
      </c>
      <c r="J78" s="5"/>
    </row>
    <row r="79" spans="1:11" x14ac:dyDescent="0.25">
      <c r="A79" s="75" t="s">
        <v>486</v>
      </c>
      <c r="B79" s="42" t="s">
        <v>479</v>
      </c>
      <c r="C79" s="62"/>
      <c r="D79" s="47"/>
      <c r="E79" s="69" t="e">
        <f t="shared" si="2"/>
        <v>#DIV/0!</v>
      </c>
      <c r="F79" s="48"/>
      <c r="G79" s="301"/>
      <c r="H79" s="289">
        <f>Tabela25[[#This Row],[PROPOSTA
ORÇAMENTÁRIA
INICIAL]]+Tabela25[[#This Row],[(+)
SUPLEMENTAÇÃO
PROPOSTA PARA A
_ª
REFORMULAÇÃO]]+Tabela25[[#This Row],[(-)
REDUÇÃO
PROPOSTA PARA A
_ª
REFORMULAÇÃO]]</f>
        <v>0</v>
      </c>
      <c r="I79" s="120" t="e">
        <f>Tabela25[[#This Row],[PROPOSTA
ORÇAMENTÁRIA
ATUALIZADA
APÓS A
_ª
REFORMULAÇÃO]]/Tabela25[[#This Row],[PROPOSTA
ORÇAMENTÁRIA
INICIAL]]</f>
        <v>#DIV/0!</v>
      </c>
      <c r="J79" s="5"/>
    </row>
    <row r="80" spans="1:11" s="4" customFormat="1" x14ac:dyDescent="0.25">
      <c r="A80" s="76" t="s">
        <v>487</v>
      </c>
      <c r="B80" s="43" t="s">
        <v>488</v>
      </c>
      <c r="C80" s="64">
        <f>C81+C82</f>
        <v>0</v>
      </c>
      <c r="D80" s="44">
        <f>D81+D82</f>
        <v>0</v>
      </c>
      <c r="E80" s="68" t="e">
        <f t="shared" si="2"/>
        <v>#DIV/0!</v>
      </c>
      <c r="F80" s="54">
        <f>F81+F82</f>
        <v>0</v>
      </c>
      <c r="G80" s="303">
        <f>G81+G82</f>
        <v>0</v>
      </c>
      <c r="H80" s="290">
        <f>Tabela25[[#This Row],[PROPOSTA
ORÇAMENTÁRIA
INICIAL]]+Tabela25[[#This Row],[(+)
SUPLEMENTAÇÃO
PROPOSTA PARA A
_ª
REFORMULAÇÃO]]+Tabela25[[#This Row],[(-)
REDUÇÃO
PROPOSTA PARA A
_ª
REFORMULAÇÃO]]</f>
        <v>0</v>
      </c>
      <c r="I80" s="117" t="e">
        <f>Tabela25[[#This Row],[PROPOSTA
ORÇAMENTÁRIA
ATUALIZADA
APÓS A
_ª
REFORMULAÇÃO]]/Tabela25[[#This Row],[PROPOSTA
ORÇAMENTÁRIA
INICIAL]]</f>
        <v>#DIV/0!</v>
      </c>
      <c r="J80" s="52"/>
    </row>
    <row r="81" spans="1:10" x14ac:dyDescent="0.25">
      <c r="A81" s="75" t="s">
        <v>489</v>
      </c>
      <c r="B81" s="42" t="s">
        <v>477</v>
      </c>
      <c r="C81" s="62"/>
      <c r="D81" s="47"/>
      <c r="E81" s="69" t="e">
        <f t="shared" si="2"/>
        <v>#DIV/0!</v>
      </c>
      <c r="F81" s="48"/>
      <c r="G81" s="301"/>
      <c r="H81" s="289">
        <f>Tabela25[[#This Row],[PROPOSTA
ORÇAMENTÁRIA
INICIAL]]+Tabela25[[#This Row],[(+)
SUPLEMENTAÇÃO
PROPOSTA PARA A
_ª
REFORMULAÇÃO]]+Tabela25[[#This Row],[(-)
REDUÇÃO
PROPOSTA PARA A
_ª
REFORMULAÇÃO]]</f>
        <v>0</v>
      </c>
      <c r="I81" s="120" t="e">
        <f>Tabela25[[#This Row],[PROPOSTA
ORÇAMENTÁRIA
ATUALIZADA
APÓS A
_ª
REFORMULAÇÃO]]/Tabela25[[#This Row],[PROPOSTA
ORÇAMENTÁRIA
INICIAL]]</f>
        <v>#DIV/0!</v>
      </c>
      <c r="J81" s="5"/>
    </row>
    <row r="82" spans="1:10" x14ac:dyDescent="0.25">
      <c r="A82" s="75" t="s">
        <v>490</v>
      </c>
      <c r="B82" s="42" t="s">
        <v>479</v>
      </c>
      <c r="C82" s="62"/>
      <c r="D82" s="47"/>
      <c r="E82" s="69" t="e">
        <f t="shared" si="2"/>
        <v>#DIV/0!</v>
      </c>
      <c r="F82" s="48"/>
      <c r="G82" s="301"/>
      <c r="H82" s="289">
        <f>Tabela25[[#This Row],[PROPOSTA
ORÇAMENTÁRIA
INICIAL]]+Tabela25[[#This Row],[(+)
SUPLEMENTAÇÃO
PROPOSTA PARA A
_ª
REFORMULAÇÃO]]+Tabela25[[#This Row],[(-)
REDUÇÃO
PROPOSTA PARA A
_ª
REFORMULAÇÃO]]</f>
        <v>0</v>
      </c>
      <c r="I82" s="120" t="e">
        <f>Tabela25[[#This Row],[PROPOSTA
ORÇAMENTÁRIA
ATUALIZADA
APÓS A
_ª
REFORMULAÇÃO]]/Tabela25[[#This Row],[PROPOSTA
ORÇAMENTÁRIA
INICIAL]]</f>
        <v>#DIV/0!</v>
      </c>
      <c r="J82" s="5"/>
    </row>
    <row r="83" spans="1:10" s="4" customFormat="1" x14ac:dyDescent="0.25">
      <c r="A83" s="121" t="s">
        <v>40</v>
      </c>
      <c r="B83" s="53" t="s">
        <v>41</v>
      </c>
      <c r="C83" s="64">
        <f>SUM(C84:C96)</f>
        <v>0</v>
      </c>
      <c r="D83" s="44">
        <f>SUM(D84:D96)</f>
        <v>0</v>
      </c>
      <c r="E83" s="68" t="e">
        <f t="shared" si="2"/>
        <v>#DIV/0!</v>
      </c>
      <c r="F83" s="54">
        <f>SUM(F84:F96)</f>
        <v>0</v>
      </c>
      <c r="G83" s="303">
        <f>SUM(G84:G96)</f>
        <v>0</v>
      </c>
      <c r="H83" s="290">
        <f>Tabela25[[#This Row],[PROPOSTA
ORÇAMENTÁRIA
INICIAL]]+Tabela25[[#This Row],[(+)
SUPLEMENTAÇÃO
PROPOSTA PARA A
_ª
REFORMULAÇÃO]]+Tabela25[[#This Row],[(-)
REDUÇÃO
PROPOSTA PARA A
_ª
REFORMULAÇÃO]]</f>
        <v>0</v>
      </c>
      <c r="I83" s="117" t="e">
        <f>Tabela25[[#This Row],[PROPOSTA
ORÇAMENTÁRIA
ATUALIZADA
APÓS A
_ª
REFORMULAÇÃO]]/Tabela25[[#This Row],[PROPOSTA
ORÇAMENTÁRIA
INICIAL]]</f>
        <v>#DIV/0!</v>
      </c>
      <c r="J83" s="5"/>
    </row>
    <row r="84" spans="1:10" x14ac:dyDescent="0.25">
      <c r="A84" s="122" t="s">
        <v>42</v>
      </c>
      <c r="B84" s="55" t="s">
        <v>43</v>
      </c>
      <c r="C84" s="62"/>
      <c r="D84" s="47"/>
      <c r="E84" s="69" t="e">
        <f t="shared" si="2"/>
        <v>#DIV/0!</v>
      </c>
      <c r="F84" s="48"/>
      <c r="G84" s="301"/>
      <c r="H84" s="289">
        <f>Tabela25[[#This Row],[PROPOSTA
ORÇAMENTÁRIA
INICIAL]]+Tabela25[[#This Row],[(+)
SUPLEMENTAÇÃO
PROPOSTA PARA A
_ª
REFORMULAÇÃO]]+Tabela25[[#This Row],[(-)
REDUÇÃO
PROPOSTA PARA A
_ª
REFORMULAÇÃO]]</f>
        <v>0</v>
      </c>
      <c r="I84" s="120" t="e">
        <f>Tabela25[[#This Row],[PROPOSTA
ORÇAMENTÁRIA
ATUALIZADA
APÓS A
_ª
REFORMULAÇÃO]]/Tabela25[[#This Row],[PROPOSTA
ORÇAMENTÁRIA
INICIAL]]</f>
        <v>#DIV/0!</v>
      </c>
      <c r="J84" s="5"/>
    </row>
    <row r="85" spans="1:10" x14ac:dyDescent="0.25">
      <c r="A85" s="122" t="s">
        <v>44</v>
      </c>
      <c r="B85" s="55" t="s">
        <v>45</v>
      </c>
      <c r="C85" s="62"/>
      <c r="D85" s="47"/>
      <c r="E85" s="69" t="e">
        <f t="shared" si="2"/>
        <v>#DIV/0!</v>
      </c>
      <c r="F85" s="48"/>
      <c r="G85" s="301"/>
      <c r="H85" s="289">
        <f>Tabela25[[#This Row],[PROPOSTA
ORÇAMENTÁRIA
INICIAL]]+Tabela25[[#This Row],[(+)
SUPLEMENTAÇÃO
PROPOSTA PARA A
_ª
REFORMULAÇÃO]]+Tabela25[[#This Row],[(-)
REDUÇÃO
PROPOSTA PARA A
_ª
REFORMULAÇÃO]]</f>
        <v>0</v>
      </c>
      <c r="I85" s="120" t="e">
        <f>Tabela25[[#This Row],[PROPOSTA
ORÇAMENTÁRIA
ATUALIZADA
APÓS A
_ª
REFORMULAÇÃO]]/Tabela25[[#This Row],[PROPOSTA
ORÇAMENTÁRIA
INICIAL]]</f>
        <v>#DIV/0!</v>
      </c>
      <c r="J85" s="5"/>
    </row>
    <row r="86" spans="1:10" x14ac:dyDescent="0.25">
      <c r="A86" s="122" t="s">
        <v>46</v>
      </c>
      <c r="B86" s="55" t="s">
        <v>47</v>
      </c>
      <c r="C86" s="62"/>
      <c r="D86" s="47"/>
      <c r="E86" s="69" t="e">
        <f t="shared" si="2"/>
        <v>#DIV/0!</v>
      </c>
      <c r="F86" s="48"/>
      <c r="G86" s="301"/>
      <c r="H86" s="289">
        <f>Tabela25[[#This Row],[PROPOSTA
ORÇAMENTÁRIA
INICIAL]]+Tabela25[[#This Row],[(+)
SUPLEMENTAÇÃO
PROPOSTA PARA A
_ª
REFORMULAÇÃO]]+Tabela25[[#This Row],[(-)
REDUÇÃO
PROPOSTA PARA A
_ª
REFORMULAÇÃO]]</f>
        <v>0</v>
      </c>
      <c r="I86" s="120" t="e">
        <f>Tabela25[[#This Row],[PROPOSTA
ORÇAMENTÁRIA
ATUALIZADA
APÓS A
_ª
REFORMULAÇÃO]]/Tabela25[[#This Row],[PROPOSTA
ORÇAMENTÁRIA
INICIAL]]</f>
        <v>#DIV/0!</v>
      </c>
      <c r="J86" s="5"/>
    </row>
    <row r="87" spans="1:10" x14ac:dyDescent="0.25">
      <c r="A87" s="122" t="s">
        <v>48</v>
      </c>
      <c r="B87" s="55" t="s">
        <v>49</v>
      </c>
      <c r="C87" s="62"/>
      <c r="D87" s="47"/>
      <c r="E87" s="69" t="e">
        <f t="shared" si="2"/>
        <v>#DIV/0!</v>
      </c>
      <c r="F87" s="48"/>
      <c r="G87" s="301"/>
      <c r="H87" s="289">
        <f>Tabela25[[#This Row],[PROPOSTA
ORÇAMENTÁRIA
INICIAL]]+Tabela25[[#This Row],[(+)
SUPLEMENTAÇÃO
PROPOSTA PARA A
_ª
REFORMULAÇÃO]]+Tabela25[[#This Row],[(-)
REDUÇÃO
PROPOSTA PARA A
_ª
REFORMULAÇÃO]]</f>
        <v>0</v>
      </c>
      <c r="I87" s="120" t="e">
        <f>Tabela25[[#This Row],[PROPOSTA
ORÇAMENTÁRIA
ATUALIZADA
APÓS A
_ª
REFORMULAÇÃO]]/Tabela25[[#This Row],[PROPOSTA
ORÇAMENTÁRIA
INICIAL]]</f>
        <v>#DIV/0!</v>
      </c>
      <c r="J87" s="5"/>
    </row>
    <row r="88" spans="1:10" x14ac:dyDescent="0.25">
      <c r="A88" s="122" t="s">
        <v>50</v>
      </c>
      <c r="B88" s="55" t="s">
        <v>51</v>
      </c>
      <c r="C88" s="62"/>
      <c r="D88" s="47"/>
      <c r="E88" s="69" t="e">
        <f t="shared" si="2"/>
        <v>#DIV/0!</v>
      </c>
      <c r="F88" s="48"/>
      <c r="G88" s="301"/>
      <c r="H88" s="289">
        <f>Tabela25[[#This Row],[PROPOSTA
ORÇAMENTÁRIA
INICIAL]]+Tabela25[[#This Row],[(+)
SUPLEMENTAÇÃO
PROPOSTA PARA A
_ª
REFORMULAÇÃO]]+Tabela25[[#This Row],[(-)
REDUÇÃO
PROPOSTA PARA A
_ª
REFORMULAÇÃO]]</f>
        <v>0</v>
      </c>
      <c r="I88" s="120" t="e">
        <f>Tabela25[[#This Row],[PROPOSTA
ORÇAMENTÁRIA
ATUALIZADA
APÓS A
_ª
REFORMULAÇÃO]]/Tabela25[[#This Row],[PROPOSTA
ORÇAMENTÁRIA
INICIAL]]</f>
        <v>#DIV/0!</v>
      </c>
      <c r="J88" s="5"/>
    </row>
    <row r="89" spans="1:10" x14ac:dyDescent="0.25">
      <c r="A89" s="122" t="s">
        <v>52</v>
      </c>
      <c r="B89" s="55" t="s">
        <v>53</v>
      </c>
      <c r="C89" s="62"/>
      <c r="D89" s="47"/>
      <c r="E89" s="69" t="e">
        <f t="shared" si="2"/>
        <v>#DIV/0!</v>
      </c>
      <c r="F89" s="48"/>
      <c r="G89" s="301"/>
      <c r="H89" s="289">
        <f>Tabela25[[#This Row],[PROPOSTA
ORÇAMENTÁRIA
INICIAL]]+Tabela25[[#This Row],[(+)
SUPLEMENTAÇÃO
PROPOSTA PARA A
_ª
REFORMULAÇÃO]]+Tabela25[[#This Row],[(-)
REDUÇÃO
PROPOSTA PARA A
_ª
REFORMULAÇÃO]]</f>
        <v>0</v>
      </c>
      <c r="I89" s="120" t="e">
        <f>Tabela25[[#This Row],[PROPOSTA
ORÇAMENTÁRIA
ATUALIZADA
APÓS A
_ª
REFORMULAÇÃO]]/Tabela25[[#This Row],[PROPOSTA
ORÇAMENTÁRIA
INICIAL]]</f>
        <v>#DIV/0!</v>
      </c>
      <c r="J89" s="5"/>
    </row>
    <row r="90" spans="1:10" x14ac:dyDescent="0.25">
      <c r="A90" s="122" t="s">
        <v>54</v>
      </c>
      <c r="B90" s="55" t="s">
        <v>55</v>
      </c>
      <c r="C90" s="62"/>
      <c r="D90" s="47"/>
      <c r="E90" s="69" t="e">
        <f t="shared" si="2"/>
        <v>#DIV/0!</v>
      </c>
      <c r="F90" s="48"/>
      <c r="G90" s="301"/>
      <c r="H90" s="289">
        <f>Tabela25[[#This Row],[PROPOSTA
ORÇAMENTÁRIA
INICIAL]]+Tabela25[[#This Row],[(+)
SUPLEMENTAÇÃO
PROPOSTA PARA A
_ª
REFORMULAÇÃO]]+Tabela25[[#This Row],[(-)
REDUÇÃO
PROPOSTA PARA A
_ª
REFORMULAÇÃO]]</f>
        <v>0</v>
      </c>
      <c r="I90" s="120" t="e">
        <f>Tabela25[[#This Row],[PROPOSTA
ORÇAMENTÁRIA
ATUALIZADA
APÓS A
_ª
REFORMULAÇÃO]]/Tabela25[[#This Row],[PROPOSTA
ORÇAMENTÁRIA
INICIAL]]</f>
        <v>#DIV/0!</v>
      </c>
      <c r="J90" s="5"/>
    </row>
    <row r="91" spans="1:10" x14ac:dyDescent="0.25">
      <c r="A91" s="122" t="s">
        <v>56</v>
      </c>
      <c r="B91" s="55" t="s">
        <v>57</v>
      </c>
      <c r="C91" s="62"/>
      <c r="D91" s="47"/>
      <c r="E91" s="69" t="e">
        <f t="shared" si="2"/>
        <v>#DIV/0!</v>
      </c>
      <c r="F91" s="48"/>
      <c r="G91" s="301"/>
      <c r="H91" s="289">
        <f>Tabela25[[#This Row],[PROPOSTA
ORÇAMENTÁRIA
INICIAL]]+Tabela25[[#This Row],[(+)
SUPLEMENTAÇÃO
PROPOSTA PARA A
_ª
REFORMULAÇÃO]]+Tabela25[[#This Row],[(-)
REDUÇÃO
PROPOSTA PARA A
_ª
REFORMULAÇÃO]]</f>
        <v>0</v>
      </c>
      <c r="I91" s="120" t="e">
        <f>Tabela25[[#This Row],[PROPOSTA
ORÇAMENTÁRIA
ATUALIZADA
APÓS A
_ª
REFORMULAÇÃO]]/Tabela25[[#This Row],[PROPOSTA
ORÇAMENTÁRIA
INICIAL]]</f>
        <v>#DIV/0!</v>
      </c>
      <c r="J91" s="5"/>
    </row>
    <row r="92" spans="1:10" x14ac:dyDescent="0.25">
      <c r="A92" s="122" t="s">
        <v>58</v>
      </c>
      <c r="B92" s="55" t="s">
        <v>59</v>
      </c>
      <c r="C92" s="62"/>
      <c r="D92" s="47"/>
      <c r="E92" s="69" t="e">
        <f t="shared" si="2"/>
        <v>#DIV/0!</v>
      </c>
      <c r="F92" s="48"/>
      <c r="G92" s="301"/>
      <c r="H92" s="289">
        <f>Tabela25[[#This Row],[PROPOSTA
ORÇAMENTÁRIA
INICIAL]]+Tabela25[[#This Row],[(+)
SUPLEMENTAÇÃO
PROPOSTA PARA A
_ª
REFORMULAÇÃO]]+Tabela25[[#This Row],[(-)
REDUÇÃO
PROPOSTA PARA A
_ª
REFORMULAÇÃO]]</f>
        <v>0</v>
      </c>
      <c r="I92" s="120" t="e">
        <f>Tabela25[[#This Row],[PROPOSTA
ORÇAMENTÁRIA
ATUALIZADA
APÓS A
_ª
REFORMULAÇÃO]]/Tabela25[[#This Row],[PROPOSTA
ORÇAMENTÁRIA
INICIAL]]</f>
        <v>#DIV/0!</v>
      </c>
      <c r="J92" s="5"/>
    </row>
    <row r="93" spans="1:10" x14ac:dyDescent="0.25">
      <c r="A93" s="122" t="s">
        <v>60</v>
      </c>
      <c r="B93" s="55" t="s">
        <v>61</v>
      </c>
      <c r="C93" s="62"/>
      <c r="D93" s="47"/>
      <c r="E93" s="69" t="e">
        <f t="shared" si="2"/>
        <v>#DIV/0!</v>
      </c>
      <c r="F93" s="48"/>
      <c r="G93" s="301"/>
      <c r="H93" s="289">
        <f>Tabela25[[#This Row],[PROPOSTA
ORÇAMENTÁRIA
INICIAL]]+Tabela25[[#This Row],[(+)
SUPLEMENTAÇÃO
PROPOSTA PARA A
_ª
REFORMULAÇÃO]]+Tabela25[[#This Row],[(-)
REDUÇÃO
PROPOSTA PARA A
_ª
REFORMULAÇÃO]]</f>
        <v>0</v>
      </c>
      <c r="I93" s="120" t="e">
        <f>Tabela25[[#This Row],[PROPOSTA
ORÇAMENTÁRIA
ATUALIZADA
APÓS A
_ª
REFORMULAÇÃO]]/Tabela25[[#This Row],[PROPOSTA
ORÇAMENTÁRIA
INICIAL]]</f>
        <v>#DIV/0!</v>
      </c>
      <c r="J93" s="5"/>
    </row>
    <row r="94" spans="1:10" x14ac:dyDescent="0.25">
      <c r="A94" s="122" t="s">
        <v>62</v>
      </c>
      <c r="B94" s="55" t="s">
        <v>63</v>
      </c>
      <c r="C94" s="62"/>
      <c r="D94" s="47"/>
      <c r="E94" s="69" t="e">
        <f t="shared" si="2"/>
        <v>#DIV/0!</v>
      </c>
      <c r="F94" s="48"/>
      <c r="G94" s="301"/>
      <c r="H94" s="289">
        <f>Tabela25[[#This Row],[PROPOSTA
ORÇAMENTÁRIA
INICIAL]]+Tabela25[[#This Row],[(+)
SUPLEMENTAÇÃO
PROPOSTA PARA A
_ª
REFORMULAÇÃO]]+Tabela25[[#This Row],[(-)
REDUÇÃO
PROPOSTA PARA A
_ª
REFORMULAÇÃO]]</f>
        <v>0</v>
      </c>
      <c r="I94" s="120" t="e">
        <f>Tabela25[[#This Row],[PROPOSTA
ORÇAMENTÁRIA
ATUALIZADA
APÓS A
_ª
REFORMULAÇÃO]]/Tabela25[[#This Row],[PROPOSTA
ORÇAMENTÁRIA
INICIAL]]</f>
        <v>#DIV/0!</v>
      </c>
      <c r="J94" s="5"/>
    </row>
    <row r="95" spans="1:10" x14ac:dyDescent="0.25">
      <c r="A95" s="122" t="s">
        <v>64</v>
      </c>
      <c r="B95" s="55" t="s">
        <v>65</v>
      </c>
      <c r="C95" s="62"/>
      <c r="D95" s="47"/>
      <c r="E95" s="69" t="e">
        <f t="shared" si="2"/>
        <v>#DIV/0!</v>
      </c>
      <c r="F95" s="48"/>
      <c r="G95" s="301"/>
      <c r="H95" s="289">
        <f>Tabela25[[#This Row],[PROPOSTA
ORÇAMENTÁRIA
INICIAL]]+Tabela25[[#This Row],[(+)
SUPLEMENTAÇÃO
PROPOSTA PARA A
_ª
REFORMULAÇÃO]]+Tabela25[[#This Row],[(-)
REDUÇÃO
PROPOSTA PARA A
_ª
REFORMULAÇÃO]]</f>
        <v>0</v>
      </c>
      <c r="I95" s="120" t="e">
        <f>Tabela25[[#This Row],[PROPOSTA
ORÇAMENTÁRIA
ATUALIZADA
APÓS A
_ª
REFORMULAÇÃO]]/Tabela25[[#This Row],[PROPOSTA
ORÇAMENTÁRIA
INICIAL]]</f>
        <v>#DIV/0!</v>
      </c>
      <c r="J95" s="5"/>
    </row>
    <row r="96" spans="1:10" x14ac:dyDescent="0.25">
      <c r="A96" s="122" t="s">
        <v>66</v>
      </c>
      <c r="B96" s="55" t="s">
        <v>67</v>
      </c>
      <c r="C96" s="62"/>
      <c r="D96" s="47"/>
      <c r="E96" s="69" t="e">
        <f t="shared" si="2"/>
        <v>#DIV/0!</v>
      </c>
      <c r="F96" s="48"/>
      <c r="G96" s="301"/>
      <c r="H96" s="289">
        <f>Tabela25[[#This Row],[PROPOSTA
ORÇAMENTÁRIA
INICIAL]]+Tabela25[[#This Row],[(+)
SUPLEMENTAÇÃO
PROPOSTA PARA A
_ª
REFORMULAÇÃO]]+Tabela25[[#This Row],[(-)
REDUÇÃO
PROPOSTA PARA A
_ª
REFORMULAÇÃO]]</f>
        <v>0</v>
      </c>
      <c r="I96" s="120" t="e">
        <f>Tabela25[[#This Row],[PROPOSTA
ORÇAMENTÁRIA
ATUALIZADA
APÓS A
_ª
REFORMULAÇÃO]]/Tabela25[[#This Row],[PROPOSTA
ORÇAMENTÁRIA
INICIAL]]</f>
        <v>#DIV/0!</v>
      </c>
      <c r="J96" s="5"/>
    </row>
    <row r="97" spans="1:10" s="4" customFormat="1" x14ac:dyDescent="0.25">
      <c r="A97" s="123" t="s">
        <v>68</v>
      </c>
      <c r="B97" s="25" t="s">
        <v>69</v>
      </c>
      <c r="C97" s="63">
        <f>C98+C101+C104+C107</f>
        <v>0</v>
      </c>
      <c r="D97" s="22">
        <f>D98+D101+D104+D107</f>
        <v>0</v>
      </c>
      <c r="E97" s="27" t="e">
        <f t="shared" si="2"/>
        <v>#DIV/0!</v>
      </c>
      <c r="F97" s="21">
        <f>F98+F101+F104+F107</f>
        <v>0</v>
      </c>
      <c r="G97" s="302">
        <f>G98+G101+G104+G107</f>
        <v>0</v>
      </c>
      <c r="H97" s="40">
        <f>Tabela25[[#This Row],[PROPOSTA
ORÇAMENTÁRIA
INICIAL]]+Tabela25[[#This Row],[(+)
SUPLEMENTAÇÃO
PROPOSTA PARA A
_ª
REFORMULAÇÃO]]+Tabela25[[#This Row],[(-)
REDUÇÃO
PROPOSTA PARA A
_ª
REFORMULAÇÃO]]</f>
        <v>0</v>
      </c>
      <c r="I97" s="116" t="e">
        <f>Tabela25[[#This Row],[PROPOSTA
ORÇAMENTÁRIA
ATUALIZADA
APÓS A
_ª
REFORMULAÇÃO]]/Tabela25[[#This Row],[PROPOSTA
ORÇAMENTÁRIA
INICIAL]]</f>
        <v>#DIV/0!</v>
      </c>
      <c r="J97" s="5"/>
    </row>
    <row r="98" spans="1:10" s="4" customFormat="1" x14ac:dyDescent="0.25">
      <c r="A98" s="76" t="s">
        <v>491</v>
      </c>
      <c r="B98" s="43" t="s">
        <v>492</v>
      </c>
      <c r="C98" s="64">
        <f>C99+C100</f>
        <v>0</v>
      </c>
      <c r="D98" s="44">
        <f>D99+D100</f>
        <v>0</v>
      </c>
      <c r="E98" s="68" t="e">
        <f t="shared" si="2"/>
        <v>#DIV/0!</v>
      </c>
      <c r="F98" s="54">
        <f>F99+F100</f>
        <v>0</v>
      </c>
      <c r="G98" s="303">
        <f>G99+G100</f>
        <v>0</v>
      </c>
      <c r="H98" s="290">
        <f>Tabela25[[#This Row],[PROPOSTA
ORÇAMENTÁRIA
INICIAL]]+Tabela25[[#This Row],[(+)
SUPLEMENTAÇÃO
PROPOSTA PARA A
_ª
REFORMULAÇÃO]]+Tabela25[[#This Row],[(-)
REDUÇÃO
PROPOSTA PARA A
_ª
REFORMULAÇÃO]]</f>
        <v>0</v>
      </c>
      <c r="I98" s="117" t="e">
        <f>Tabela25[[#This Row],[PROPOSTA
ORÇAMENTÁRIA
ATUALIZADA
APÓS A
_ª
REFORMULAÇÃO]]/Tabela25[[#This Row],[PROPOSTA
ORÇAMENTÁRIA
INICIAL]]</f>
        <v>#DIV/0!</v>
      </c>
      <c r="J98" s="52"/>
    </row>
    <row r="99" spans="1:10" x14ac:dyDescent="0.25">
      <c r="A99" s="75" t="s">
        <v>493</v>
      </c>
      <c r="B99" s="42" t="s">
        <v>494</v>
      </c>
      <c r="C99" s="62"/>
      <c r="D99" s="47"/>
      <c r="E99" s="69" t="e">
        <f t="shared" si="2"/>
        <v>#DIV/0!</v>
      </c>
      <c r="F99" s="48"/>
      <c r="G99" s="301"/>
      <c r="H99" s="289">
        <f>Tabela25[[#This Row],[PROPOSTA
ORÇAMENTÁRIA
INICIAL]]+Tabela25[[#This Row],[(+)
SUPLEMENTAÇÃO
PROPOSTA PARA A
_ª
REFORMULAÇÃO]]+Tabela25[[#This Row],[(-)
REDUÇÃO
PROPOSTA PARA A
_ª
REFORMULAÇÃO]]</f>
        <v>0</v>
      </c>
      <c r="I99" s="120" t="e">
        <f>Tabela25[[#This Row],[PROPOSTA
ORÇAMENTÁRIA
ATUALIZADA
APÓS A
_ª
REFORMULAÇÃO]]/Tabela25[[#This Row],[PROPOSTA
ORÇAMENTÁRIA
INICIAL]]</f>
        <v>#DIV/0!</v>
      </c>
      <c r="J99" s="5"/>
    </row>
    <row r="100" spans="1:10" x14ac:dyDescent="0.25">
      <c r="A100" s="75" t="s">
        <v>495</v>
      </c>
      <c r="B100" s="42" t="s">
        <v>496</v>
      </c>
      <c r="C100" s="62"/>
      <c r="D100" s="47"/>
      <c r="E100" s="69" t="e">
        <f t="shared" si="2"/>
        <v>#DIV/0!</v>
      </c>
      <c r="F100" s="48"/>
      <c r="G100" s="301"/>
      <c r="H100" s="289">
        <f>Tabela25[[#This Row],[PROPOSTA
ORÇAMENTÁRIA
INICIAL]]+Tabela25[[#This Row],[(+)
SUPLEMENTAÇÃO
PROPOSTA PARA A
_ª
REFORMULAÇÃO]]+Tabela25[[#This Row],[(-)
REDUÇÃO
PROPOSTA PARA A
_ª
REFORMULAÇÃO]]</f>
        <v>0</v>
      </c>
      <c r="I100" s="120" t="e">
        <f>Tabela25[[#This Row],[PROPOSTA
ORÇAMENTÁRIA
ATUALIZADA
APÓS A
_ª
REFORMULAÇÃO]]/Tabela25[[#This Row],[PROPOSTA
ORÇAMENTÁRIA
INICIAL]]</f>
        <v>#DIV/0!</v>
      </c>
      <c r="J100" s="5"/>
    </row>
    <row r="101" spans="1:10" s="4" customFormat="1" x14ac:dyDescent="0.25">
      <c r="A101" s="76" t="s">
        <v>497</v>
      </c>
      <c r="B101" s="43" t="s">
        <v>498</v>
      </c>
      <c r="C101" s="64">
        <f>C102+C103</f>
        <v>0</v>
      </c>
      <c r="D101" s="44">
        <f>D102+D103</f>
        <v>0</v>
      </c>
      <c r="E101" s="68" t="e">
        <f t="shared" si="2"/>
        <v>#DIV/0!</v>
      </c>
      <c r="F101" s="54">
        <f>F102+F103</f>
        <v>0</v>
      </c>
      <c r="G101" s="303">
        <f>G102+G103</f>
        <v>0</v>
      </c>
      <c r="H101" s="290">
        <f>Tabela25[[#This Row],[PROPOSTA
ORÇAMENTÁRIA
INICIAL]]+Tabela25[[#This Row],[(+)
SUPLEMENTAÇÃO
PROPOSTA PARA A
_ª
REFORMULAÇÃO]]+Tabela25[[#This Row],[(-)
REDUÇÃO
PROPOSTA PARA A
_ª
REFORMULAÇÃO]]</f>
        <v>0</v>
      </c>
      <c r="I101" s="117" t="e">
        <f>Tabela25[[#This Row],[PROPOSTA
ORÇAMENTÁRIA
ATUALIZADA
APÓS A
_ª
REFORMULAÇÃO]]/Tabela25[[#This Row],[PROPOSTA
ORÇAMENTÁRIA
INICIAL]]</f>
        <v>#DIV/0!</v>
      </c>
      <c r="J101" s="52"/>
    </row>
    <row r="102" spans="1:10" x14ac:dyDescent="0.25">
      <c r="A102" s="75" t="s">
        <v>499</v>
      </c>
      <c r="B102" s="42" t="s">
        <v>500</v>
      </c>
      <c r="C102" s="62"/>
      <c r="D102" s="47"/>
      <c r="E102" s="69" t="e">
        <f t="shared" si="2"/>
        <v>#DIV/0!</v>
      </c>
      <c r="F102" s="48"/>
      <c r="G102" s="301"/>
      <c r="H102" s="289">
        <f>Tabela25[[#This Row],[PROPOSTA
ORÇAMENTÁRIA
INICIAL]]+Tabela25[[#This Row],[(+)
SUPLEMENTAÇÃO
PROPOSTA PARA A
_ª
REFORMULAÇÃO]]+Tabela25[[#This Row],[(-)
REDUÇÃO
PROPOSTA PARA A
_ª
REFORMULAÇÃO]]</f>
        <v>0</v>
      </c>
      <c r="I102" s="120" t="e">
        <f>Tabela25[[#This Row],[PROPOSTA
ORÇAMENTÁRIA
ATUALIZADA
APÓS A
_ª
REFORMULAÇÃO]]/Tabela25[[#This Row],[PROPOSTA
ORÇAMENTÁRIA
INICIAL]]</f>
        <v>#DIV/0!</v>
      </c>
      <c r="J102" s="5"/>
    </row>
    <row r="103" spans="1:10" x14ac:dyDescent="0.25">
      <c r="A103" s="75" t="s">
        <v>501</v>
      </c>
      <c r="B103" s="42" t="s">
        <v>502</v>
      </c>
      <c r="C103" s="62"/>
      <c r="D103" s="47"/>
      <c r="E103" s="69" t="e">
        <f t="shared" si="2"/>
        <v>#DIV/0!</v>
      </c>
      <c r="F103" s="48"/>
      <c r="G103" s="301"/>
      <c r="H103" s="289">
        <f>Tabela25[[#This Row],[PROPOSTA
ORÇAMENTÁRIA
INICIAL]]+Tabela25[[#This Row],[(+)
SUPLEMENTAÇÃO
PROPOSTA PARA A
_ª
REFORMULAÇÃO]]+Tabela25[[#This Row],[(-)
REDUÇÃO
PROPOSTA PARA A
_ª
REFORMULAÇÃO]]</f>
        <v>0</v>
      </c>
      <c r="I103" s="120" t="e">
        <f>Tabela25[[#This Row],[PROPOSTA
ORÇAMENTÁRIA
ATUALIZADA
APÓS A
_ª
REFORMULAÇÃO]]/Tabela25[[#This Row],[PROPOSTA
ORÇAMENTÁRIA
INICIAL]]</f>
        <v>#DIV/0!</v>
      </c>
      <c r="J103" s="5"/>
    </row>
    <row r="104" spans="1:10" s="4" customFormat="1" x14ac:dyDescent="0.25">
      <c r="A104" s="76" t="s">
        <v>503</v>
      </c>
      <c r="B104" s="43" t="s">
        <v>504</v>
      </c>
      <c r="C104" s="64">
        <f>C105+C106</f>
        <v>0</v>
      </c>
      <c r="D104" s="44">
        <f>D105+D106</f>
        <v>0</v>
      </c>
      <c r="E104" s="68" t="e">
        <f t="shared" si="2"/>
        <v>#DIV/0!</v>
      </c>
      <c r="F104" s="54">
        <f>F105+F106</f>
        <v>0</v>
      </c>
      <c r="G104" s="303">
        <f>G105+G106</f>
        <v>0</v>
      </c>
      <c r="H104" s="290">
        <f>Tabela25[[#This Row],[PROPOSTA
ORÇAMENTÁRIA
INICIAL]]+Tabela25[[#This Row],[(+)
SUPLEMENTAÇÃO
PROPOSTA PARA A
_ª
REFORMULAÇÃO]]+Tabela25[[#This Row],[(-)
REDUÇÃO
PROPOSTA PARA A
_ª
REFORMULAÇÃO]]</f>
        <v>0</v>
      </c>
      <c r="I104" s="117" t="e">
        <f>Tabela25[[#This Row],[PROPOSTA
ORÇAMENTÁRIA
ATUALIZADA
APÓS A
_ª
REFORMULAÇÃO]]/Tabela25[[#This Row],[PROPOSTA
ORÇAMENTÁRIA
INICIAL]]</f>
        <v>#DIV/0!</v>
      </c>
      <c r="J104" s="52"/>
    </row>
    <row r="105" spans="1:10" x14ac:dyDescent="0.25">
      <c r="A105" s="75" t="s">
        <v>505</v>
      </c>
      <c r="B105" s="42" t="s">
        <v>500</v>
      </c>
      <c r="C105" s="62"/>
      <c r="D105" s="47"/>
      <c r="E105" s="69" t="e">
        <f t="shared" si="2"/>
        <v>#DIV/0!</v>
      </c>
      <c r="F105" s="48"/>
      <c r="G105" s="301"/>
      <c r="H105" s="289">
        <f>Tabela25[[#This Row],[PROPOSTA
ORÇAMENTÁRIA
INICIAL]]+Tabela25[[#This Row],[(+)
SUPLEMENTAÇÃO
PROPOSTA PARA A
_ª
REFORMULAÇÃO]]+Tabela25[[#This Row],[(-)
REDUÇÃO
PROPOSTA PARA A
_ª
REFORMULAÇÃO]]</f>
        <v>0</v>
      </c>
      <c r="I105" s="120" t="e">
        <f>Tabela25[[#This Row],[PROPOSTA
ORÇAMENTÁRIA
ATUALIZADA
APÓS A
_ª
REFORMULAÇÃO]]/Tabela25[[#This Row],[PROPOSTA
ORÇAMENTÁRIA
INICIAL]]</f>
        <v>#DIV/0!</v>
      </c>
      <c r="J105" s="5"/>
    </row>
    <row r="106" spans="1:10" x14ac:dyDescent="0.25">
      <c r="A106" s="75" t="s">
        <v>506</v>
      </c>
      <c r="B106" s="42" t="s">
        <v>502</v>
      </c>
      <c r="C106" s="62"/>
      <c r="D106" s="47"/>
      <c r="E106" s="69" t="e">
        <f t="shared" si="2"/>
        <v>#DIV/0!</v>
      </c>
      <c r="F106" s="48"/>
      <c r="G106" s="301"/>
      <c r="H106" s="289">
        <f>Tabela25[[#This Row],[PROPOSTA
ORÇAMENTÁRIA
INICIAL]]+Tabela25[[#This Row],[(+)
SUPLEMENTAÇÃO
PROPOSTA PARA A
_ª
REFORMULAÇÃO]]+Tabela25[[#This Row],[(-)
REDUÇÃO
PROPOSTA PARA A
_ª
REFORMULAÇÃO]]</f>
        <v>0</v>
      </c>
      <c r="I106" s="120" t="e">
        <f>Tabela25[[#This Row],[PROPOSTA
ORÇAMENTÁRIA
ATUALIZADA
APÓS A
_ª
REFORMULAÇÃO]]/Tabela25[[#This Row],[PROPOSTA
ORÇAMENTÁRIA
INICIAL]]</f>
        <v>#DIV/0!</v>
      </c>
      <c r="J106" s="5"/>
    </row>
    <row r="107" spans="1:10" s="4" customFormat="1" x14ac:dyDescent="0.25">
      <c r="A107" s="121" t="s">
        <v>70</v>
      </c>
      <c r="B107" s="53" t="s">
        <v>71</v>
      </c>
      <c r="C107" s="64">
        <f>C108+C111+C114+C117</f>
        <v>0</v>
      </c>
      <c r="D107" s="44">
        <f>D108+D111+D114+D117</f>
        <v>0</v>
      </c>
      <c r="E107" s="68" t="e">
        <f t="shared" si="2"/>
        <v>#DIV/0!</v>
      </c>
      <c r="F107" s="54">
        <f>F108+F111+F114+F117</f>
        <v>0</v>
      </c>
      <c r="G107" s="303">
        <f>G108+G111+G114+G117</f>
        <v>0</v>
      </c>
      <c r="H107" s="290">
        <f>Tabela25[[#This Row],[PROPOSTA
ORÇAMENTÁRIA
INICIAL]]+Tabela25[[#This Row],[(+)
SUPLEMENTAÇÃO
PROPOSTA PARA A
_ª
REFORMULAÇÃO]]+Tabela25[[#This Row],[(-)
REDUÇÃO
PROPOSTA PARA A
_ª
REFORMULAÇÃO]]</f>
        <v>0</v>
      </c>
      <c r="I107" s="117" t="e">
        <f>Tabela25[[#This Row],[PROPOSTA
ORÇAMENTÁRIA
ATUALIZADA
APÓS A
_ª
REFORMULAÇÃO]]/Tabela25[[#This Row],[PROPOSTA
ORÇAMENTÁRIA
INICIAL]]</f>
        <v>#DIV/0!</v>
      </c>
      <c r="J107" s="5"/>
    </row>
    <row r="108" spans="1:10" s="4" customFormat="1" x14ac:dyDescent="0.25">
      <c r="A108" s="76" t="s">
        <v>507</v>
      </c>
      <c r="B108" s="43" t="s">
        <v>508</v>
      </c>
      <c r="C108" s="64">
        <f>C109+C110</f>
        <v>0</v>
      </c>
      <c r="D108" s="44">
        <f>D109+D110</f>
        <v>0</v>
      </c>
      <c r="E108" s="68" t="e">
        <f t="shared" si="2"/>
        <v>#DIV/0!</v>
      </c>
      <c r="F108" s="54">
        <f>F109+F110</f>
        <v>0</v>
      </c>
      <c r="G108" s="303">
        <f>G109+G110</f>
        <v>0</v>
      </c>
      <c r="H108" s="290">
        <f>Tabela25[[#This Row],[PROPOSTA
ORÇAMENTÁRIA
INICIAL]]+Tabela25[[#This Row],[(+)
SUPLEMENTAÇÃO
PROPOSTA PARA A
_ª
REFORMULAÇÃO]]+Tabela25[[#This Row],[(-)
REDUÇÃO
PROPOSTA PARA A
_ª
REFORMULAÇÃO]]</f>
        <v>0</v>
      </c>
      <c r="I108" s="117" t="e">
        <f>Tabela25[[#This Row],[PROPOSTA
ORÇAMENTÁRIA
ATUALIZADA
APÓS A
_ª
REFORMULAÇÃO]]/Tabela25[[#This Row],[PROPOSTA
ORÇAMENTÁRIA
INICIAL]]</f>
        <v>#DIV/0!</v>
      </c>
      <c r="J108" s="52"/>
    </row>
    <row r="109" spans="1:10" x14ac:dyDescent="0.25">
      <c r="A109" s="75" t="s">
        <v>509</v>
      </c>
      <c r="B109" s="42" t="s">
        <v>500</v>
      </c>
      <c r="C109" s="62"/>
      <c r="D109" s="47"/>
      <c r="E109" s="69" t="e">
        <f t="shared" si="2"/>
        <v>#DIV/0!</v>
      </c>
      <c r="F109" s="48"/>
      <c r="G109" s="301"/>
      <c r="H109" s="289">
        <f>Tabela25[[#This Row],[PROPOSTA
ORÇAMENTÁRIA
INICIAL]]+Tabela25[[#This Row],[(+)
SUPLEMENTAÇÃO
PROPOSTA PARA A
_ª
REFORMULAÇÃO]]+Tabela25[[#This Row],[(-)
REDUÇÃO
PROPOSTA PARA A
_ª
REFORMULAÇÃO]]</f>
        <v>0</v>
      </c>
      <c r="I109" s="120" t="e">
        <f>Tabela25[[#This Row],[PROPOSTA
ORÇAMENTÁRIA
ATUALIZADA
APÓS A
_ª
REFORMULAÇÃO]]/Tabela25[[#This Row],[PROPOSTA
ORÇAMENTÁRIA
INICIAL]]</f>
        <v>#DIV/0!</v>
      </c>
      <c r="J109" s="5"/>
    </row>
    <row r="110" spans="1:10" x14ac:dyDescent="0.25">
      <c r="A110" s="75" t="s">
        <v>510</v>
      </c>
      <c r="B110" s="42" t="s">
        <v>502</v>
      </c>
      <c r="C110" s="62"/>
      <c r="D110" s="47"/>
      <c r="E110" s="69" t="e">
        <f t="shared" si="2"/>
        <v>#DIV/0!</v>
      </c>
      <c r="F110" s="48"/>
      <c r="G110" s="301"/>
      <c r="H110" s="289">
        <f>Tabela25[[#This Row],[PROPOSTA
ORÇAMENTÁRIA
INICIAL]]+Tabela25[[#This Row],[(+)
SUPLEMENTAÇÃO
PROPOSTA PARA A
_ª
REFORMULAÇÃO]]+Tabela25[[#This Row],[(-)
REDUÇÃO
PROPOSTA PARA A
_ª
REFORMULAÇÃO]]</f>
        <v>0</v>
      </c>
      <c r="I110" s="120" t="e">
        <f>Tabela25[[#This Row],[PROPOSTA
ORÇAMENTÁRIA
ATUALIZADA
APÓS A
_ª
REFORMULAÇÃO]]/Tabela25[[#This Row],[PROPOSTA
ORÇAMENTÁRIA
INICIAL]]</f>
        <v>#DIV/0!</v>
      </c>
      <c r="J110" s="5"/>
    </row>
    <row r="111" spans="1:10" s="4" customFormat="1" x14ac:dyDescent="0.25">
      <c r="A111" s="76" t="s">
        <v>511</v>
      </c>
      <c r="B111" s="43" t="s">
        <v>512</v>
      </c>
      <c r="C111" s="64">
        <f>C112+C113</f>
        <v>0</v>
      </c>
      <c r="D111" s="44">
        <f>D112+D113</f>
        <v>0</v>
      </c>
      <c r="E111" s="68" t="e">
        <f t="shared" si="2"/>
        <v>#DIV/0!</v>
      </c>
      <c r="F111" s="54">
        <f>F112+F113</f>
        <v>0</v>
      </c>
      <c r="G111" s="303">
        <f>G112+G113</f>
        <v>0</v>
      </c>
      <c r="H111" s="290">
        <f>Tabela25[[#This Row],[PROPOSTA
ORÇAMENTÁRIA
INICIAL]]+Tabela25[[#This Row],[(+)
SUPLEMENTAÇÃO
PROPOSTA PARA A
_ª
REFORMULAÇÃO]]+Tabela25[[#This Row],[(-)
REDUÇÃO
PROPOSTA PARA A
_ª
REFORMULAÇÃO]]</f>
        <v>0</v>
      </c>
      <c r="I111" s="117" t="e">
        <f>Tabela25[[#This Row],[PROPOSTA
ORÇAMENTÁRIA
ATUALIZADA
APÓS A
_ª
REFORMULAÇÃO]]/Tabela25[[#This Row],[PROPOSTA
ORÇAMENTÁRIA
INICIAL]]</f>
        <v>#DIV/0!</v>
      </c>
      <c r="J111" s="52"/>
    </row>
    <row r="112" spans="1:10" x14ac:dyDescent="0.25">
      <c r="A112" s="75" t="s">
        <v>513</v>
      </c>
      <c r="B112" s="42" t="s">
        <v>500</v>
      </c>
      <c r="C112" s="62"/>
      <c r="D112" s="47"/>
      <c r="E112" s="69" t="e">
        <f t="shared" si="2"/>
        <v>#DIV/0!</v>
      </c>
      <c r="F112" s="48"/>
      <c r="G112" s="301"/>
      <c r="H112" s="289">
        <f>Tabela25[[#This Row],[PROPOSTA
ORÇAMENTÁRIA
INICIAL]]+Tabela25[[#This Row],[(+)
SUPLEMENTAÇÃO
PROPOSTA PARA A
_ª
REFORMULAÇÃO]]+Tabela25[[#This Row],[(-)
REDUÇÃO
PROPOSTA PARA A
_ª
REFORMULAÇÃO]]</f>
        <v>0</v>
      </c>
      <c r="I112" s="120" t="e">
        <f>Tabela25[[#This Row],[PROPOSTA
ORÇAMENTÁRIA
ATUALIZADA
APÓS A
_ª
REFORMULAÇÃO]]/Tabela25[[#This Row],[PROPOSTA
ORÇAMENTÁRIA
INICIAL]]</f>
        <v>#DIV/0!</v>
      </c>
      <c r="J112" s="5"/>
    </row>
    <row r="113" spans="1:10" x14ac:dyDescent="0.25">
      <c r="A113" s="75" t="s">
        <v>514</v>
      </c>
      <c r="B113" s="42" t="s">
        <v>502</v>
      </c>
      <c r="C113" s="62"/>
      <c r="D113" s="47"/>
      <c r="E113" s="69" t="e">
        <f t="shared" si="2"/>
        <v>#DIV/0!</v>
      </c>
      <c r="F113" s="48"/>
      <c r="G113" s="301"/>
      <c r="H113" s="289">
        <f>Tabela25[[#This Row],[PROPOSTA
ORÇAMENTÁRIA
INICIAL]]+Tabela25[[#This Row],[(+)
SUPLEMENTAÇÃO
PROPOSTA PARA A
_ª
REFORMULAÇÃO]]+Tabela25[[#This Row],[(-)
REDUÇÃO
PROPOSTA PARA A
_ª
REFORMULAÇÃO]]</f>
        <v>0</v>
      </c>
      <c r="I113" s="120" t="e">
        <f>Tabela25[[#This Row],[PROPOSTA
ORÇAMENTÁRIA
ATUALIZADA
APÓS A
_ª
REFORMULAÇÃO]]/Tabela25[[#This Row],[PROPOSTA
ORÇAMENTÁRIA
INICIAL]]</f>
        <v>#DIV/0!</v>
      </c>
      <c r="J113" s="5"/>
    </row>
    <row r="114" spans="1:10" s="4" customFormat="1" x14ac:dyDescent="0.25">
      <c r="A114" s="76" t="s">
        <v>515</v>
      </c>
      <c r="B114" s="43" t="s">
        <v>516</v>
      </c>
      <c r="C114" s="64">
        <f>C115+C116</f>
        <v>0</v>
      </c>
      <c r="D114" s="44">
        <f>D115+D116</f>
        <v>0</v>
      </c>
      <c r="E114" s="68" t="e">
        <f t="shared" si="2"/>
        <v>#DIV/0!</v>
      </c>
      <c r="F114" s="54">
        <f>F115+F116</f>
        <v>0</v>
      </c>
      <c r="G114" s="303">
        <f>G115+G116</f>
        <v>0</v>
      </c>
      <c r="H114" s="290">
        <f>Tabela25[[#This Row],[PROPOSTA
ORÇAMENTÁRIA
INICIAL]]+Tabela25[[#This Row],[(+)
SUPLEMENTAÇÃO
PROPOSTA PARA A
_ª
REFORMULAÇÃO]]+Tabela25[[#This Row],[(-)
REDUÇÃO
PROPOSTA PARA A
_ª
REFORMULAÇÃO]]</f>
        <v>0</v>
      </c>
      <c r="I114" s="117" t="e">
        <f>Tabela25[[#This Row],[PROPOSTA
ORÇAMENTÁRIA
ATUALIZADA
APÓS A
_ª
REFORMULAÇÃO]]/Tabela25[[#This Row],[PROPOSTA
ORÇAMENTÁRIA
INICIAL]]</f>
        <v>#DIV/0!</v>
      </c>
      <c r="J114" s="52"/>
    </row>
    <row r="115" spans="1:10" x14ac:dyDescent="0.25">
      <c r="A115" s="75" t="s">
        <v>517</v>
      </c>
      <c r="B115" s="42" t="s">
        <v>500</v>
      </c>
      <c r="C115" s="62"/>
      <c r="D115" s="47"/>
      <c r="E115" s="69" t="e">
        <f t="shared" si="2"/>
        <v>#DIV/0!</v>
      </c>
      <c r="F115" s="48"/>
      <c r="G115" s="301"/>
      <c r="H115" s="289">
        <f>Tabela25[[#This Row],[PROPOSTA
ORÇAMENTÁRIA
INICIAL]]+Tabela25[[#This Row],[(+)
SUPLEMENTAÇÃO
PROPOSTA PARA A
_ª
REFORMULAÇÃO]]+Tabela25[[#This Row],[(-)
REDUÇÃO
PROPOSTA PARA A
_ª
REFORMULAÇÃO]]</f>
        <v>0</v>
      </c>
      <c r="I115" s="120" t="e">
        <f>Tabela25[[#This Row],[PROPOSTA
ORÇAMENTÁRIA
ATUALIZADA
APÓS A
_ª
REFORMULAÇÃO]]/Tabela25[[#This Row],[PROPOSTA
ORÇAMENTÁRIA
INICIAL]]</f>
        <v>#DIV/0!</v>
      </c>
      <c r="J115" s="5"/>
    </row>
    <row r="116" spans="1:10" x14ac:dyDescent="0.25">
      <c r="A116" s="75" t="s">
        <v>518</v>
      </c>
      <c r="B116" s="42" t="s">
        <v>502</v>
      </c>
      <c r="C116" s="62"/>
      <c r="D116" s="47"/>
      <c r="E116" s="69" t="e">
        <f t="shared" si="2"/>
        <v>#DIV/0!</v>
      </c>
      <c r="F116" s="48"/>
      <c r="G116" s="301"/>
      <c r="H116" s="289">
        <f>Tabela25[[#This Row],[PROPOSTA
ORÇAMENTÁRIA
INICIAL]]+Tabela25[[#This Row],[(+)
SUPLEMENTAÇÃO
PROPOSTA PARA A
_ª
REFORMULAÇÃO]]+Tabela25[[#This Row],[(-)
REDUÇÃO
PROPOSTA PARA A
_ª
REFORMULAÇÃO]]</f>
        <v>0</v>
      </c>
      <c r="I116" s="120" t="e">
        <f>Tabela25[[#This Row],[PROPOSTA
ORÇAMENTÁRIA
ATUALIZADA
APÓS A
_ª
REFORMULAÇÃO]]/Tabela25[[#This Row],[PROPOSTA
ORÇAMENTÁRIA
INICIAL]]</f>
        <v>#DIV/0!</v>
      </c>
      <c r="J116" s="5"/>
    </row>
    <row r="117" spans="1:10" s="4" customFormat="1" x14ac:dyDescent="0.25">
      <c r="A117" s="121" t="s">
        <v>72</v>
      </c>
      <c r="B117" s="53" t="s">
        <v>323</v>
      </c>
      <c r="C117" s="64">
        <f>SUM(C118:C121)</f>
        <v>0</v>
      </c>
      <c r="D117" s="44">
        <f>SUM(D118:D121)</f>
        <v>0</v>
      </c>
      <c r="E117" s="68" t="e">
        <f t="shared" si="2"/>
        <v>#DIV/0!</v>
      </c>
      <c r="F117" s="54">
        <f>SUM(F118:F121)</f>
        <v>0</v>
      </c>
      <c r="G117" s="303">
        <f>SUM(G118:G121)</f>
        <v>0</v>
      </c>
      <c r="H117" s="290">
        <f>Tabela25[[#This Row],[PROPOSTA
ORÇAMENTÁRIA
INICIAL]]+Tabela25[[#This Row],[(+)
SUPLEMENTAÇÃO
PROPOSTA PARA A
_ª
REFORMULAÇÃO]]+Tabela25[[#This Row],[(-)
REDUÇÃO
PROPOSTA PARA A
_ª
REFORMULAÇÃO]]</f>
        <v>0</v>
      </c>
      <c r="I117" s="117" t="e">
        <f>Tabela25[[#This Row],[PROPOSTA
ORÇAMENTÁRIA
ATUALIZADA
APÓS A
_ª
REFORMULAÇÃO]]/Tabela25[[#This Row],[PROPOSTA
ORÇAMENTÁRIA
INICIAL]]</f>
        <v>#DIV/0!</v>
      </c>
      <c r="J117" s="5"/>
    </row>
    <row r="118" spans="1:10" x14ac:dyDescent="0.25">
      <c r="A118" s="122" t="s">
        <v>73</v>
      </c>
      <c r="B118" s="55" t="s">
        <v>283</v>
      </c>
      <c r="C118" s="62"/>
      <c r="D118" s="47"/>
      <c r="E118" s="69" t="e">
        <f t="shared" si="2"/>
        <v>#DIV/0!</v>
      </c>
      <c r="F118" s="48"/>
      <c r="G118" s="301"/>
      <c r="H118" s="289">
        <f>Tabela25[[#This Row],[PROPOSTA
ORÇAMENTÁRIA
INICIAL]]+Tabela25[[#This Row],[(+)
SUPLEMENTAÇÃO
PROPOSTA PARA A
_ª
REFORMULAÇÃO]]+Tabela25[[#This Row],[(-)
REDUÇÃO
PROPOSTA PARA A
_ª
REFORMULAÇÃO]]</f>
        <v>0</v>
      </c>
      <c r="I118" s="120" t="e">
        <f>Tabela25[[#This Row],[PROPOSTA
ORÇAMENTÁRIA
ATUALIZADA
APÓS A
_ª
REFORMULAÇÃO]]/Tabela25[[#This Row],[PROPOSTA
ORÇAMENTÁRIA
INICIAL]]</f>
        <v>#DIV/0!</v>
      </c>
      <c r="J118" s="5"/>
    </row>
    <row r="119" spans="1:10" x14ac:dyDescent="0.25">
      <c r="A119" s="122" t="s">
        <v>74</v>
      </c>
      <c r="B119" s="55" t="s">
        <v>75</v>
      </c>
      <c r="C119" s="62"/>
      <c r="D119" s="47"/>
      <c r="E119" s="69" t="e">
        <f t="shared" si="2"/>
        <v>#DIV/0!</v>
      </c>
      <c r="F119" s="48"/>
      <c r="G119" s="301"/>
      <c r="H119" s="289">
        <f>Tabela25[[#This Row],[PROPOSTA
ORÇAMENTÁRIA
INICIAL]]+Tabela25[[#This Row],[(+)
SUPLEMENTAÇÃO
PROPOSTA PARA A
_ª
REFORMULAÇÃO]]+Tabela25[[#This Row],[(-)
REDUÇÃO
PROPOSTA PARA A
_ª
REFORMULAÇÃO]]</f>
        <v>0</v>
      </c>
      <c r="I119" s="120" t="e">
        <f>Tabela25[[#This Row],[PROPOSTA
ORÇAMENTÁRIA
ATUALIZADA
APÓS A
_ª
REFORMULAÇÃO]]/Tabela25[[#This Row],[PROPOSTA
ORÇAMENTÁRIA
INICIAL]]</f>
        <v>#DIV/0!</v>
      </c>
      <c r="J119" s="5"/>
    </row>
    <row r="120" spans="1:10" x14ac:dyDescent="0.25">
      <c r="A120" s="122" t="s">
        <v>76</v>
      </c>
      <c r="B120" s="55" t="s">
        <v>322</v>
      </c>
      <c r="C120" s="62"/>
      <c r="D120" s="47"/>
      <c r="E120" s="69" t="e">
        <f t="shared" si="2"/>
        <v>#DIV/0!</v>
      </c>
      <c r="F120" s="48"/>
      <c r="G120" s="301"/>
      <c r="H120" s="289">
        <f>Tabela25[[#This Row],[PROPOSTA
ORÇAMENTÁRIA
INICIAL]]+Tabela25[[#This Row],[(+)
SUPLEMENTAÇÃO
PROPOSTA PARA A
_ª
REFORMULAÇÃO]]+Tabela25[[#This Row],[(-)
REDUÇÃO
PROPOSTA PARA A
_ª
REFORMULAÇÃO]]</f>
        <v>0</v>
      </c>
      <c r="I120" s="120" t="e">
        <f>Tabela25[[#This Row],[PROPOSTA
ORÇAMENTÁRIA
ATUALIZADA
APÓS A
_ª
REFORMULAÇÃO]]/Tabela25[[#This Row],[PROPOSTA
ORÇAMENTÁRIA
INICIAL]]</f>
        <v>#DIV/0!</v>
      </c>
      <c r="J120" s="5"/>
    </row>
    <row r="121" spans="1:10" x14ac:dyDescent="0.25">
      <c r="A121" s="122" t="s">
        <v>77</v>
      </c>
      <c r="B121" s="55" t="s">
        <v>321</v>
      </c>
      <c r="C121" s="62"/>
      <c r="D121" s="47"/>
      <c r="E121" s="69" t="e">
        <f t="shared" si="2"/>
        <v>#DIV/0!</v>
      </c>
      <c r="F121" s="48"/>
      <c r="G121" s="301"/>
      <c r="H121" s="289">
        <f>Tabela25[[#This Row],[PROPOSTA
ORÇAMENTÁRIA
INICIAL]]+Tabela25[[#This Row],[(+)
SUPLEMENTAÇÃO
PROPOSTA PARA A
_ª
REFORMULAÇÃO]]+Tabela25[[#This Row],[(-)
REDUÇÃO
PROPOSTA PARA A
_ª
REFORMULAÇÃO]]</f>
        <v>0</v>
      </c>
      <c r="I121" s="120" t="e">
        <f>Tabela25[[#This Row],[PROPOSTA
ORÇAMENTÁRIA
ATUALIZADA
APÓS A
_ª
REFORMULAÇÃO]]/Tabela25[[#This Row],[PROPOSTA
ORÇAMENTÁRIA
INICIAL]]</f>
        <v>#DIV/0!</v>
      </c>
      <c r="J121" s="5"/>
    </row>
    <row r="122" spans="1:10" s="4" customFormat="1" x14ac:dyDescent="0.25">
      <c r="A122" s="123" t="s">
        <v>78</v>
      </c>
      <c r="B122" s="25" t="s">
        <v>231</v>
      </c>
      <c r="C122" s="63">
        <f>SUM(C123:C126)</f>
        <v>0</v>
      </c>
      <c r="D122" s="22">
        <f>SUM(D123:D126)</f>
        <v>0</v>
      </c>
      <c r="E122" s="27" t="e">
        <f t="shared" si="2"/>
        <v>#DIV/0!</v>
      </c>
      <c r="F122" s="21">
        <f>SUM(F123:F126)</f>
        <v>0</v>
      </c>
      <c r="G122" s="302">
        <f>SUM(G123:G126)</f>
        <v>0</v>
      </c>
      <c r="H122" s="40">
        <f>Tabela25[[#This Row],[PROPOSTA
ORÇAMENTÁRIA
INICIAL]]+Tabela25[[#This Row],[(+)
SUPLEMENTAÇÃO
PROPOSTA PARA A
_ª
REFORMULAÇÃO]]+Tabela25[[#This Row],[(-)
REDUÇÃO
PROPOSTA PARA A
_ª
REFORMULAÇÃO]]</f>
        <v>0</v>
      </c>
      <c r="I122" s="116" t="e">
        <f>Tabela25[[#This Row],[PROPOSTA
ORÇAMENTÁRIA
ATUALIZADA
APÓS A
_ª
REFORMULAÇÃO]]/Tabela25[[#This Row],[PROPOSTA
ORÇAMENTÁRIA
INICIAL]]</f>
        <v>#DIV/0!</v>
      </c>
      <c r="J122" s="5"/>
    </row>
    <row r="123" spans="1:10" s="18" customFormat="1" ht="12" x14ac:dyDescent="0.25">
      <c r="A123" s="122" t="s">
        <v>79</v>
      </c>
      <c r="B123" s="55" t="s">
        <v>577</v>
      </c>
      <c r="C123" s="62"/>
      <c r="D123" s="47"/>
      <c r="E123" s="69" t="e">
        <f t="shared" si="2"/>
        <v>#DIV/0!</v>
      </c>
      <c r="F123" s="48"/>
      <c r="G123" s="301"/>
      <c r="H123" s="289">
        <f>Tabela25[[#This Row],[PROPOSTA
ORÇAMENTÁRIA
INICIAL]]+Tabela25[[#This Row],[(+)
SUPLEMENTAÇÃO
PROPOSTA PARA A
_ª
REFORMULAÇÃO]]+Tabela25[[#This Row],[(-)
REDUÇÃO
PROPOSTA PARA A
_ª
REFORMULAÇÃO]]</f>
        <v>0</v>
      </c>
      <c r="I123" s="120" t="e">
        <f>Tabela25[[#This Row],[PROPOSTA
ORÇAMENTÁRIA
ATUALIZADA
APÓS A
_ª
REFORMULAÇÃO]]/Tabela25[[#This Row],[PROPOSTA
ORÇAMENTÁRIA
INICIAL]]</f>
        <v>#DIV/0!</v>
      </c>
      <c r="J123" s="49"/>
    </row>
    <row r="124" spans="1:10" s="18" customFormat="1" ht="12" x14ac:dyDescent="0.25">
      <c r="A124" s="122" t="s">
        <v>519</v>
      </c>
      <c r="B124" s="55" t="s">
        <v>520</v>
      </c>
      <c r="C124" s="62"/>
      <c r="D124" s="47"/>
      <c r="E124" s="69" t="e">
        <f t="shared" si="2"/>
        <v>#DIV/0!</v>
      </c>
      <c r="F124" s="48"/>
      <c r="G124" s="301"/>
      <c r="H124" s="289">
        <f>Tabela25[[#This Row],[PROPOSTA
ORÇAMENTÁRIA
INICIAL]]+Tabela25[[#This Row],[(+)
SUPLEMENTAÇÃO
PROPOSTA PARA A
_ª
REFORMULAÇÃO]]+Tabela25[[#This Row],[(-)
REDUÇÃO
PROPOSTA PARA A
_ª
REFORMULAÇÃO]]</f>
        <v>0</v>
      </c>
      <c r="I124" s="120" t="e">
        <f>Tabela25[[#This Row],[PROPOSTA
ORÇAMENTÁRIA
ATUALIZADA
APÓS A
_ª
REFORMULAÇÃO]]/Tabela25[[#This Row],[PROPOSTA
ORÇAMENTÁRIA
INICIAL]]</f>
        <v>#DIV/0!</v>
      </c>
      <c r="J124" s="49"/>
    </row>
    <row r="125" spans="1:10" s="18" customFormat="1" ht="12" x14ac:dyDescent="0.25">
      <c r="A125" s="122" t="s">
        <v>521</v>
      </c>
      <c r="B125" s="55" t="s">
        <v>522</v>
      </c>
      <c r="C125" s="62"/>
      <c r="D125" s="47"/>
      <c r="E125" s="69" t="e">
        <f t="shared" si="2"/>
        <v>#DIV/0!</v>
      </c>
      <c r="F125" s="48"/>
      <c r="G125" s="301"/>
      <c r="H125" s="289">
        <f>Tabela25[[#This Row],[PROPOSTA
ORÇAMENTÁRIA
INICIAL]]+Tabela25[[#This Row],[(+)
SUPLEMENTAÇÃO
PROPOSTA PARA A
_ª
REFORMULAÇÃO]]+Tabela25[[#This Row],[(-)
REDUÇÃO
PROPOSTA PARA A
_ª
REFORMULAÇÃO]]</f>
        <v>0</v>
      </c>
      <c r="I125" s="120" t="e">
        <f>Tabela25[[#This Row],[PROPOSTA
ORÇAMENTÁRIA
ATUALIZADA
APÓS A
_ª
REFORMULAÇÃO]]/Tabela25[[#This Row],[PROPOSTA
ORÇAMENTÁRIA
INICIAL]]</f>
        <v>#DIV/0!</v>
      </c>
      <c r="J125" s="49"/>
    </row>
    <row r="126" spans="1:10" s="18" customFormat="1" ht="12" x14ac:dyDescent="0.25">
      <c r="A126" s="122" t="s">
        <v>523</v>
      </c>
      <c r="B126" s="55" t="s">
        <v>524</v>
      </c>
      <c r="C126" s="62"/>
      <c r="D126" s="47"/>
      <c r="E126" s="69" t="e">
        <f t="shared" si="2"/>
        <v>#DIV/0!</v>
      </c>
      <c r="F126" s="48"/>
      <c r="G126" s="301"/>
      <c r="H126" s="289">
        <f>Tabela25[[#This Row],[PROPOSTA
ORÇAMENTÁRIA
INICIAL]]+Tabela25[[#This Row],[(+)
SUPLEMENTAÇÃO
PROPOSTA PARA A
_ª
REFORMULAÇÃO]]+Tabela25[[#This Row],[(-)
REDUÇÃO
PROPOSTA PARA A
_ª
REFORMULAÇÃO]]</f>
        <v>0</v>
      </c>
      <c r="I126" s="120" t="e">
        <f>Tabela25[[#This Row],[PROPOSTA
ORÇAMENTÁRIA
ATUALIZADA
APÓS A
_ª
REFORMULAÇÃO]]/Tabela25[[#This Row],[PROPOSTA
ORÇAMENTÁRIA
INICIAL]]</f>
        <v>#DIV/0!</v>
      </c>
      <c r="J126" s="49"/>
    </row>
    <row r="127" spans="1:10" s="4" customFormat="1" x14ac:dyDescent="0.25">
      <c r="A127" s="123" t="s">
        <v>80</v>
      </c>
      <c r="B127" s="25" t="s">
        <v>81</v>
      </c>
      <c r="C127" s="63">
        <f>+C128+C134</f>
        <v>0</v>
      </c>
      <c r="D127" s="22">
        <f>+D128+D134</f>
        <v>0</v>
      </c>
      <c r="E127" s="27">
        <v>0</v>
      </c>
      <c r="F127" s="21">
        <f>+F128+F134</f>
        <v>0</v>
      </c>
      <c r="G127" s="302">
        <f>+G128+G134</f>
        <v>0</v>
      </c>
      <c r="H127" s="40">
        <f>Tabela25[[#This Row],[PROPOSTA
ORÇAMENTÁRIA
INICIAL]]+Tabela25[[#This Row],[(+)
SUPLEMENTAÇÃO
PROPOSTA PARA A
_ª
REFORMULAÇÃO]]+Tabela25[[#This Row],[(-)
REDUÇÃO
PROPOSTA PARA A
_ª
REFORMULAÇÃO]]</f>
        <v>0</v>
      </c>
      <c r="I127" s="116" t="e">
        <f>Tabela25[[#This Row],[PROPOSTA
ORÇAMENTÁRIA
ATUALIZADA
APÓS A
_ª
REFORMULAÇÃO]]/Tabela25[[#This Row],[PROPOSTA
ORÇAMENTÁRIA
INICIAL]]</f>
        <v>#DIV/0!</v>
      </c>
      <c r="J127" s="5"/>
    </row>
    <row r="128" spans="1:10" s="4" customFormat="1" x14ac:dyDescent="0.25">
      <c r="A128" s="123" t="s">
        <v>82</v>
      </c>
      <c r="B128" s="25" t="s">
        <v>83</v>
      </c>
      <c r="C128" s="63">
        <f>SUM(C129:C130)</f>
        <v>0</v>
      </c>
      <c r="D128" s="22">
        <f>SUM(D129:D130)</f>
        <v>0</v>
      </c>
      <c r="E128" s="27">
        <v>0</v>
      </c>
      <c r="F128" s="21">
        <f>SUM(F129:F130)</f>
        <v>0</v>
      </c>
      <c r="G128" s="302">
        <f>SUM(G129:G130)</f>
        <v>0</v>
      </c>
      <c r="H128" s="40">
        <f>Tabela25[[#This Row],[PROPOSTA
ORÇAMENTÁRIA
INICIAL]]+Tabela25[[#This Row],[(+)
SUPLEMENTAÇÃO
PROPOSTA PARA A
_ª
REFORMULAÇÃO]]+Tabela25[[#This Row],[(-)
REDUÇÃO
PROPOSTA PARA A
_ª
REFORMULAÇÃO]]</f>
        <v>0</v>
      </c>
      <c r="I128" s="116" t="e">
        <f>Tabela25[[#This Row],[PROPOSTA
ORÇAMENTÁRIA
ATUALIZADA
APÓS A
_ª
REFORMULAÇÃO]]/Tabela25[[#This Row],[PROPOSTA
ORÇAMENTÁRIA
INICIAL]]</f>
        <v>#DIV/0!</v>
      </c>
      <c r="J128" s="5"/>
    </row>
    <row r="129" spans="1:10" s="18" customFormat="1" ht="12" x14ac:dyDescent="0.25">
      <c r="A129" s="122" t="s">
        <v>525</v>
      </c>
      <c r="B129" s="55" t="s">
        <v>526</v>
      </c>
      <c r="C129" s="62"/>
      <c r="D129" s="47"/>
      <c r="E129" s="69" t="e">
        <f t="shared" si="2"/>
        <v>#DIV/0!</v>
      </c>
      <c r="F129" s="48"/>
      <c r="G129" s="301"/>
      <c r="H129" s="289">
        <f>Tabela25[[#This Row],[PROPOSTA
ORÇAMENTÁRIA
INICIAL]]+Tabela25[[#This Row],[(+)
SUPLEMENTAÇÃO
PROPOSTA PARA A
_ª
REFORMULAÇÃO]]+Tabela25[[#This Row],[(-)
REDUÇÃO
PROPOSTA PARA A
_ª
REFORMULAÇÃO]]</f>
        <v>0</v>
      </c>
      <c r="I129" s="120" t="e">
        <f>Tabela25[[#This Row],[PROPOSTA
ORÇAMENTÁRIA
ATUALIZADA
APÓS A
_ª
REFORMULAÇÃO]]/Tabela25[[#This Row],[PROPOSTA
ORÇAMENTÁRIA
INICIAL]]</f>
        <v>#DIV/0!</v>
      </c>
      <c r="J129" s="49"/>
    </row>
    <row r="130" spans="1:10" s="18" customFormat="1" ht="12" x14ac:dyDescent="0.25">
      <c r="A130" s="122" t="s">
        <v>84</v>
      </c>
      <c r="B130" s="55" t="s">
        <v>527</v>
      </c>
      <c r="C130" s="62"/>
      <c r="D130" s="47"/>
      <c r="E130" s="69" t="e">
        <f t="shared" si="2"/>
        <v>#DIV/0!</v>
      </c>
      <c r="F130" s="48"/>
      <c r="G130" s="301"/>
      <c r="H130" s="289">
        <f>Tabela25[[#This Row],[PROPOSTA
ORÇAMENTÁRIA
INICIAL]]+Tabela25[[#This Row],[(+)
SUPLEMENTAÇÃO
PROPOSTA PARA A
_ª
REFORMULAÇÃO]]+Tabela25[[#This Row],[(-)
REDUÇÃO
PROPOSTA PARA A
_ª
REFORMULAÇÃO]]</f>
        <v>0</v>
      </c>
      <c r="I130" s="120" t="e">
        <f>Tabela25[[#This Row],[PROPOSTA
ORÇAMENTÁRIA
ATUALIZADA
APÓS A
_ª
REFORMULAÇÃO]]/Tabela25[[#This Row],[PROPOSTA
ORÇAMENTÁRIA
INICIAL]]</f>
        <v>#DIV/0!</v>
      </c>
      <c r="J130" s="49"/>
    </row>
    <row r="131" spans="1:10" s="4" customFormat="1" x14ac:dyDescent="0.25">
      <c r="A131" s="76" t="s">
        <v>528</v>
      </c>
      <c r="B131" s="43" t="s">
        <v>529</v>
      </c>
      <c r="C131" s="63">
        <f>SUM(C132:C133)</f>
        <v>0</v>
      </c>
      <c r="D131" s="22">
        <f>SUM(D132:D133)</f>
        <v>0</v>
      </c>
      <c r="E131" s="27" t="e">
        <f t="shared" si="2"/>
        <v>#DIV/0!</v>
      </c>
      <c r="F131" s="21">
        <f>SUM(F132:F133)</f>
        <v>0</v>
      </c>
      <c r="G131" s="302">
        <f>SUM(G132:G133)</f>
        <v>0</v>
      </c>
      <c r="H131" s="40">
        <f>Tabela25[[#This Row],[PROPOSTA
ORÇAMENTÁRIA
INICIAL]]+Tabela25[[#This Row],[(+)
SUPLEMENTAÇÃO
PROPOSTA PARA A
_ª
REFORMULAÇÃO]]+Tabela25[[#This Row],[(-)
REDUÇÃO
PROPOSTA PARA A
_ª
REFORMULAÇÃO]]</f>
        <v>0</v>
      </c>
      <c r="I131" s="116" t="e">
        <f>Tabela25[[#This Row],[PROPOSTA
ORÇAMENTÁRIA
ATUALIZADA
APÓS A
_ª
REFORMULAÇÃO]]/Tabela25[[#This Row],[PROPOSTA
ORÇAMENTÁRIA
INICIAL]]</f>
        <v>#DIV/0!</v>
      </c>
      <c r="J131" s="52"/>
    </row>
    <row r="132" spans="1:10" s="18" customFormat="1" ht="12" x14ac:dyDescent="0.25">
      <c r="A132" s="75" t="s">
        <v>530</v>
      </c>
      <c r="B132" s="42" t="s">
        <v>500</v>
      </c>
      <c r="C132" s="62"/>
      <c r="D132" s="47"/>
      <c r="E132" s="69" t="e">
        <f t="shared" si="2"/>
        <v>#DIV/0!</v>
      </c>
      <c r="F132" s="48"/>
      <c r="G132" s="301"/>
      <c r="H132" s="289">
        <f>Tabela25[[#This Row],[PROPOSTA
ORÇAMENTÁRIA
INICIAL]]+Tabela25[[#This Row],[(+)
SUPLEMENTAÇÃO
PROPOSTA PARA A
_ª
REFORMULAÇÃO]]+Tabela25[[#This Row],[(-)
REDUÇÃO
PROPOSTA PARA A
_ª
REFORMULAÇÃO]]</f>
        <v>0</v>
      </c>
      <c r="I132" s="120" t="e">
        <f>Tabela25[[#This Row],[PROPOSTA
ORÇAMENTÁRIA
ATUALIZADA
APÓS A
_ª
REFORMULAÇÃO]]/Tabela25[[#This Row],[PROPOSTA
ORÇAMENTÁRIA
INICIAL]]</f>
        <v>#DIV/0!</v>
      </c>
      <c r="J132" s="49"/>
    </row>
    <row r="133" spans="1:10" s="18" customFormat="1" ht="12" x14ac:dyDescent="0.25">
      <c r="A133" s="75" t="s">
        <v>531</v>
      </c>
      <c r="B133" s="42" t="s">
        <v>502</v>
      </c>
      <c r="C133" s="62"/>
      <c r="D133" s="47"/>
      <c r="E133" s="69" t="e">
        <f t="shared" si="2"/>
        <v>#DIV/0!</v>
      </c>
      <c r="F133" s="48"/>
      <c r="G133" s="301"/>
      <c r="H133" s="289">
        <f>Tabela25[[#This Row],[PROPOSTA
ORÇAMENTÁRIA
INICIAL]]+Tabela25[[#This Row],[(+)
SUPLEMENTAÇÃO
PROPOSTA PARA A
_ª
REFORMULAÇÃO]]+Tabela25[[#This Row],[(-)
REDUÇÃO
PROPOSTA PARA A
_ª
REFORMULAÇÃO]]</f>
        <v>0</v>
      </c>
      <c r="I133" s="120" t="e">
        <f>Tabela25[[#This Row],[PROPOSTA
ORÇAMENTÁRIA
ATUALIZADA
APÓS A
_ª
REFORMULAÇÃO]]/Tabela25[[#This Row],[PROPOSTA
ORÇAMENTÁRIA
INICIAL]]</f>
        <v>#DIV/0!</v>
      </c>
      <c r="J133" s="49"/>
    </row>
    <row r="134" spans="1:10" s="4" customFormat="1" x14ac:dyDescent="0.25">
      <c r="A134" s="123" t="s">
        <v>85</v>
      </c>
      <c r="B134" s="25" t="s">
        <v>86</v>
      </c>
      <c r="C134" s="63">
        <f>SUM(C135:C136)</f>
        <v>0</v>
      </c>
      <c r="D134" s="22">
        <f>SUM(D135:D136)</f>
        <v>0</v>
      </c>
      <c r="E134" s="27" t="e">
        <f t="shared" si="2"/>
        <v>#DIV/0!</v>
      </c>
      <c r="F134" s="21">
        <f>SUM(F135:F136)</f>
        <v>0</v>
      </c>
      <c r="G134" s="302">
        <f>SUM(G135:G136)</f>
        <v>0</v>
      </c>
      <c r="H134" s="40">
        <f>Tabela25[[#This Row],[PROPOSTA
ORÇAMENTÁRIA
INICIAL]]+Tabela25[[#This Row],[(+)
SUPLEMENTAÇÃO
PROPOSTA PARA A
_ª
REFORMULAÇÃO]]+Tabela25[[#This Row],[(-)
REDUÇÃO
PROPOSTA PARA A
_ª
REFORMULAÇÃO]]</f>
        <v>0</v>
      </c>
      <c r="I134" s="116" t="e">
        <f>Tabela25[[#This Row],[PROPOSTA
ORÇAMENTÁRIA
ATUALIZADA
APÓS A
_ª
REFORMULAÇÃO]]/Tabela25[[#This Row],[PROPOSTA
ORÇAMENTÁRIA
INICIAL]]</f>
        <v>#DIV/0!</v>
      </c>
      <c r="J134" s="5"/>
    </row>
    <row r="135" spans="1:10" s="18" customFormat="1" ht="12" x14ac:dyDescent="0.25">
      <c r="A135" s="122" t="s">
        <v>87</v>
      </c>
      <c r="B135" s="55" t="s">
        <v>88</v>
      </c>
      <c r="C135" s="62"/>
      <c r="D135" s="47"/>
      <c r="E135" s="69" t="e">
        <f t="shared" ref="E135:E166" si="3">+D135/C135</f>
        <v>#DIV/0!</v>
      </c>
      <c r="F135" s="48"/>
      <c r="G135" s="301"/>
      <c r="H135" s="289">
        <f>Tabela25[[#This Row],[PROPOSTA
ORÇAMENTÁRIA
INICIAL]]+Tabela25[[#This Row],[(+)
SUPLEMENTAÇÃO
PROPOSTA PARA A
_ª
REFORMULAÇÃO]]+Tabela25[[#This Row],[(-)
REDUÇÃO
PROPOSTA PARA A
_ª
REFORMULAÇÃO]]</f>
        <v>0</v>
      </c>
      <c r="I135" s="120" t="e">
        <f>Tabela25[[#This Row],[PROPOSTA
ORÇAMENTÁRIA
ATUALIZADA
APÓS A
_ª
REFORMULAÇÃO]]/Tabela25[[#This Row],[PROPOSTA
ORÇAMENTÁRIA
INICIAL]]</f>
        <v>#DIV/0!</v>
      </c>
      <c r="J135" s="49"/>
    </row>
    <row r="136" spans="1:10" s="18" customFormat="1" ht="12" x14ac:dyDescent="0.25">
      <c r="A136" s="122" t="s">
        <v>89</v>
      </c>
      <c r="B136" s="55" t="s">
        <v>90</v>
      </c>
      <c r="C136" s="62"/>
      <c r="D136" s="47"/>
      <c r="E136" s="69" t="e">
        <f t="shared" si="3"/>
        <v>#DIV/0!</v>
      </c>
      <c r="F136" s="48"/>
      <c r="G136" s="301"/>
      <c r="H136" s="289">
        <f>Tabela25[[#This Row],[PROPOSTA
ORÇAMENTÁRIA
INICIAL]]+Tabela25[[#This Row],[(+)
SUPLEMENTAÇÃO
PROPOSTA PARA A
_ª
REFORMULAÇÃO]]+Tabela25[[#This Row],[(-)
REDUÇÃO
PROPOSTA PARA A
_ª
REFORMULAÇÃO]]</f>
        <v>0</v>
      </c>
      <c r="I136" s="120" t="e">
        <f>Tabela25[[#This Row],[PROPOSTA
ORÇAMENTÁRIA
ATUALIZADA
APÓS A
_ª
REFORMULAÇÃO]]/Tabela25[[#This Row],[PROPOSTA
ORÇAMENTÁRIA
INICIAL]]</f>
        <v>#DIV/0!</v>
      </c>
      <c r="J136" s="49"/>
    </row>
    <row r="137" spans="1:10" x14ac:dyDescent="0.25">
      <c r="A137" s="123" t="s">
        <v>532</v>
      </c>
      <c r="B137" s="25" t="s">
        <v>533</v>
      </c>
      <c r="C137" s="63">
        <f>C138</f>
        <v>0</v>
      </c>
      <c r="D137" s="22">
        <f>D138</f>
        <v>0</v>
      </c>
      <c r="E137" s="27" t="e">
        <f t="shared" si="3"/>
        <v>#DIV/0!</v>
      </c>
      <c r="F137" s="21">
        <f>F138</f>
        <v>0</v>
      </c>
      <c r="G137" s="302">
        <f>G138</f>
        <v>0</v>
      </c>
      <c r="H137" s="40">
        <f>Tabela25[[#This Row],[PROPOSTA
ORÇAMENTÁRIA
INICIAL]]+Tabela25[[#This Row],[(+)
SUPLEMENTAÇÃO
PROPOSTA PARA A
_ª
REFORMULAÇÃO]]+Tabela25[[#This Row],[(-)
REDUÇÃO
PROPOSTA PARA A
_ª
REFORMULAÇÃO]]</f>
        <v>0</v>
      </c>
      <c r="I137" s="116" t="e">
        <f>Tabela25[[#This Row],[PROPOSTA
ORÇAMENTÁRIA
ATUALIZADA
APÓS A
_ª
REFORMULAÇÃO]]/Tabela25[[#This Row],[PROPOSTA
ORÇAMENTÁRIA
INICIAL]]</f>
        <v>#DIV/0!</v>
      </c>
      <c r="J137" s="5"/>
    </row>
    <row r="138" spans="1:10" s="18" customFormat="1" ht="12" x14ac:dyDescent="0.25">
      <c r="A138" s="122" t="s">
        <v>534</v>
      </c>
      <c r="B138" s="55" t="s">
        <v>535</v>
      </c>
      <c r="C138" s="62"/>
      <c r="D138" s="47"/>
      <c r="E138" s="69" t="e">
        <f t="shared" si="3"/>
        <v>#DIV/0!</v>
      </c>
      <c r="F138" s="48"/>
      <c r="G138" s="301"/>
      <c r="H138" s="289">
        <f>Tabela25[[#This Row],[PROPOSTA
ORÇAMENTÁRIA
INICIAL]]+Tabela25[[#This Row],[(+)
SUPLEMENTAÇÃO
PROPOSTA PARA A
_ª
REFORMULAÇÃO]]+Tabela25[[#This Row],[(-)
REDUÇÃO
PROPOSTA PARA A
_ª
REFORMULAÇÃO]]</f>
        <v>0</v>
      </c>
      <c r="I138" s="120" t="e">
        <f>Tabela25[[#This Row],[PROPOSTA
ORÇAMENTÁRIA
ATUALIZADA
APÓS A
_ª
REFORMULAÇÃO]]/Tabela25[[#This Row],[PROPOSTA
ORÇAMENTÁRIA
INICIAL]]</f>
        <v>#DIV/0!</v>
      </c>
      <c r="J138" s="49"/>
    </row>
    <row r="139" spans="1:10" s="4" customFormat="1" ht="21.75" customHeight="1" x14ac:dyDescent="0.25">
      <c r="A139" s="74" t="s">
        <v>91</v>
      </c>
      <c r="B139" s="17" t="s">
        <v>575</v>
      </c>
      <c r="C139" s="63">
        <f>C140+C144+C162+C167+C170+C171</f>
        <v>0</v>
      </c>
      <c r="D139" s="22">
        <f>D140+D144+D162+D167+D170+D171</f>
        <v>0</v>
      </c>
      <c r="E139" s="27" t="e">
        <f t="shared" si="3"/>
        <v>#DIV/0!</v>
      </c>
      <c r="F139" s="21">
        <f>F140+F144+F162+F167+F170+F171</f>
        <v>0</v>
      </c>
      <c r="G139" s="302">
        <f>G140+G144+G162+G167+G170+G171</f>
        <v>0</v>
      </c>
      <c r="H139" s="40">
        <f>Tabela25[[#This Row],[PROPOSTA
ORÇAMENTÁRIA
INICIAL]]+Tabela25[[#This Row],[(+)
SUPLEMENTAÇÃO
PROPOSTA PARA A
_ª
REFORMULAÇÃO]]+Tabela25[[#This Row],[(-)
REDUÇÃO
PROPOSTA PARA A
_ª
REFORMULAÇÃO]]</f>
        <v>0</v>
      </c>
      <c r="I139" s="116" t="e">
        <f>Tabela25[[#This Row],[PROPOSTA
ORÇAMENTÁRIA
ATUALIZADA
APÓS A
_ª
REFORMULAÇÃO]]/Tabela25[[#This Row],[PROPOSTA
ORÇAMENTÁRIA
INICIAL]]</f>
        <v>#DIV/0!</v>
      </c>
      <c r="J139" s="5"/>
    </row>
    <row r="140" spans="1:10" s="4" customFormat="1" x14ac:dyDescent="0.25">
      <c r="A140" s="114" t="s">
        <v>92</v>
      </c>
      <c r="B140" s="17" t="s">
        <v>332</v>
      </c>
      <c r="C140" s="63">
        <v>0</v>
      </c>
      <c r="D140" s="22">
        <v>0</v>
      </c>
      <c r="E140" s="27">
        <v>0</v>
      </c>
      <c r="F140" s="21">
        <v>0</v>
      </c>
      <c r="G140" s="302">
        <v>0</v>
      </c>
      <c r="H140" s="40">
        <f>Tabela25[[#This Row],[PROPOSTA
ORÇAMENTÁRIA
INICIAL]]+Tabela25[[#This Row],[(+)
SUPLEMENTAÇÃO
PROPOSTA PARA A
_ª
REFORMULAÇÃO]]+Tabela25[[#This Row],[(-)
REDUÇÃO
PROPOSTA PARA A
_ª
REFORMULAÇÃO]]</f>
        <v>0</v>
      </c>
      <c r="I140" s="116" t="e">
        <f>Tabela25[[#This Row],[PROPOSTA
ORÇAMENTÁRIA
ATUALIZADA
APÓS A
_ª
REFORMULAÇÃO]]/Tabela25[[#This Row],[PROPOSTA
ORÇAMENTÁRIA
INICIAL]]</f>
        <v>#DIV/0!</v>
      </c>
      <c r="J140" s="5"/>
    </row>
    <row r="141" spans="1:10" s="4" customFormat="1" x14ac:dyDescent="0.25">
      <c r="A141" s="76" t="s">
        <v>93</v>
      </c>
      <c r="B141" s="43" t="s">
        <v>94</v>
      </c>
      <c r="C141" s="63">
        <f>C142+C143</f>
        <v>0</v>
      </c>
      <c r="D141" s="22">
        <f>D142+D143</f>
        <v>0</v>
      </c>
      <c r="E141" s="27" t="e">
        <f t="shared" ref="E141:E143" si="4">+D141/C141</f>
        <v>#DIV/0!</v>
      </c>
      <c r="F141" s="21">
        <f>F142+F143</f>
        <v>0</v>
      </c>
      <c r="G141" s="302">
        <f>G142+G143</f>
        <v>0</v>
      </c>
      <c r="H141" s="40">
        <f>Tabela25[[#This Row],[PROPOSTA
ORÇAMENTÁRIA
INICIAL]]+Tabela25[[#This Row],[(+)
SUPLEMENTAÇÃO
PROPOSTA PARA A
_ª
REFORMULAÇÃO]]+Tabela25[[#This Row],[(-)
REDUÇÃO
PROPOSTA PARA A
_ª
REFORMULAÇÃO]]</f>
        <v>0</v>
      </c>
      <c r="I141" s="116" t="e">
        <f>Tabela25[[#This Row],[PROPOSTA
ORÇAMENTÁRIA
ATUALIZADA
APÓS A
_ª
REFORMULAÇÃO]]/Tabela25[[#This Row],[PROPOSTA
ORÇAMENTÁRIA
INICIAL]]</f>
        <v>#DIV/0!</v>
      </c>
      <c r="J141" s="52"/>
    </row>
    <row r="142" spans="1:10" s="18" customFormat="1" ht="12" x14ac:dyDescent="0.25">
      <c r="A142" s="75" t="s">
        <v>536</v>
      </c>
      <c r="B142" s="42" t="s">
        <v>644</v>
      </c>
      <c r="C142" s="62"/>
      <c r="D142" s="47"/>
      <c r="E142" s="69" t="e">
        <f>+D142/C142</f>
        <v>#DIV/0!</v>
      </c>
      <c r="F142" s="48"/>
      <c r="G142" s="301"/>
      <c r="H142" s="289">
        <f>Tabela25[[#This Row],[PROPOSTA
ORÇAMENTÁRIA
INICIAL]]+Tabela25[[#This Row],[(+)
SUPLEMENTAÇÃO
PROPOSTA PARA A
_ª
REFORMULAÇÃO]]+Tabela25[[#This Row],[(-)
REDUÇÃO
PROPOSTA PARA A
_ª
REFORMULAÇÃO]]</f>
        <v>0</v>
      </c>
      <c r="I142" s="120" t="e">
        <f>Tabela25[[#This Row],[PROPOSTA
ORÇAMENTÁRIA
ATUALIZADA
APÓS A
_ª
REFORMULAÇÃO]]/Tabela25[[#This Row],[PROPOSTA
ORÇAMENTÁRIA
INICIAL]]</f>
        <v>#DIV/0!</v>
      </c>
      <c r="J142" s="49"/>
    </row>
    <row r="143" spans="1:10" s="18" customFormat="1" ht="12.75" customHeight="1" x14ac:dyDescent="0.25">
      <c r="A143" s="75" t="s">
        <v>537</v>
      </c>
      <c r="B143" s="42" t="s">
        <v>538</v>
      </c>
      <c r="C143" s="62"/>
      <c r="D143" s="47"/>
      <c r="E143" s="69" t="e">
        <f t="shared" si="4"/>
        <v>#DIV/0!</v>
      </c>
      <c r="F143" s="48"/>
      <c r="G143" s="301"/>
      <c r="H143" s="289">
        <f>Tabela25[[#This Row],[PROPOSTA
ORÇAMENTÁRIA
INICIAL]]+Tabela25[[#This Row],[(+)
SUPLEMENTAÇÃO
PROPOSTA PARA A
_ª
REFORMULAÇÃO]]+Tabela25[[#This Row],[(-)
REDUÇÃO
PROPOSTA PARA A
_ª
REFORMULAÇÃO]]</f>
        <v>0</v>
      </c>
      <c r="I143" s="120" t="e">
        <f>Tabela25[[#This Row],[PROPOSTA
ORÇAMENTÁRIA
ATUALIZADA
APÓS A
_ª
REFORMULAÇÃO]]/Tabela25[[#This Row],[PROPOSTA
ORÇAMENTÁRIA
INICIAL]]</f>
        <v>#DIV/0!</v>
      </c>
      <c r="J143" s="49"/>
    </row>
    <row r="144" spans="1:10" s="4" customFormat="1" x14ac:dyDescent="0.25">
      <c r="A144" s="114" t="s">
        <v>95</v>
      </c>
      <c r="B144" s="17" t="s">
        <v>333</v>
      </c>
      <c r="C144" s="63">
        <f>C145+C155+C159</f>
        <v>0</v>
      </c>
      <c r="D144" s="22">
        <f>D145+D155+D159</f>
        <v>0</v>
      </c>
      <c r="E144" s="27">
        <v>0</v>
      </c>
      <c r="F144" s="21">
        <f>F145+F155+F159</f>
        <v>0</v>
      </c>
      <c r="G144" s="302">
        <f>G145+G155+G159</f>
        <v>0</v>
      </c>
      <c r="H144" s="40">
        <f>Tabela25[[#This Row],[PROPOSTA
ORÇAMENTÁRIA
INICIAL]]+Tabela25[[#This Row],[(+)
SUPLEMENTAÇÃO
PROPOSTA PARA A
_ª
REFORMULAÇÃO]]+Tabela25[[#This Row],[(-)
REDUÇÃO
PROPOSTA PARA A
_ª
REFORMULAÇÃO]]</f>
        <v>0</v>
      </c>
      <c r="I144" s="116" t="e">
        <f>Tabela25[[#This Row],[PROPOSTA
ORÇAMENTÁRIA
ATUALIZADA
APÓS A
_ª
REFORMULAÇÃO]]/Tabela25[[#This Row],[PROPOSTA
ORÇAMENTÁRIA
INICIAL]]</f>
        <v>#DIV/0!</v>
      </c>
      <c r="J144" s="5"/>
    </row>
    <row r="145" spans="1:10" s="37" customFormat="1" ht="12" x14ac:dyDescent="0.25">
      <c r="A145" s="76" t="s">
        <v>97</v>
      </c>
      <c r="B145" s="43" t="s">
        <v>98</v>
      </c>
      <c r="C145" s="64">
        <f>SUM(C146:C154)</f>
        <v>0</v>
      </c>
      <c r="D145" s="44">
        <f>SUM(D146:D154)</f>
        <v>0</v>
      </c>
      <c r="E145" s="68" t="e">
        <f t="shared" ref="E145:E161" si="5">+D145/C145</f>
        <v>#DIV/0!</v>
      </c>
      <c r="F145" s="54">
        <f>SUM(F146:F154)</f>
        <v>0</v>
      </c>
      <c r="G145" s="303">
        <f>SUM(G146:G154)</f>
        <v>0</v>
      </c>
      <c r="H145" s="290">
        <f>Tabela25[[#This Row],[PROPOSTA
ORÇAMENTÁRIA
INICIAL]]+Tabela25[[#This Row],[(+)
SUPLEMENTAÇÃO
PROPOSTA PARA A
_ª
REFORMULAÇÃO]]+Tabela25[[#This Row],[(-)
REDUÇÃO
PROPOSTA PARA A
_ª
REFORMULAÇÃO]]</f>
        <v>0</v>
      </c>
      <c r="I145" s="117" t="e">
        <f>Tabela25[[#This Row],[PROPOSTA
ORÇAMENTÁRIA
ATUALIZADA
APÓS A
_ª
REFORMULAÇÃO]]/Tabela25[[#This Row],[PROPOSTA
ORÇAMENTÁRIA
INICIAL]]</f>
        <v>#DIV/0!</v>
      </c>
      <c r="J145" s="84"/>
    </row>
    <row r="146" spans="1:10" s="18" customFormat="1" ht="12" x14ac:dyDescent="0.25">
      <c r="A146" s="75" t="s">
        <v>539</v>
      </c>
      <c r="B146" s="42" t="s">
        <v>540</v>
      </c>
      <c r="C146" s="62"/>
      <c r="D146" s="47"/>
      <c r="E146" s="69" t="e">
        <f t="shared" si="5"/>
        <v>#DIV/0!</v>
      </c>
      <c r="F146" s="48"/>
      <c r="G146" s="301"/>
      <c r="H146" s="289">
        <f>Tabela25[[#This Row],[PROPOSTA
ORÇAMENTÁRIA
INICIAL]]+Tabela25[[#This Row],[(+)
SUPLEMENTAÇÃO
PROPOSTA PARA A
_ª
REFORMULAÇÃO]]+Tabela25[[#This Row],[(-)
REDUÇÃO
PROPOSTA PARA A
_ª
REFORMULAÇÃO]]</f>
        <v>0</v>
      </c>
      <c r="I146" s="120" t="e">
        <f>Tabela25[[#This Row],[PROPOSTA
ORÇAMENTÁRIA
ATUALIZADA
APÓS A
_ª
REFORMULAÇÃO]]/Tabela25[[#This Row],[PROPOSTA
ORÇAMENTÁRIA
INICIAL]]</f>
        <v>#DIV/0!</v>
      </c>
      <c r="J146" s="49"/>
    </row>
    <row r="147" spans="1:10" s="18" customFormat="1" ht="12" x14ac:dyDescent="0.25">
      <c r="A147" s="75" t="s">
        <v>541</v>
      </c>
      <c r="B147" s="42" t="s">
        <v>542</v>
      </c>
      <c r="C147" s="62"/>
      <c r="D147" s="47"/>
      <c r="E147" s="69" t="e">
        <f t="shared" si="5"/>
        <v>#DIV/0!</v>
      </c>
      <c r="F147" s="48"/>
      <c r="G147" s="301"/>
      <c r="H147" s="289">
        <f>Tabela25[[#This Row],[PROPOSTA
ORÇAMENTÁRIA
INICIAL]]+Tabela25[[#This Row],[(+)
SUPLEMENTAÇÃO
PROPOSTA PARA A
_ª
REFORMULAÇÃO]]+Tabela25[[#This Row],[(-)
REDUÇÃO
PROPOSTA PARA A
_ª
REFORMULAÇÃO]]</f>
        <v>0</v>
      </c>
      <c r="I147" s="120" t="e">
        <f>Tabela25[[#This Row],[PROPOSTA
ORÇAMENTÁRIA
ATUALIZADA
APÓS A
_ª
REFORMULAÇÃO]]/Tabela25[[#This Row],[PROPOSTA
ORÇAMENTÁRIA
INICIAL]]</f>
        <v>#DIV/0!</v>
      </c>
      <c r="J147" s="49"/>
    </row>
    <row r="148" spans="1:10" s="18" customFormat="1" ht="12" x14ac:dyDescent="0.25">
      <c r="A148" s="75" t="s">
        <v>543</v>
      </c>
      <c r="B148" s="42" t="s">
        <v>544</v>
      </c>
      <c r="C148" s="62"/>
      <c r="D148" s="47"/>
      <c r="E148" s="69" t="e">
        <f t="shared" si="5"/>
        <v>#DIV/0!</v>
      </c>
      <c r="F148" s="48"/>
      <c r="G148" s="301"/>
      <c r="H148" s="289">
        <f>Tabela25[[#This Row],[PROPOSTA
ORÇAMENTÁRIA
INICIAL]]+Tabela25[[#This Row],[(+)
SUPLEMENTAÇÃO
PROPOSTA PARA A
_ª
REFORMULAÇÃO]]+Tabela25[[#This Row],[(-)
REDUÇÃO
PROPOSTA PARA A
_ª
REFORMULAÇÃO]]</f>
        <v>0</v>
      </c>
      <c r="I148" s="120" t="e">
        <f>Tabela25[[#This Row],[PROPOSTA
ORÇAMENTÁRIA
ATUALIZADA
APÓS A
_ª
REFORMULAÇÃO]]/Tabela25[[#This Row],[PROPOSTA
ORÇAMENTÁRIA
INICIAL]]</f>
        <v>#DIV/0!</v>
      </c>
      <c r="J148" s="49"/>
    </row>
    <row r="149" spans="1:10" s="18" customFormat="1" ht="12" x14ac:dyDescent="0.25">
      <c r="A149" s="75" t="s">
        <v>545</v>
      </c>
      <c r="B149" s="42" t="s">
        <v>546</v>
      </c>
      <c r="C149" s="62"/>
      <c r="D149" s="47"/>
      <c r="E149" s="69" t="e">
        <f t="shared" si="5"/>
        <v>#DIV/0!</v>
      </c>
      <c r="F149" s="48"/>
      <c r="G149" s="301"/>
      <c r="H149" s="289">
        <f>Tabela25[[#This Row],[PROPOSTA
ORÇAMENTÁRIA
INICIAL]]+Tabela25[[#This Row],[(+)
SUPLEMENTAÇÃO
PROPOSTA PARA A
_ª
REFORMULAÇÃO]]+Tabela25[[#This Row],[(-)
REDUÇÃO
PROPOSTA PARA A
_ª
REFORMULAÇÃO]]</f>
        <v>0</v>
      </c>
      <c r="I149" s="120" t="e">
        <f>Tabela25[[#This Row],[PROPOSTA
ORÇAMENTÁRIA
ATUALIZADA
APÓS A
_ª
REFORMULAÇÃO]]/Tabela25[[#This Row],[PROPOSTA
ORÇAMENTÁRIA
INICIAL]]</f>
        <v>#DIV/0!</v>
      </c>
      <c r="J149" s="49"/>
    </row>
    <row r="150" spans="1:10" s="18" customFormat="1" ht="12" x14ac:dyDescent="0.25">
      <c r="A150" s="75" t="s">
        <v>547</v>
      </c>
      <c r="B150" s="42" t="s">
        <v>548</v>
      </c>
      <c r="C150" s="62"/>
      <c r="D150" s="47"/>
      <c r="E150" s="69" t="e">
        <f t="shared" si="5"/>
        <v>#DIV/0!</v>
      </c>
      <c r="F150" s="48"/>
      <c r="G150" s="301"/>
      <c r="H150" s="289">
        <f>Tabela25[[#This Row],[PROPOSTA
ORÇAMENTÁRIA
INICIAL]]+Tabela25[[#This Row],[(+)
SUPLEMENTAÇÃO
PROPOSTA PARA A
_ª
REFORMULAÇÃO]]+Tabela25[[#This Row],[(-)
REDUÇÃO
PROPOSTA PARA A
_ª
REFORMULAÇÃO]]</f>
        <v>0</v>
      </c>
      <c r="I150" s="120" t="e">
        <f>Tabela25[[#This Row],[PROPOSTA
ORÇAMENTÁRIA
ATUALIZADA
APÓS A
_ª
REFORMULAÇÃO]]/Tabela25[[#This Row],[PROPOSTA
ORÇAMENTÁRIA
INICIAL]]</f>
        <v>#DIV/0!</v>
      </c>
      <c r="J150" s="49"/>
    </row>
    <row r="151" spans="1:10" s="18" customFormat="1" ht="12" x14ac:dyDescent="0.25">
      <c r="A151" s="75" t="s">
        <v>549</v>
      </c>
      <c r="B151" s="42" t="s">
        <v>550</v>
      </c>
      <c r="C151" s="62"/>
      <c r="D151" s="47"/>
      <c r="E151" s="69" t="e">
        <f t="shared" si="5"/>
        <v>#DIV/0!</v>
      </c>
      <c r="F151" s="48"/>
      <c r="G151" s="301"/>
      <c r="H151" s="289">
        <f>Tabela25[[#This Row],[PROPOSTA
ORÇAMENTÁRIA
INICIAL]]+Tabela25[[#This Row],[(+)
SUPLEMENTAÇÃO
PROPOSTA PARA A
_ª
REFORMULAÇÃO]]+Tabela25[[#This Row],[(-)
REDUÇÃO
PROPOSTA PARA A
_ª
REFORMULAÇÃO]]</f>
        <v>0</v>
      </c>
      <c r="I151" s="120" t="e">
        <f>Tabela25[[#This Row],[PROPOSTA
ORÇAMENTÁRIA
ATUALIZADA
APÓS A
_ª
REFORMULAÇÃO]]/Tabela25[[#This Row],[PROPOSTA
ORÇAMENTÁRIA
INICIAL]]</f>
        <v>#DIV/0!</v>
      </c>
      <c r="J151" s="49"/>
    </row>
    <row r="152" spans="1:10" s="18" customFormat="1" ht="12" x14ac:dyDescent="0.25">
      <c r="A152" s="75" t="s">
        <v>551</v>
      </c>
      <c r="B152" s="42" t="s">
        <v>552</v>
      </c>
      <c r="C152" s="62"/>
      <c r="D152" s="47"/>
      <c r="E152" s="69" t="e">
        <f t="shared" si="5"/>
        <v>#DIV/0!</v>
      </c>
      <c r="F152" s="48"/>
      <c r="G152" s="301"/>
      <c r="H152" s="289">
        <f>Tabela25[[#This Row],[PROPOSTA
ORÇAMENTÁRIA
INICIAL]]+Tabela25[[#This Row],[(+)
SUPLEMENTAÇÃO
PROPOSTA PARA A
_ª
REFORMULAÇÃO]]+Tabela25[[#This Row],[(-)
REDUÇÃO
PROPOSTA PARA A
_ª
REFORMULAÇÃO]]</f>
        <v>0</v>
      </c>
      <c r="I152" s="120" t="e">
        <f>Tabela25[[#This Row],[PROPOSTA
ORÇAMENTÁRIA
ATUALIZADA
APÓS A
_ª
REFORMULAÇÃO]]/Tabela25[[#This Row],[PROPOSTA
ORÇAMENTÁRIA
INICIAL]]</f>
        <v>#DIV/0!</v>
      </c>
      <c r="J152" s="49"/>
    </row>
    <row r="153" spans="1:10" s="18" customFormat="1" ht="12" x14ac:dyDescent="0.25">
      <c r="A153" s="75" t="s">
        <v>553</v>
      </c>
      <c r="B153" s="42" t="s">
        <v>554</v>
      </c>
      <c r="C153" s="62"/>
      <c r="D153" s="47"/>
      <c r="E153" s="69" t="e">
        <f t="shared" si="5"/>
        <v>#DIV/0!</v>
      </c>
      <c r="F153" s="48"/>
      <c r="G153" s="301"/>
      <c r="H153" s="289">
        <f>Tabela25[[#This Row],[PROPOSTA
ORÇAMENTÁRIA
INICIAL]]+Tabela25[[#This Row],[(+)
SUPLEMENTAÇÃO
PROPOSTA PARA A
_ª
REFORMULAÇÃO]]+Tabela25[[#This Row],[(-)
REDUÇÃO
PROPOSTA PARA A
_ª
REFORMULAÇÃO]]</f>
        <v>0</v>
      </c>
      <c r="I153" s="120" t="e">
        <f>Tabela25[[#This Row],[PROPOSTA
ORÇAMENTÁRIA
ATUALIZADA
APÓS A
_ª
REFORMULAÇÃO]]/Tabela25[[#This Row],[PROPOSTA
ORÇAMENTÁRIA
INICIAL]]</f>
        <v>#DIV/0!</v>
      </c>
      <c r="J153" s="49"/>
    </row>
    <row r="154" spans="1:10" s="18" customFormat="1" ht="12" x14ac:dyDescent="0.25">
      <c r="A154" s="75" t="s">
        <v>555</v>
      </c>
      <c r="B154" s="42" t="s">
        <v>556</v>
      </c>
      <c r="C154" s="62"/>
      <c r="D154" s="47"/>
      <c r="E154" s="69" t="e">
        <f t="shared" si="5"/>
        <v>#DIV/0!</v>
      </c>
      <c r="F154" s="48"/>
      <c r="G154" s="301"/>
      <c r="H154" s="289">
        <f>Tabela25[[#This Row],[PROPOSTA
ORÇAMENTÁRIA
INICIAL]]+Tabela25[[#This Row],[(+)
SUPLEMENTAÇÃO
PROPOSTA PARA A
_ª
REFORMULAÇÃO]]+Tabela25[[#This Row],[(-)
REDUÇÃO
PROPOSTA PARA A
_ª
REFORMULAÇÃO]]</f>
        <v>0</v>
      </c>
      <c r="I154" s="120" t="e">
        <f>Tabela25[[#This Row],[PROPOSTA
ORÇAMENTÁRIA
ATUALIZADA
APÓS A
_ª
REFORMULAÇÃO]]/Tabela25[[#This Row],[PROPOSTA
ORÇAMENTÁRIA
INICIAL]]</f>
        <v>#DIV/0!</v>
      </c>
      <c r="J154" s="49"/>
    </row>
    <row r="155" spans="1:10" s="37" customFormat="1" ht="12" x14ac:dyDescent="0.25">
      <c r="A155" s="76" t="s">
        <v>99</v>
      </c>
      <c r="B155" s="43" t="s">
        <v>100</v>
      </c>
      <c r="C155" s="64">
        <f>C156+C157+C158</f>
        <v>0</v>
      </c>
      <c r="D155" s="44">
        <f>D156+D157+D158</f>
        <v>0</v>
      </c>
      <c r="E155" s="68" t="e">
        <f t="shared" si="5"/>
        <v>#DIV/0!</v>
      </c>
      <c r="F155" s="54">
        <f>F156+F157+F158</f>
        <v>0</v>
      </c>
      <c r="G155" s="303">
        <f>G156+G157+G158</f>
        <v>0</v>
      </c>
      <c r="H155" s="290">
        <f>Tabela25[[#This Row],[PROPOSTA
ORÇAMENTÁRIA
INICIAL]]+Tabela25[[#This Row],[(+)
SUPLEMENTAÇÃO
PROPOSTA PARA A
_ª
REFORMULAÇÃO]]+Tabela25[[#This Row],[(-)
REDUÇÃO
PROPOSTA PARA A
_ª
REFORMULAÇÃO]]</f>
        <v>0</v>
      </c>
      <c r="I155" s="117" t="e">
        <f>Tabela25[[#This Row],[PROPOSTA
ORÇAMENTÁRIA
ATUALIZADA
APÓS A
_ª
REFORMULAÇÃO]]/Tabela25[[#This Row],[PROPOSTA
ORÇAMENTÁRIA
INICIAL]]</f>
        <v>#DIV/0!</v>
      </c>
      <c r="J155" s="84"/>
    </row>
    <row r="156" spans="1:10" s="18" customFormat="1" ht="12" x14ac:dyDescent="0.25">
      <c r="A156" s="75" t="s">
        <v>557</v>
      </c>
      <c r="B156" s="42" t="s">
        <v>558</v>
      </c>
      <c r="C156" s="62"/>
      <c r="D156" s="47"/>
      <c r="E156" s="69" t="e">
        <f t="shared" si="5"/>
        <v>#DIV/0!</v>
      </c>
      <c r="F156" s="48"/>
      <c r="G156" s="301"/>
      <c r="H156" s="289">
        <f>Tabela25[[#This Row],[PROPOSTA
ORÇAMENTÁRIA
INICIAL]]+Tabela25[[#This Row],[(+)
SUPLEMENTAÇÃO
PROPOSTA PARA A
_ª
REFORMULAÇÃO]]+Tabela25[[#This Row],[(-)
REDUÇÃO
PROPOSTA PARA A
_ª
REFORMULAÇÃO]]</f>
        <v>0</v>
      </c>
      <c r="I156" s="120" t="e">
        <f>Tabela25[[#This Row],[PROPOSTA
ORÇAMENTÁRIA
ATUALIZADA
APÓS A
_ª
REFORMULAÇÃO]]/Tabela25[[#This Row],[PROPOSTA
ORÇAMENTÁRIA
INICIAL]]</f>
        <v>#DIV/0!</v>
      </c>
      <c r="J156" s="49"/>
    </row>
    <row r="157" spans="1:10" s="18" customFormat="1" ht="12" x14ac:dyDescent="0.25">
      <c r="A157" s="75" t="s">
        <v>559</v>
      </c>
      <c r="B157" s="42" t="s">
        <v>560</v>
      </c>
      <c r="C157" s="62"/>
      <c r="D157" s="47"/>
      <c r="E157" s="69" t="e">
        <f t="shared" si="5"/>
        <v>#DIV/0!</v>
      </c>
      <c r="F157" s="48"/>
      <c r="G157" s="301"/>
      <c r="H157" s="289">
        <f>Tabela25[[#This Row],[PROPOSTA
ORÇAMENTÁRIA
INICIAL]]+Tabela25[[#This Row],[(+)
SUPLEMENTAÇÃO
PROPOSTA PARA A
_ª
REFORMULAÇÃO]]+Tabela25[[#This Row],[(-)
REDUÇÃO
PROPOSTA PARA A
_ª
REFORMULAÇÃO]]</f>
        <v>0</v>
      </c>
      <c r="I157" s="120" t="e">
        <f>Tabela25[[#This Row],[PROPOSTA
ORÇAMENTÁRIA
ATUALIZADA
APÓS A
_ª
REFORMULAÇÃO]]/Tabela25[[#This Row],[PROPOSTA
ORÇAMENTÁRIA
INICIAL]]</f>
        <v>#DIV/0!</v>
      </c>
      <c r="J157" s="49"/>
    </row>
    <row r="158" spans="1:10" s="18" customFormat="1" ht="12" x14ac:dyDescent="0.25">
      <c r="A158" s="75" t="s">
        <v>561</v>
      </c>
      <c r="B158" s="42" t="s">
        <v>562</v>
      </c>
      <c r="C158" s="62"/>
      <c r="D158" s="47"/>
      <c r="E158" s="69" t="e">
        <f t="shared" si="5"/>
        <v>#DIV/0!</v>
      </c>
      <c r="F158" s="48"/>
      <c r="G158" s="301"/>
      <c r="H158" s="289">
        <f>Tabela25[[#This Row],[PROPOSTA
ORÇAMENTÁRIA
INICIAL]]+Tabela25[[#This Row],[(+)
SUPLEMENTAÇÃO
PROPOSTA PARA A
_ª
REFORMULAÇÃO]]+Tabela25[[#This Row],[(-)
REDUÇÃO
PROPOSTA PARA A
_ª
REFORMULAÇÃO]]</f>
        <v>0</v>
      </c>
      <c r="I158" s="120" t="e">
        <f>Tabela25[[#This Row],[PROPOSTA
ORÇAMENTÁRIA
ATUALIZADA
APÓS A
_ª
REFORMULAÇÃO]]/Tabela25[[#This Row],[PROPOSTA
ORÇAMENTÁRIA
INICIAL]]</f>
        <v>#DIV/0!</v>
      </c>
      <c r="J158" s="49"/>
    </row>
    <row r="159" spans="1:10" s="37" customFormat="1" ht="12" x14ac:dyDescent="0.25">
      <c r="A159" s="76" t="s">
        <v>101</v>
      </c>
      <c r="B159" s="43" t="s">
        <v>102</v>
      </c>
      <c r="C159" s="64">
        <f>C160+C161</f>
        <v>0</v>
      </c>
      <c r="D159" s="44">
        <f>D160+D161</f>
        <v>0</v>
      </c>
      <c r="E159" s="68" t="e">
        <f t="shared" si="5"/>
        <v>#DIV/0!</v>
      </c>
      <c r="F159" s="54">
        <f>F160+F161</f>
        <v>0</v>
      </c>
      <c r="G159" s="303">
        <f>G160+G161</f>
        <v>0</v>
      </c>
      <c r="H159" s="290">
        <f>Tabela25[[#This Row],[PROPOSTA
ORÇAMENTÁRIA
INICIAL]]+Tabela25[[#This Row],[(+)
SUPLEMENTAÇÃO
PROPOSTA PARA A
_ª
REFORMULAÇÃO]]+Tabela25[[#This Row],[(-)
REDUÇÃO
PROPOSTA PARA A
_ª
REFORMULAÇÃO]]</f>
        <v>0</v>
      </c>
      <c r="I159" s="117" t="e">
        <f>Tabela25[[#This Row],[PROPOSTA
ORÇAMENTÁRIA
ATUALIZADA
APÓS A
_ª
REFORMULAÇÃO]]/Tabela25[[#This Row],[PROPOSTA
ORÇAMENTÁRIA
INICIAL]]</f>
        <v>#DIV/0!</v>
      </c>
      <c r="J159" s="84"/>
    </row>
    <row r="160" spans="1:10" s="18" customFormat="1" ht="12" x14ac:dyDescent="0.25">
      <c r="A160" s="75" t="s">
        <v>563</v>
      </c>
      <c r="B160" s="42" t="s">
        <v>564</v>
      </c>
      <c r="C160" s="62"/>
      <c r="D160" s="47"/>
      <c r="E160" s="69" t="e">
        <f t="shared" si="5"/>
        <v>#DIV/0!</v>
      </c>
      <c r="F160" s="48"/>
      <c r="G160" s="301"/>
      <c r="H160" s="289">
        <f>Tabela25[[#This Row],[PROPOSTA
ORÇAMENTÁRIA
INICIAL]]+Tabela25[[#This Row],[(+)
SUPLEMENTAÇÃO
PROPOSTA PARA A
_ª
REFORMULAÇÃO]]+Tabela25[[#This Row],[(-)
REDUÇÃO
PROPOSTA PARA A
_ª
REFORMULAÇÃO]]</f>
        <v>0</v>
      </c>
      <c r="I160" s="120" t="e">
        <f>Tabela25[[#This Row],[PROPOSTA
ORÇAMENTÁRIA
ATUALIZADA
APÓS A
_ª
REFORMULAÇÃO]]/Tabela25[[#This Row],[PROPOSTA
ORÇAMENTÁRIA
INICIAL]]</f>
        <v>#DIV/0!</v>
      </c>
      <c r="J160" s="49"/>
    </row>
    <row r="161" spans="1:10" s="18" customFormat="1" ht="12" x14ac:dyDescent="0.25">
      <c r="A161" s="75" t="s">
        <v>565</v>
      </c>
      <c r="B161" s="42" t="s">
        <v>566</v>
      </c>
      <c r="C161" s="62"/>
      <c r="D161" s="47"/>
      <c r="E161" s="69" t="e">
        <f t="shared" si="5"/>
        <v>#DIV/0!</v>
      </c>
      <c r="F161" s="48"/>
      <c r="G161" s="301"/>
      <c r="H161" s="289">
        <f>Tabela25[[#This Row],[PROPOSTA
ORÇAMENTÁRIA
INICIAL]]+Tabela25[[#This Row],[(+)
SUPLEMENTAÇÃO
PROPOSTA PARA A
_ª
REFORMULAÇÃO]]+Tabela25[[#This Row],[(-)
REDUÇÃO
PROPOSTA PARA A
_ª
REFORMULAÇÃO]]</f>
        <v>0</v>
      </c>
      <c r="I161" s="120" t="e">
        <f>Tabela25[[#This Row],[PROPOSTA
ORÇAMENTÁRIA
ATUALIZADA
APÓS A
_ª
REFORMULAÇÃO]]/Tabela25[[#This Row],[PROPOSTA
ORÇAMENTÁRIA
INICIAL]]</f>
        <v>#DIV/0!</v>
      </c>
      <c r="J161" s="49"/>
    </row>
    <row r="162" spans="1:10" s="4" customFormat="1" x14ac:dyDescent="0.25">
      <c r="A162" s="114" t="s">
        <v>103</v>
      </c>
      <c r="B162" s="17" t="s">
        <v>400</v>
      </c>
      <c r="C162" s="65">
        <f>+C163</f>
        <v>0</v>
      </c>
      <c r="D162" s="22">
        <f>+D163</f>
        <v>0</v>
      </c>
      <c r="E162" s="27" t="e">
        <f t="shared" si="3"/>
        <v>#DIV/0!</v>
      </c>
      <c r="F162" s="70">
        <f>+F163</f>
        <v>0</v>
      </c>
      <c r="G162" s="304">
        <f>+G163</f>
        <v>0</v>
      </c>
      <c r="H162" s="291">
        <f>Tabela25[[#This Row],[PROPOSTA
ORÇAMENTÁRIA
INICIAL]]+Tabela25[[#This Row],[(+)
SUPLEMENTAÇÃO
PROPOSTA PARA A
_ª
REFORMULAÇÃO]]+Tabela25[[#This Row],[(-)
REDUÇÃO
PROPOSTA PARA A
_ª
REFORMULAÇÃO]]</f>
        <v>0</v>
      </c>
      <c r="I162" s="116" t="e">
        <f>Tabela25[[#This Row],[PROPOSTA
ORÇAMENTÁRIA
ATUALIZADA
APÓS A
_ª
REFORMULAÇÃO]]/Tabela25[[#This Row],[PROPOSTA
ORÇAMENTÁRIA
INICIAL]]</f>
        <v>#DIV/0!</v>
      </c>
      <c r="J162" s="5"/>
    </row>
    <row r="163" spans="1:10" s="18" customFormat="1" ht="12" x14ac:dyDescent="0.25">
      <c r="A163" s="85" t="s">
        <v>104</v>
      </c>
      <c r="B163" s="86" t="s">
        <v>567</v>
      </c>
      <c r="C163" s="62"/>
      <c r="D163" s="47"/>
      <c r="E163" s="69" t="e">
        <f t="shared" si="3"/>
        <v>#DIV/0!</v>
      </c>
      <c r="F163" s="48"/>
      <c r="G163" s="301"/>
      <c r="H163" s="289">
        <f>Tabela25[[#This Row],[PROPOSTA
ORÇAMENTÁRIA
INICIAL]]+Tabela25[[#This Row],[(+)
SUPLEMENTAÇÃO
PROPOSTA PARA A
_ª
REFORMULAÇÃO]]+Tabela25[[#This Row],[(-)
REDUÇÃO
PROPOSTA PARA A
_ª
REFORMULAÇÃO]]</f>
        <v>0</v>
      </c>
      <c r="I163" s="120" t="e">
        <f>Tabela25[[#This Row],[PROPOSTA
ORÇAMENTÁRIA
ATUALIZADA
APÓS A
_ª
REFORMULAÇÃO]]/Tabela25[[#This Row],[PROPOSTA
ORÇAMENTÁRIA
INICIAL]]</f>
        <v>#DIV/0!</v>
      </c>
      <c r="J163" s="49"/>
    </row>
    <row r="164" spans="1:10" s="18" customFormat="1" ht="12" x14ac:dyDescent="0.25">
      <c r="A164" s="76" t="s">
        <v>568</v>
      </c>
      <c r="B164" s="43" t="s">
        <v>569</v>
      </c>
      <c r="C164" s="64">
        <f>C165+C166</f>
        <v>0</v>
      </c>
      <c r="D164" s="44">
        <f>D165+D166</f>
        <v>0</v>
      </c>
      <c r="E164" s="68" t="e">
        <f t="shared" si="3"/>
        <v>#DIV/0!</v>
      </c>
      <c r="F164" s="54">
        <f>F165+F166</f>
        <v>0</v>
      </c>
      <c r="G164" s="303">
        <f>G165+G166</f>
        <v>0</v>
      </c>
      <c r="H164" s="290">
        <f>Tabela25[[#This Row],[PROPOSTA
ORÇAMENTÁRIA
INICIAL]]+Tabela25[[#This Row],[(+)
SUPLEMENTAÇÃO
PROPOSTA PARA A
_ª
REFORMULAÇÃO]]+Tabela25[[#This Row],[(-)
REDUÇÃO
PROPOSTA PARA A
_ª
REFORMULAÇÃO]]</f>
        <v>0</v>
      </c>
      <c r="I164" s="117" t="e">
        <f>Tabela25[[#This Row],[PROPOSTA
ORÇAMENTÁRIA
ATUALIZADA
APÓS A
_ª
REFORMULAÇÃO]]/Tabela25[[#This Row],[PROPOSTA
ORÇAMENTÁRIA
INICIAL]]</f>
        <v>#DIV/0!</v>
      </c>
      <c r="J164" s="49"/>
    </row>
    <row r="165" spans="1:10" s="18" customFormat="1" ht="12" x14ac:dyDescent="0.25">
      <c r="A165" s="75" t="s">
        <v>570</v>
      </c>
      <c r="B165" s="42" t="s">
        <v>571</v>
      </c>
      <c r="C165" s="62"/>
      <c r="D165" s="47"/>
      <c r="E165" s="69" t="e">
        <f t="shared" si="3"/>
        <v>#DIV/0!</v>
      </c>
      <c r="F165" s="48"/>
      <c r="G165" s="301"/>
      <c r="H165" s="289">
        <f>Tabela25[[#This Row],[PROPOSTA
ORÇAMENTÁRIA
INICIAL]]+Tabela25[[#This Row],[(+)
SUPLEMENTAÇÃO
PROPOSTA PARA A
_ª
REFORMULAÇÃO]]+Tabela25[[#This Row],[(-)
REDUÇÃO
PROPOSTA PARA A
_ª
REFORMULAÇÃO]]</f>
        <v>0</v>
      </c>
      <c r="I165" s="120" t="e">
        <f>Tabela25[[#This Row],[PROPOSTA
ORÇAMENTÁRIA
ATUALIZADA
APÓS A
_ª
REFORMULAÇÃO]]/Tabela25[[#This Row],[PROPOSTA
ORÇAMENTÁRIA
INICIAL]]</f>
        <v>#DIV/0!</v>
      </c>
      <c r="J165" s="49"/>
    </row>
    <row r="166" spans="1:10" s="18" customFormat="1" ht="12" x14ac:dyDescent="0.25">
      <c r="A166" s="75" t="s">
        <v>572</v>
      </c>
      <c r="B166" s="42" t="s">
        <v>538</v>
      </c>
      <c r="C166" s="62"/>
      <c r="D166" s="47"/>
      <c r="E166" s="69" t="e">
        <f t="shared" si="3"/>
        <v>#DIV/0!</v>
      </c>
      <c r="F166" s="48"/>
      <c r="G166" s="301"/>
      <c r="H166" s="289">
        <f>Tabela25[[#This Row],[PROPOSTA
ORÇAMENTÁRIA
INICIAL]]+Tabela25[[#This Row],[(+)
SUPLEMENTAÇÃO
PROPOSTA PARA A
_ª
REFORMULAÇÃO]]+Tabela25[[#This Row],[(-)
REDUÇÃO
PROPOSTA PARA A
_ª
REFORMULAÇÃO]]</f>
        <v>0</v>
      </c>
      <c r="I166" s="120" t="e">
        <f>Tabela25[[#This Row],[PROPOSTA
ORÇAMENTÁRIA
ATUALIZADA
APÓS A
_ª
REFORMULAÇÃO]]/Tabela25[[#This Row],[PROPOSTA
ORÇAMENTÁRIA
INICIAL]]</f>
        <v>#DIV/0!</v>
      </c>
      <c r="J166" s="49"/>
    </row>
    <row r="167" spans="1:10" s="4" customFormat="1" x14ac:dyDescent="0.25">
      <c r="A167" s="114" t="s">
        <v>105</v>
      </c>
      <c r="B167" s="17" t="s">
        <v>106</v>
      </c>
      <c r="C167" s="63">
        <f>C168+C171</f>
        <v>0</v>
      </c>
      <c r="D167" s="22">
        <f>+D168</f>
        <v>0</v>
      </c>
      <c r="E167" s="27">
        <v>0</v>
      </c>
      <c r="F167" s="21">
        <f>+F168</f>
        <v>0</v>
      </c>
      <c r="G167" s="302">
        <f>+G168</f>
        <v>0</v>
      </c>
      <c r="H167" s="40">
        <f>Tabela25[[#This Row],[PROPOSTA
ORÇAMENTÁRIA
INICIAL]]+Tabela25[[#This Row],[(+)
SUPLEMENTAÇÃO
PROPOSTA PARA A
_ª
REFORMULAÇÃO]]+Tabela25[[#This Row],[(-)
REDUÇÃO
PROPOSTA PARA A
_ª
REFORMULAÇÃO]]</f>
        <v>0</v>
      </c>
      <c r="I167" s="116" t="e">
        <f>Tabela25[[#This Row],[PROPOSTA
ORÇAMENTÁRIA
ATUALIZADA
APÓS A
_ª
REFORMULAÇÃO]]/Tabela25[[#This Row],[PROPOSTA
ORÇAMENTÁRIA
INICIAL]]</f>
        <v>#DIV/0!</v>
      </c>
      <c r="J167" s="5"/>
    </row>
    <row r="168" spans="1:10" s="37" customFormat="1" ht="12" x14ac:dyDescent="0.25">
      <c r="A168" s="74" t="s">
        <v>107</v>
      </c>
      <c r="B168" s="78" t="s">
        <v>108</v>
      </c>
      <c r="C168" s="64">
        <f>C169</f>
        <v>0</v>
      </c>
      <c r="D168" s="44">
        <f>D169</f>
        <v>0</v>
      </c>
      <c r="E168" s="68">
        <v>0</v>
      </c>
      <c r="F168" s="54">
        <f>F169</f>
        <v>0</v>
      </c>
      <c r="G168" s="303">
        <f>G169</f>
        <v>0</v>
      </c>
      <c r="H168" s="290">
        <f>Tabela25[[#This Row],[PROPOSTA
ORÇAMENTÁRIA
INICIAL]]+Tabela25[[#This Row],[(+)
SUPLEMENTAÇÃO
PROPOSTA PARA A
_ª
REFORMULAÇÃO]]+Tabela25[[#This Row],[(-)
REDUÇÃO
PROPOSTA PARA A
_ª
REFORMULAÇÃO]]</f>
        <v>0</v>
      </c>
      <c r="I168" s="117" t="e">
        <f>Tabela25[[#This Row],[PROPOSTA
ORÇAMENTÁRIA
ATUALIZADA
APÓS A
_ª
REFORMULAÇÃO]]/Tabela25[[#This Row],[PROPOSTA
ORÇAMENTÁRIA
INICIAL]]</f>
        <v>#DIV/0!</v>
      </c>
      <c r="J168" s="49"/>
    </row>
    <row r="169" spans="1:10" s="18" customFormat="1" ht="12" x14ac:dyDescent="0.25">
      <c r="A169" s="85" t="s">
        <v>109</v>
      </c>
      <c r="B169" s="86" t="s">
        <v>573</v>
      </c>
      <c r="C169" s="62"/>
      <c r="D169" s="47"/>
      <c r="E169" s="69" t="e">
        <f t="shared" ref="E169" si="6">+D169/C169</f>
        <v>#DIV/0!</v>
      </c>
      <c r="F169" s="48"/>
      <c r="G169" s="301"/>
      <c r="H169" s="289">
        <f>Tabela25[[#This Row],[PROPOSTA
ORÇAMENTÁRIA
INICIAL]]+Tabela25[[#This Row],[(+)
SUPLEMENTAÇÃO
PROPOSTA PARA A
_ª
REFORMULAÇÃO]]+Tabela25[[#This Row],[(-)
REDUÇÃO
PROPOSTA PARA A
_ª
REFORMULAÇÃO]]</f>
        <v>0</v>
      </c>
      <c r="I169" s="120" t="e">
        <f>Tabela25[[#This Row],[PROPOSTA
ORÇAMENTÁRIA
ATUALIZADA
APÓS A
_ª
REFORMULAÇÃO]]/Tabela25[[#This Row],[PROPOSTA
ORÇAMENTÁRIA
INICIAL]]</f>
        <v>#DIV/0!</v>
      </c>
      <c r="J169" s="49"/>
    </row>
    <row r="170" spans="1:10" s="18" customFormat="1" x14ac:dyDescent="0.25">
      <c r="A170" s="114" t="s">
        <v>110</v>
      </c>
      <c r="B170" s="17" t="s">
        <v>111</v>
      </c>
      <c r="C170" s="63">
        <v>0</v>
      </c>
      <c r="D170" s="47"/>
      <c r="E170" s="69" t="e">
        <f>+D170/C170</f>
        <v>#DIV/0!</v>
      </c>
      <c r="F170" s="153"/>
      <c r="G170" s="305"/>
      <c r="H170" s="292">
        <f>Tabela25[[#This Row],[PROPOSTA
ORÇAMENTÁRIA
INICIAL]]+Tabela25[[#This Row],[(+)
SUPLEMENTAÇÃO
PROPOSTA PARA A
_ª
REFORMULAÇÃO]]+Tabela25[[#This Row],[(-)
REDUÇÃO
PROPOSTA PARA A
_ª
REFORMULAÇÃO]]</f>
        <v>0</v>
      </c>
      <c r="I170" s="154" t="e">
        <f>Tabela25[[#This Row],[PROPOSTA
ORÇAMENTÁRIA
ATUALIZADA
APÓS A
_ª
REFORMULAÇÃO]]/Tabela25[[#This Row],[PROPOSTA
ORÇAMENTÁRIA
INICIAL]]</f>
        <v>#DIV/0!</v>
      </c>
      <c r="J170" s="49"/>
    </row>
    <row r="171" spans="1:10" ht="13.5" thickBot="1" x14ac:dyDescent="0.3">
      <c r="A171" s="124" t="s">
        <v>895</v>
      </c>
      <c r="B171" s="125" t="s">
        <v>896</v>
      </c>
      <c r="C171" s="126">
        <v>0</v>
      </c>
      <c r="D171" s="127">
        <v>0</v>
      </c>
      <c r="E171" s="128">
        <v>0</v>
      </c>
      <c r="F171" s="129">
        <v>0</v>
      </c>
      <c r="G171" s="306">
        <v>0</v>
      </c>
      <c r="H171" s="293">
        <f>Tabela25[[#This Row],[PROPOSTA
ORÇAMENTÁRIA
INICIAL]]+Tabela25[[#This Row],[(+)
SUPLEMENTAÇÃO
PROPOSTA PARA A
_ª
REFORMULAÇÃO]]+Tabela25[[#This Row],[(-)
REDUÇÃO
PROPOSTA PARA A
_ª
REFORMULAÇÃO]]</f>
        <v>0</v>
      </c>
      <c r="I171" s="130" t="e">
        <f>Tabela25[[#This Row],[PROPOSTA
ORÇAMENTÁRIA
ATUALIZADA
APÓS A
_ª
REFORMULAÇÃO]]/Tabela25[[#This Row],[PROPOSTA
ORÇAMENTÁRIA
INICIAL]]</f>
        <v>#DIV/0!</v>
      </c>
      <c r="J171" s="5"/>
    </row>
    <row r="172" spans="1:10" ht="39.75" customHeight="1" thickBot="1" x14ac:dyDescent="0.3">
      <c r="A172" s="131"/>
      <c r="B172" s="296" t="s">
        <v>830</v>
      </c>
      <c r="C172" s="295"/>
      <c r="D172" s="295"/>
      <c r="E172" s="294"/>
      <c r="F172" s="311"/>
      <c r="G172" s="312" t="s">
        <v>1064</v>
      </c>
      <c r="H172" s="310">
        <f>Tabela25[[#This Row],[(+)
SUPLEMENTAÇÃO
PROPOSTA PARA A
_ª
REFORMULAÇÃO]]</f>
        <v>0</v>
      </c>
      <c r="I172" s="315" t="e">
        <f>Tabela25[[#This Row],[PROPOSTA
ORÇAMENTÁRIA
ATUALIZADA
APÓS A
_ª
REFORMULAÇÃO]]/C6</f>
        <v>#DIV/0!</v>
      </c>
      <c r="J172" s="5"/>
    </row>
    <row r="173" spans="1:10" ht="39.75" customHeight="1" thickBot="1" x14ac:dyDescent="0.3">
      <c r="A173" s="473" t="s">
        <v>837</v>
      </c>
      <c r="B173" s="474"/>
      <c r="C173" s="474"/>
      <c r="D173" s="474"/>
      <c r="E173" s="475"/>
      <c r="F173" s="309">
        <f>F6+F172</f>
        <v>0</v>
      </c>
      <c r="G173" s="313" t="s">
        <v>1064</v>
      </c>
      <c r="H173" s="314">
        <f>H6+H172</f>
        <v>0</v>
      </c>
      <c r="I173" s="316"/>
      <c r="J173" s="5"/>
    </row>
    <row r="174" spans="1:10" ht="13.5" thickTop="1" x14ac:dyDescent="0.25">
      <c r="A174" s="18" t="s">
        <v>416</v>
      </c>
      <c r="C174" s="40"/>
      <c r="D174" s="41"/>
      <c r="E174" s="1"/>
      <c r="F174" s="41"/>
      <c r="G174" s="41"/>
      <c r="H174" s="1"/>
    </row>
    <row r="175" spans="1:10" x14ac:dyDescent="0.25">
      <c r="A175" s="461" t="s">
        <v>417</v>
      </c>
      <c r="B175" s="461"/>
      <c r="C175" s="461"/>
      <c r="D175" s="461"/>
      <c r="E175" s="461"/>
      <c r="F175" s="461"/>
      <c r="G175" s="461"/>
      <c r="H175" s="461"/>
    </row>
    <row r="176" spans="1:10" ht="15.75" customHeight="1" x14ac:dyDescent="0.25">
      <c r="B176" s="3"/>
    </row>
    <row r="177" spans="1:8" x14ac:dyDescent="0.25">
      <c r="A177" s="456" t="s">
        <v>419</v>
      </c>
      <c r="B177" s="456"/>
      <c r="C177" s="456" t="s">
        <v>897</v>
      </c>
      <c r="D177" s="456"/>
      <c r="E177" s="456"/>
      <c r="F177" s="456"/>
      <c r="G177" s="456"/>
      <c r="H177" s="456"/>
    </row>
    <row r="178" spans="1:8" x14ac:dyDescent="0.25">
      <c r="A178" s="461" t="s">
        <v>418</v>
      </c>
      <c r="B178" s="461"/>
      <c r="C178" s="457" t="s">
        <v>829</v>
      </c>
      <c r="D178" s="457"/>
      <c r="E178" s="457"/>
      <c r="F178" s="457"/>
      <c r="G178" s="457"/>
      <c r="H178" s="457"/>
    </row>
    <row r="179" spans="1:8" ht="13.5" customHeight="1" x14ac:dyDescent="0.25">
      <c r="B179" s="3"/>
    </row>
    <row r="180" spans="1:8" x14ac:dyDescent="0.25">
      <c r="A180" s="456" t="s">
        <v>420</v>
      </c>
      <c r="B180" s="456"/>
      <c r="C180" s="456"/>
      <c r="D180" s="456"/>
      <c r="E180" s="456"/>
      <c r="F180" s="456"/>
      <c r="G180" s="456"/>
      <c r="H180" s="456"/>
    </row>
    <row r="181" spans="1:8" x14ac:dyDescent="0.25">
      <c r="A181" s="457" t="s">
        <v>421</v>
      </c>
      <c r="B181" s="457"/>
      <c r="C181" s="457"/>
      <c r="D181" s="457"/>
      <c r="E181" s="457"/>
      <c r="F181" s="457"/>
      <c r="G181" s="457"/>
      <c r="H181" s="457"/>
    </row>
  </sheetData>
  <sheetProtection selectLockedCells="1" selectUnlockedCells="1"/>
  <mergeCells count="12">
    <mergeCell ref="A1:H1"/>
    <mergeCell ref="A2:H2"/>
    <mergeCell ref="A3:H3"/>
    <mergeCell ref="A4:H4"/>
    <mergeCell ref="A181:H181"/>
    <mergeCell ref="A173:E173"/>
    <mergeCell ref="A175:H175"/>
    <mergeCell ref="A177:B177"/>
    <mergeCell ref="C177:H177"/>
    <mergeCell ref="A178:B178"/>
    <mergeCell ref="C178:H178"/>
    <mergeCell ref="A180:H180"/>
  </mergeCells>
  <phoneticPr fontId="19" type="noConversion"/>
  <printOptions horizontalCentered="1"/>
  <pageMargins left="0.23622047244094491" right="0.23622047244094491" top="0" bottom="0" header="0.31496062992125984" footer="0.31496062992125984"/>
  <pageSetup paperSize="9" scale="74" firstPageNumber="0" fitToHeight="0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5807E-D006-4EB1-B068-04367B17E9CE}">
  <sheetPr>
    <pageSetUpPr fitToPage="1"/>
  </sheetPr>
  <dimension ref="A1:EG274"/>
  <sheetViews>
    <sheetView showGridLines="0" zoomScaleNormal="100" workbookViewId="0">
      <selection activeCell="W5" sqref="W5"/>
    </sheetView>
  </sheetViews>
  <sheetFormatPr defaultColWidth="9.140625" defaultRowHeight="15" x14ac:dyDescent="0.25"/>
  <cols>
    <col min="1" max="1" width="19.85546875" style="1" customWidth="1"/>
    <col min="2" max="2" width="76.7109375" style="1" customWidth="1"/>
    <col min="3" max="3" width="14.7109375" style="33" customWidth="1"/>
    <col min="4" max="5" width="16.42578125" style="33" customWidth="1"/>
    <col min="6" max="6" width="14.7109375" style="33" customWidth="1"/>
    <col min="7" max="7" width="10.42578125" style="33" customWidth="1"/>
    <col min="8" max="8" width="18.7109375" style="275" customWidth="1"/>
    <col min="9" max="9" width="14.85546875" style="207" bestFit="1" customWidth="1"/>
    <col min="10" max="10" width="17.7109375" style="275" customWidth="1"/>
    <col min="11" max="11" width="10.42578125" style="207" customWidth="1"/>
    <col min="12" max="12" width="17.85546875" style="275" customWidth="1"/>
    <col min="13" max="13" width="16.42578125" style="207" customWidth="1"/>
    <col min="14" max="15" width="14.7109375" style="10" customWidth="1"/>
    <col min="16" max="16" width="16.140625" style="10" customWidth="1"/>
    <col min="17" max="17" width="15.85546875" style="10" customWidth="1"/>
    <col min="18" max="18" width="14.7109375" style="207" customWidth="1"/>
    <col min="19" max="19" width="14.7109375" style="10" customWidth="1"/>
    <col min="20" max="20" width="14.7109375" style="207" customWidth="1"/>
    <col min="21" max="21" width="15.7109375" style="10" customWidth="1"/>
    <col min="22" max="22" width="14.7109375" style="208" customWidth="1"/>
    <col min="23" max="23" width="16.42578125" style="209" customWidth="1"/>
    <col min="24" max="27" width="14.7109375" style="1" customWidth="1"/>
    <col min="28" max="28" width="14.7109375" style="164" customWidth="1"/>
    <col min="29" max="29" width="14.7109375" style="1" customWidth="1"/>
    <col min="30" max="30" width="14.7109375" style="164" customWidth="1"/>
    <col min="31" max="31" width="14.7109375" style="1" customWidth="1"/>
    <col min="32" max="32" width="14.7109375" style="164" customWidth="1"/>
    <col min="33" max="33" width="16.7109375" style="4" customWidth="1"/>
    <col min="34" max="41" width="14.7109375" customWidth="1"/>
    <col min="42" max="42" width="14.7109375" style="204" customWidth="1"/>
    <col min="43" max="43" width="18" customWidth="1"/>
    <col min="44" max="52" width="14.7109375" customWidth="1"/>
    <col min="53" max="53" width="17.140625" style="211" customWidth="1"/>
    <col min="54" max="54" width="19.85546875" style="211" customWidth="1"/>
    <col min="55" max="58" width="14.7109375" customWidth="1"/>
    <col min="59" max="59" width="14.7109375" style="205" customWidth="1"/>
    <col min="60" max="60" width="14.7109375" customWidth="1"/>
    <col min="61" max="61" width="14.7109375" style="205" customWidth="1"/>
    <col min="62" max="62" width="14.7109375" customWidth="1"/>
    <col min="63" max="63" width="14.7109375" style="205" customWidth="1"/>
    <col min="64" max="64" width="17.42578125" customWidth="1"/>
    <col min="65" max="68" width="14.7109375" customWidth="1"/>
    <col min="69" max="69" width="14.7109375" style="206" customWidth="1"/>
    <col min="70" max="70" width="14.7109375" customWidth="1"/>
    <col min="71" max="71" width="14.7109375" style="206" customWidth="1"/>
    <col min="72" max="72" width="14.7109375" customWidth="1"/>
    <col min="73" max="73" width="14.7109375" style="206" customWidth="1"/>
    <col min="74" max="74" width="17.5703125" style="211" customWidth="1"/>
    <col min="75" max="78" width="14.7109375" style="1" customWidth="1"/>
    <col min="79" max="79" width="14.7109375" style="164" customWidth="1"/>
    <col min="80" max="80" width="14.7109375" style="1" customWidth="1"/>
    <col min="81" max="81" width="14.7109375" style="164" customWidth="1"/>
    <col min="82" max="82" width="14.7109375" style="1" customWidth="1"/>
    <col min="83" max="83" width="14.7109375" style="164" customWidth="1"/>
    <col min="84" max="84" width="16.85546875" style="1" customWidth="1"/>
    <col min="85" max="85" width="19.140625" style="4" customWidth="1"/>
    <col min="86" max="94" width="14.5703125" customWidth="1"/>
    <col min="95" max="95" width="18.85546875" customWidth="1"/>
    <col min="96" max="99" width="14.7109375" style="1" customWidth="1"/>
    <col min="100" max="100" width="14.7109375" style="164" customWidth="1"/>
    <col min="101" max="101" width="14.7109375" style="1" customWidth="1"/>
    <col min="102" max="102" width="14.7109375" style="164" customWidth="1"/>
    <col min="103" max="103" width="14.7109375" style="1" customWidth="1"/>
    <col min="104" max="104" width="14.7109375" style="164" customWidth="1"/>
    <col min="105" max="105" width="17.28515625" style="1" customWidth="1"/>
    <col min="106" max="109" width="14.7109375" style="1" customWidth="1"/>
    <col min="110" max="110" width="14.7109375" style="164" customWidth="1"/>
    <col min="111" max="111" width="14.7109375" style="1" customWidth="1"/>
    <col min="112" max="112" width="14.7109375" style="164" customWidth="1"/>
    <col min="113" max="113" width="15.42578125" style="1" customWidth="1"/>
    <col min="114" max="114" width="14.7109375" style="164" customWidth="1"/>
    <col min="115" max="115" width="17.7109375" style="1" customWidth="1"/>
    <col min="116" max="119" width="14.7109375" style="1" customWidth="1"/>
    <col min="120" max="120" width="14.7109375" style="164" customWidth="1"/>
    <col min="121" max="121" width="14.7109375" style="1" customWidth="1"/>
    <col min="122" max="122" width="14.7109375" style="164" customWidth="1"/>
    <col min="123" max="123" width="14.7109375" style="1" customWidth="1"/>
    <col min="124" max="124" width="14.7109375" style="164" customWidth="1"/>
    <col min="125" max="125" width="16.7109375" style="1" customWidth="1"/>
    <col min="126" max="126" width="21" style="4" customWidth="1"/>
    <col min="127" max="131" width="14.7109375" style="1" customWidth="1"/>
    <col min="132" max="132" width="14.7109375" style="164" customWidth="1"/>
    <col min="133" max="133" width="14.7109375" style="1" customWidth="1"/>
    <col min="134" max="134" width="14.7109375" style="164" customWidth="1"/>
    <col min="135" max="135" width="14.7109375" style="1" customWidth="1"/>
    <col min="136" max="136" width="14.7109375" style="164" customWidth="1"/>
    <col min="137" max="145" width="14.7109375" style="1" customWidth="1"/>
    <col min="146" max="146" width="12" style="1" customWidth="1"/>
    <col min="147" max="147" width="13.85546875" style="1" bestFit="1" customWidth="1"/>
    <col min="148" max="16384" width="9.140625" style="1"/>
  </cols>
  <sheetData>
    <row r="1" spans="1:137" x14ac:dyDescent="0.25">
      <c r="A1" s="458" t="s">
        <v>422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162"/>
      <c r="O1" s="162"/>
      <c r="P1" s="162"/>
      <c r="Q1" s="162"/>
      <c r="R1" s="163"/>
      <c r="S1" s="162"/>
      <c r="T1" s="163"/>
      <c r="U1" s="162"/>
      <c r="V1" s="163"/>
      <c r="W1" s="162"/>
      <c r="AH1" s="1"/>
      <c r="AI1" s="1"/>
      <c r="AJ1" s="1"/>
      <c r="AK1" s="1"/>
      <c r="AL1" s="1"/>
      <c r="AM1" s="1"/>
      <c r="AN1" s="1"/>
      <c r="AO1" s="1"/>
      <c r="AP1" s="16"/>
      <c r="AQ1" s="1"/>
      <c r="AR1" s="1"/>
      <c r="AS1" s="1"/>
      <c r="AT1" s="1"/>
      <c r="AU1" s="1"/>
      <c r="AV1" s="1"/>
      <c r="AW1" s="1"/>
      <c r="AX1" s="1"/>
      <c r="AY1" s="1"/>
      <c r="AZ1" s="1"/>
      <c r="BA1" s="4"/>
      <c r="BB1" s="4"/>
      <c r="BC1" s="1"/>
      <c r="BD1" s="1"/>
      <c r="BE1" s="1"/>
      <c r="BF1" s="1"/>
      <c r="BG1" s="164"/>
      <c r="BH1" s="1"/>
      <c r="BI1" s="164"/>
      <c r="BJ1" s="1"/>
      <c r="BK1" s="164"/>
      <c r="BL1" s="1"/>
      <c r="BM1" s="1"/>
      <c r="BN1" s="1"/>
      <c r="BO1" s="1"/>
      <c r="BP1" s="1"/>
      <c r="BQ1" s="165"/>
      <c r="BR1" s="1"/>
      <c r="BS1" s="165"/>
      <c r="BT1" s="1"/>
      <c r="BU1" s="166" t="s">
        <v>918</v>
      </c>
      <c r="BV1" s="4"/>
      <c r="CH1" s="1"/>
      <c r="CI1" s="1"/>
      <c r="CJ1" s="1"/>
      <c r="CK1" s="1"/>
      <c r="CL1" s="164"/>
      <c r="CM1" s="1"/>
      <c r="CN1" s="164"/>
      <c r="CO1" s="1"/>
      <c r="CP1" s="164"/>
      <c r="CQ1" s="1"/>
      <c r="EB1" s="1"/>
      <c r="ED1" s="1"/>
      <c r="EF1" s="1"/>
    </row>
    <row r="2" spans="1:137" x14ac:dyDescent="0.25">
      <c r="A2" s="459" t="s">
        <v>1073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162"/>
      <c r="O2" s="162"/>
      <c r="P2" s="162"/>
      <c r="Q2" s="162"/>
      <c r="R2" s="163"/>
      <c r="S2" s="162"/>
      <c r="T2" s="163"/>
      <c r="U2" s="162"/>
      <c r="V2" s="163"/>
      <c r="W2" s="162"/>
      <c r="AH2" s="1"/>
      <c r="AI2" s="1"/>
      <c r="AJ2" s="1"/>
      <c r="AK2" s="1"/>
      <c r="AL2" s="1"/>
      <c r="AM2" s="1"/>
      <c r="AN2" s="1"/>
      <c r="AO2" s="1"/>
      <c r="AP2" s="16"/>
      <c r="AQ2" s="1"/>
      <c r="AR2" s="1"/>
      <c r="AS2" s="1"/>
      <c r="AT2" s="1"/>
      <c r="AU2" s="1"/>
      <c r="AV2" s="1"/>
      <c r="AW2" s="1"/>
      <c r="AX2" s="1"/>
      <c r="AY2" s="1"/>
      <c r="AZ2" s="1"/>
      <c r="BA2" s="4"/>
      <c r="BB2" s="4"/>
      <c r="BC2" s="1"/>
      <c r="BD2" s="1"/>
      <c r="BE2" s="1"/>
      <c r="BF2" s="1"/>
      <c r="BG2" s="164"/>
      <c r="BH2" s="1"/>
      <c r="BI2" s="164"/>
      <c r="BJ2" s="1"/>
      <c r="BK2" s="164"/>
      <c r="BL2" s="1"/>
      <c r="BM2" s="1"/>
      <c r="BN2" s="1"/>
      <c r="BO2" s="1"/>
      <c r="BP2" s="1"/>
      <c r="BQ2" s="165"/>
      <c r="BR2" s="1"/>
      <c r="BS2" s="165"/>
      <c r="BT2" s="1"/>
      <c r="BU2" s="165"/>
      <c r="BV2" s="4"/>
      <c r="CH2" s="1"/>
      <c r="CI2" s="1"/>
      <c r="CJ2" s="1"/>
      <c r="CK2" s="1"/>
      <c r="CL2" s="164"/>
      <c r="CM2" s="1"/>
      <c r="CN2" s="164"/>
      <c r="CO2" s="1"/>
      <c r="CP2" s="164"/>
      <c r="CQ2" s="1"/>
      <c r="EB2" s="1"/>
      <c r="ED2" s="1"/>
      <c r="EF2" s="1"/>
    </row>
    <row r="3" spans="1:137" x14ac:dyDescent="0.25">
      <c r="A3" s="460" t="s">
        <v>919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162"/>
      <c r="O3" s="162"/>
      <c r="P3" s="162"/>
      <c r="Q3" s="162"/>
      <c r="R3" s="163"/>
      <c r="S3" s="162"/>
      <c r="T3" s="163"/>
      <c r="U3" s="162"/>
      <c r="V3" s="163"/>
      <c r="W3" s="162"/>
      <c r="AH3" s="1"/>
      <c r="AI3" s="1"/>
      <c r="AJ3" s="1"/>
      <c r="AK3" s="1"/>
      <c r="AL3" s="1"/>
      <c r="AM3" s="1"/>
      <c r="AN3" s="1"/>
      <c r="AO3" s="1"/>
      <c r="AP3" s="16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1"/>
      <c r="BD3" s="1"/>
      <c r="BE3" s="1"/>
      <c r="BF3" s="1"/>
      <c r="BG3" s="164"/>
      <c r="BH3" s="1"/>
      <c r="BI3" s="164"/>
      <c r="BJ3" s="1"/>
      <c r="BK3" s="164"/>
      <c r="BL3" s="1"/>
      <c r="BM3" s="1"/>
      <c r="BN3" s="1"/>
      <c r="BO3" s="1"/>
      <c r="BP3" s="1"/>
      <c r="BQ3" s="165"/>
      <c r="BR3" s="1"/>
      <c r="BS3" s="165"/>
      <c r="BT3" s="1"/>
      <c r="BU3" s="165"/>
      <c r="BV3" s="4"/>
      <c r="CH3" s="1"/>
      <c r="CI3" s="1"/>
      <c r="CJ3" s="1"/>
      <c r="CK3" s="1"/>
      <c r="CL3" s="164"/>
      <c r="CM3" s="1"/>
      <c r="CN3" s="164"/>
      <c r="CO3" s="1"/>
      <c r="CP3" s="164"/>
      <c r="CQ3" s="1"/>
      <c r="EB3" s="1"/>
      <c r="ED3" s="1"/>
      <c r="EF3" s="1"/>
    </row>
    <row r="4" spans="1:137" ht="21" customHeight="1" thickBot="1" x14ac:dyDescent="0.3">
      <c r="A4" s="460" t="s">
        <v>423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168"/>
      <c r="O4" s="168"/>
      <c r="P4" s="168"/>
      <c r="Q4" s="168"/>
      <c r="R4" s="167"/>
      <c r="S4" s="168"/>
      <c r="T4" s="167"/>
      <c r="U4" s="168"/>
      <c r="V4" s="169"/>
      <c r="W4" s="168"/>
      <c r="AH4" s="1"/>
      <c r="AI4" s="1"/>
      <c r="AJ4" s="1"/>
      <c r="AK4" s="1"/>
      <c r="AL4" s="1"/>
      <c r="AM4" s="1"/>
      <c r="AN4" s="1"/>
      <c r="AO4" s="1"/>
      <c r="AP4" s="16"/>
      <c r="AQ4" s="1"/>
      <c r="AR4" s="1"/>
      <c r="AS4" s="1"/>
      <c r="AT4" s="1"/>
      <c r="AU4" s="1"/>
      <c r="AV4" s="1"/>
      <c r="AW4" s="1"/>
      <c r="AX4" s="1"/>
      <c r="AY4" s="1"/>
      <c r="AZ4" s="1"/>
      <c r="BA4" s="4"/>
      <c r="BB4" s="4"/>
      <c r="BC4" s="1"/>
      <c r="BD4" s="1"/>
      <c r="BE4" s="1"/>
      <c r="BF4" s="1"/>
      <c r="BG4" s="164"/>
      <c r="BH4" s="1"/>
      <c r="BI4" s="164"/>
      <c r="BJ4" s="1"/>
      <c r="BK4" s="164"/>
      <c r="BL4" s="1"/>
      <c r="BM4" s="1"/>
      <c r="BN4" s="1"/>
      <c r="BO4" s="1"/>
      <c r="BP4" s="1"/>
      <c r="BQ4" s="165"/>
      <c r="BR4" s="1"/>
      <c r="BS4" s="165"/>
      <c r="BT4" s="1"/>
      <c r="BU4" s="165"/>
      <c r="BV4" s="4"/>
      <c r="CH4" s="1"/>
      <c r="CI4" s="1"/>
      <c r="CJ4" s="1"/>
      <c r="CK4" s="1"/>
      <c r="CL4" s="164"/>
      <c r="CM4" s="1"/>
      <c r="CN4" s="164"/>
      <c r="CO4" s="1"/>
      <c r="CP4" s="164"/>
      <c r="CQ4" s="1"/>
      <c r="EB4" s="1"/>
      <c r="ED4" s="1"/>
      <c r="EF4" s="1"/>
    </row>
    <row r="5" spans="1:137" ht="156.75" thickTop="1" x14ac:dyDescent="0.25">
      <c r="A5" s="170" t="s">
        <v>1033</v>
      </c>
      <c r="B5" s="171" t="s">
        <v>1034</v>
      </c>
      <c r="C5" s="172" t="s">
        <v>1035</v>
      </c>
      <c r="D5" s="173" t="s">
        <v>1036</v>
      </c>
      <c r="E5" s="173" t="s">
        <v>1037</v>
      </c>
      <c r="F5" s="214" t="s">
        <v>1038</v>
      </c>
      <c r="G5" s="215" t="s">
        <v>1039</v>
      </c>
      <c r="H5" s="250" t="s">
        <v>1043</v>
      </c>
      <c r="I5" s="276" t="s">
        <v>1040</v>
      </c>
      <c r="J5" s="250" t="s">
        <v>1063</v>
      </c>
      <c r="K5" s="276" t="s">
        <v>1041</v>
      </c>
      <c r="L5" s="251" t="s">
        <v>1044</v>
      </c>
      <c r="M5" s="252" t="s">
        <v>1042</v>
      </c>
      <c r="N5" s="174" t="s">
        <v>921</v>
      </c>
      <c r="O5" s="175" t="s">
        <v>920</v>
      </c>
      <c r="P5" s="175" t="s">
        <v>922</v>
      </c>
      <c r="Q5" s="176" t="s">
        <v>923</v>
      </c>
      <c r="R5" s="177" t="s">
        <v>975</v>
      </c>
      <c r="S5" s="174" t="s">
        <v>997</v>
      </c>
      <c r="T5" s="178" t="s">
        <v>924</v>
      </c>
      <c r="U5" s="174" t="s">
        <v>998</v>
      </c>
      <c r="V5" s="178" t="s">
        <v>925</v>
      </c>
      <c r="W5" s="231" t="s">
        <v>999</v>
      </c>
      <c r="X5" s="174" t="s">
        <v>990</v>
      </c>
      <c r="Y5" s="175" t="s">
        <v>991</v>
      </c>
      <c r="Z5" s="175" t="s">
        <v>992</v>
      </c>
      <c r="AA5" s="176" t="s">
        <v>993</v>
      </c>
      <c r="AB5" s="177" t="s">
        <v>994</v>
      </c>
      <c r="AC5" s="174" t="s">
        <v>1001</v>
      </c>
      <c r="AD5" s="178" t="s">
        <v>995</v>
      </c>
      <c r="AE5" s="174" t="s">
        <v>1000</v>
      </c>
      <c r="AF5" s="178" t="s">
        <v>996</v>
      </c>
      <c r="AG5" s="231" t="s">
        <v>1002</v>
      </c>
      <c r="AH5" s="174" t="s">
        <v>926</v>
      </c>
      <c r="AI5" s="175" t="s">
        <v>927</v>
      </c>
      <c r="AJ5" s="175" t="s">
        <v>928</v>
      </c>
      <c r="AK5" s="175" t="s">
        <v>929</v>
      </c>
      <c r="AL5" s="175" t="s">
        <v>976</v>
      </c>
      <c r="AM5" s="179" t="s">
        <v>1003</v>
      </c>
      <c r="AN5" s="179" t="s">
        <v>930</v>
      </c>
      <c r="AO5" s="179" t="s">
        <v>1004</v>
      </c>
      <c r="AP5" s="179" t="s">
        <v>931</v>
      </c>
      <c r="AQ5" s="231" t="s">
        <v>1005</v>
      </c>
      <c r="AR5" s="237" t="s">
        <v>932</v>
      </c>
      <c r="AS5" s="175" t="s">
        <v>933</v>
      </c>
      <c r="AT5" s="175" t="s">
        <v>934</v>
      </c>
      <c r="AU5" s="175" t="s">
        <v>935</v>
      </c>
      <c r="AV5" s="175" t="s">
        <v>977</v>
      </c>
      <c r="AW5" s="179" t="s">
        <v>1006</v>
      </c>
      <c r="AX5" s="179" t="s">
        <v>936</v>
      </c>
      <c r="AY5" s="179" t="s">
        <v>1007</v>
      </c>
      <c r="AZ5" s="179" t="s">
        <v>937</v>
      </c>
      <c r="BA5" s="231" t="s">
        <v>1008</v>
      </c>
      <c r="BB5" s="247" t="s">
        <v>1020</v>
      </c>
      <c r="BC5" s="180" t="s">
        <v>938</v>
      </c>
      <c r="BD5" s="181" t="s">
        <v>939</v>
      </c>
      <c r="BE5" s="181" t="s">
        <v>940</v>
      </c>
      <c r="BF5" s="181" t="s">
        <v>941</v>
      </c>
      <c r="BG5" s="182" t="s">
        <v>978</v>
      </c>
      <c r="BH5" s="183" t="s">
        <v>1009</v>
      </c>
      <c r="BI5" s="184" t="s">
        <v>942</v>
      </c>
      <c r="BJ5" s="183" t="s">
        <v>1010</v>
      </c>
      <c r="BK5" s="184" t="s">
        <v>943</v>
      </c>
      <c r="BL5" s="248" t="s">
        <v>1013</v>
      </c>
      <c r="BM5" s="185" t="s">
        <v>944</v>
      </c>
      <c r="BN5" s="183" t="s">
        <v>945</v>
      </c>
      <c r="BO5" s="183" t="s">
        <v>946</v>
      </c>
      <c r="BP5" s="183" t="s">
        <v>947</v>
      </c>
      <c r="BQ5" s="184" t="s">
        <v>979</v>
      </c>
      <c r="BR5" s="183" t="s">
        <v>1011</v>
      </c>
      <c r="BS5" s="184" t="s">
        <v>948</v>
      </c>
      <c r="BT5" s="183" t="s">
        <v>1012</v>
      </c>
      <c r="BU5" s="184" t="s">
        <v>949</v>
      </c>
      <c r="BV5" s="238" t="s">
        <v>1014</v>
      </c>
      <c r="BW5" s="240" t="s">
        <v>950</v>
      </c>
      <c r="BX5" s="239" t="s">
        <v>951</v>
      </c>
      <c r="BY5" s="183" t="s">
        <v>952</v>
      </c>
      <c r="BZ5" s="183" t="s">
        <v>953</v>
      </c>
      <c r="CA5" s="184" t="s">
        <v>980</v>
      </c>
      <c r="CB5" s="183" t="s">
        <v>1015</v>
      </c>
      <c r="CC5" s="184" t="s">
        <v>954</v>
      </c>
      <c r="CD5" s="183" t="s">
        <v>1016</v>
      </c>
      <c r="CE5" s="184" t="s">
        <v>955</v>
      </c>
      <c r="CF5" s="238" t="s">
        <v>1018</v>
      </c>
      <c r="CG5" s="245" t="s">
        <v>1019</v>
      </c>
      <c r="CH5" s="186" t="s">
        <v>956</v>
      </c>
      <c r="CI5" s="186" t="s">
        <v>957</v>
      </c>
      <c r="CJ5" s="186" t="s">
        <v>958</v>
      </c>
      <c r="CK5" s="186" t="s">
        <v>959</v>
      </c>
      <c r="CL5" s="187" t="s">
        <v>981</v>
      </c>
      <c r="CM5" s="186" t="s">
        <v>1017</v>
      </c>
      <c r="CN5" s="187" t="s">
        <v>960</v>
      </c>
      <c r="CO5" s="186" t="s">
        <v>1023</v>
      </c>
      <c r="CP5" s="187" t="s">
        <v>961</v>
      </c>
      <c r="CQ5" s="246" t="s">
        <v>1021</v>
      </c>
      <c r="CR5" s="186" t="s">
        <v>962</v>
      </c>
      <c r="CS5" s="186" t="s">
        <v>964</v>
      </c>
      <c r="CT5" s="186" t="s">
        <v>963</v>
      </c>
      <c r="CU5" s="186" t="s">
        <v>965</v>
      </c>
      <c r="CV5" s="187" t="s">
        <v>982</v>
      </c>
      <c r="CW5" s="186" t="s">
        <v>1022</v>
      </c>
      <c r="CX5" s="187" t="s">
        <v>966</v>
      </c>
      <c r="CY5" s="186" t="s">
        <v>1024</v>
      </c>
      <c r="CZ5" s="187" t="s">
        <v>967</v>
      </c>
      <c r="DA5" s="246" t="s">
        <v>1025</v>
      </c>
      <c r="DB5" s="186" t="s">
        <v>983</v>
      </c>
      <c r="DC5" s="186" t="s">
        <v>984</v>
      </c>
      <c r="DD5" s="186" t="s">
        <v>985</v>
      </c>
      <c r="DE5" s="186" t="s">
        <v>986</v>
      </c>
      <c r="DF5" s="187" t="s">
        <v>987</v>
      </c>
      <c r="DG5" s="186" t="s">
        <v>1026</v>
      </c>
      <c r="DH5" s="187" t="s">
        <v>988</v>
      </c>
      <c r="DI5" s="186" t="s">
        <v>1027</v>
      </c>
      <c r="DJ5" s="187" t="s">
        <v>989</v>
      </c>
      <c r="DK5" s="246" t="s">
        <v>1028</v>
      </c>
      <c r="DL5" s="186" t="s">
        <v>974</v>
      </c>
      <c r="DM5" s="186" t="s">
        <v>973</v>
      </c>
      <c r="DN5" s="186" t="s">
        <v>972</v>
      </c>
      <c r="DO5" s="186" t="s">
        <v>971</v>
      </c>
      <c r="DP5" s="187" t="s">
        <v>970</v>
      </c>
      <c r="DQ5" s="186" t="s">
        <v>1029</v>
      </c>
      <c r="DR5" s="187" t="s">
        <v>968</v>
      </c>
      <c r="DS5" s="186" t="s">
        <v>1030</v>
      </c>
      <c r="DT5" s="187" t="s">
        <v>969</v>
      </c>
      <c r="DU5" s="246" t="s">
        <v>1031</v>
      </c>
      <c r="DV5" s="249" t="s">
        <v>1032</v>
      </c>
      <c r="DW5" s="188"/>
      <c r="DX5" s="188"/>
      <c r="DY5" s="188"/>
      <c r="DZ5" s="188"/>
      <c r="EA5" s="188"/>
      <c r="EB5" s="188"/>
      <c r="EC5" s="188"/>
      <c r="ED5" s="188"/>
      <c r="EE5" s="188"/>
      <c r="EF5" s="1"/>
    </row>
    <row r="6" spans="1:137" s="4" customFormat="1" ht="22.5" customHeight="1" x14ac:dyDescent="0.25">
      <c r="A6" s="74" t="s">
        <v>112</v>
      </c>
      <c r="B6" s="189" t="s">
        <v>113</v>
      </c>
      <c r="C6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" s="68" t="e">
        <f>Tabela115[[#This Row],[DESPESA
LIQUIDADA ATÉ
 __/__/____]]/Tabela115[[#This Row],[ORÇAMENTO
ATUALIZADO]]</f>
        <v>#DIV/0!</v>
      </c>
      <c r="H6" s="25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" s="254" t="e">
        <f>Tabela115[[#This Row],[(+)
SUPLEMENTAÇÃO
PROPOSTA PARA A
_ª
REFORMULAÇÃO]]/Tabela115[[#This Row],[ORÇAMENTO
ATUALIZADO]]</f>
        <v>#DIV/0!</v>
      </c>
      <c r="J6" s="255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" s="254" t="e">
        <f>-Tabela115[[#This Row],[(-)
REDUÇÃO
PROPOSTA PARA A
_ª
REFORMULAÇÃO]]/Tabela115[[#This Row],[ORÇAMENTO
ATUALIZADO]]</f>
        <v>#DIV/0!</v>
      </c>
      <c r="L6" s="25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" s="257" t="e">
        <f>(Tabela115[[#This Row],[PROPOSTA
ORÇAMENTÁRIA
ATUALIZADA
APÓS A
_ª
REFORMULAÇÃO]]/Tabela115[[#This Row],[ORÇAMENTO
ATUALIZADO]])-1</f>
        <v>#DIV/0!</v>
      </c>
      <c r="N6" s="193">
        <f>+N7+N223</f>
        <v>0</v>
      </c>
      <c r="O6" s="91">
        <f>+O7+O223</f>
        <v>0</v>
      </c>
      <c r="P6" s="91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" s="91">
        <f>+Q7+Q223</f>
        <v>0</v>
      </c>
      <c r="R6" s="191" t="e">
        <f>Tabela115[[#This Row],[GOVERNANÇA
Direção e
Liderança
Despesa Liquidada até __/__/____]]/Tabela115[[#This Row],[GOVERNANÇA
Direção e
Liderança
Orçamento 
Atualizado]]</f>
        <v>#DIV/0!</v>
      </c>
      <c r="S6" s="91">
        <f>+S7+S223</f>
        <v>0</v>
      </c>
      <c r="T6" s="191" t="e">
        <f>Tabela115[[#This Row],[GOVERNANÇA
Direção e
Liderança
(+)
Suplementação
 proposta para a
_ª Reformulação]]/Tabela115[[#This Row],[GOVERNANÇA
Direção e
Liderança
Orçamento 
Atualizado]]</f>
        <v>#DIV/0!</v>
      </c>
      <c r="U6" s="91">
        <f>+U7+U223</f>
        <v>0</v>
      </c>
      <c r="V6" s="191" t="e">
        <f>-Tabela115[[#This Row],[GOVERNANÇA
Direção e
Liderança
(-)
Redução
proposta para a
_ª Reformulação]]/Tabela115[[#This Row],[GOVERNANÇA
Direção e
Liderança
Orçamento 
Atualizado]]</f>
        <v>#DIV/0!</v>
      </c>
      <c r="W6" s="232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" s="32">
        <f>+X7+X223</f>
        <v>0</v>
      </c>
      <c r="Y6" s="32">
        <f>+Y7+Y223</f>
        <v>0</v>
      </c>
      <c r="Z6" s="32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" s="32">
        <f>+AA7+AA223</f>
        <v>0</v>
      </c>
      <c r="AB6" s="190" t="e">
        <f>Tabela115[[#This Row],[GOVERNANÇA
Relacionamento 
Institucional
Despesa Liquidada até __/__/____]]/Tabela115[[#This Row],[GOVERNANÇA
Relacionamento 
Institucional
Orçamento 
Atualizado]]</f>
        <v>#DIV/0!</v>
      </c>
      <c r="AC6" s="32">
        <f>+AC7+AC223</f>
        <v>0</v>
      </c>
      <c r="AD6" s="190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" s="32">
        <f>+AE7+AE223</f>
        <v>0</v>
      </c>
      <c r="AF6" s="190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" s="232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" s="32">
        <f>+AH7+AH223</f>
        <v>0</v>
      </c>
      <c r="AI6" s="32">
        <f>+AI7+AI223</f>
        <v>0</v>
      </c>
      <c r="AJ6" s="32">
        <f>Tabela115[[#This Row],[GOVERNANÇA
Estratégia
Proposta Orçamentária Inicial]]+Tabela115[[#This Row],[GOVERNANÇA
Estratégia
Transposições Orçamentárias 
Nº __ a __ 
e
Reformulações
aprovadas]]</f>
        <v>0</v>
      </c>
      <c r="AK6" s="32">
        <f>+AK7+AK223</f>
        <v>0</v>
      </c>
      <c r="AL6" s="190" t="e">
        <f>Tabela115[[#This Row],[GOVERNANÇA
Estratégia
Despesa Liquidada até __/__/____]]/Tabela115[[#This Row],[GOVERNANÇA
Estratégia
Orçamento 
Atualizado]]</f>
        <v>#DIV/0!</v>
      </c>
      <c r="AM6" s="32">
        <f>+AM7+AM223</f>
        <v>0</v>
      </c>
      <c r="AN6" s="190" t="e">
        <f>Tabela115[[#This Row],[GOVERNANÇA
Estratégia
(+)
Suplementação
 proposta para a
_ª Reformulação]]/Tabela115[[#This Row],[GOVERNANÇA
Estratégia
Orçamento 
Atualizado]]</f>
        <v>#DIV/0!</v>
      </c>
      <c r="AO6" s="32">
        <f>+AO7+AO223</f>
        <v>0</v>
      </c>
      <c r="AP6" s="190" t="e">
        <f>-Tabela115[[#This Row],[GOVERNANÇA
Estratégia
(-)
Redução
proposta para a
_ª Reformulação]]/Tabela115[[#This Row],[GOVERNANÇA
Estratégia
Orçamento 
Atualizado]]</f>
        <v>#DIV/0!</v>
      </c>
      <c r="AQ6" s="232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" s="32">
        <f>+AR7+AR223</f>
        <v>0</v>
      </c>
      <c r="AS6" s="91">
        <f>+AS7+AS223</f>
        <v>0</v>
      </c>
      <c r="AT6" s="91">
        <f>Tabela115[[#This Row],[GOVERNANÇA
Controle
Proposta Orçamentária Inicial]]+Tabela115[[#This Row],[GOVERNANÇA
Controle
Transposições Orçamentárias 
Nº __ a __ 
e
Reformulações
aprovadas]]</f>
        <v>0</v>
      </c>
      <c r="AU6" s="91">
        <f>+AU7+AU223</f>
        <v>0</v>
      </c>
      <c r="AV6" s="191" t="e">
        <f>Tabela115[[#This Row],[GOVERNANÇA
Controle
Despesa Liquidada até __/__/____]]/Tabela115[[#This Row],[GOVERNANÇA
Controle
Orçamento 
Atualizado]]</f>
        <v>#DIV/0!</v>
      </c>
      <c r="AW6" s="91">
        <f>+AW7+AW223</f>
        <v>0</v>
      </c>
      <c r="AX6" s="191" t="e">
        <f>Tabela115[[#This Row],[GOVERNANÇA
Controle
(+)
Suplementação
 proposta para a
_ª Reformulação]]/Tabela115[[#This Row],[GOVERNANÇA
Controle
Orçamento 
Atualizado]]</f>
        <v>#DIV/0!</v>
      </c>
      <c r="AY6" s="91">
        <f>+AY7+AY223</f>
        <v>0</v>
      </c>
      <c r="AZ6" s="191" t="e">
        <f>-Tabela115[[#This Row],[GOVERNANÇA
Controle
(-)
Redução
proposta para a
_ª Reformulação]]/Tabela115[[#This Row],[GOVERNANÇA
Controle
Orçamento 
Atualizado]]</f>
        <v>#DIV/0!</v>
      </c>
      <c r="BA6" s="232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" s="10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" s="193">
        <f>+BC7+BC223</f>
        <v>0</v>
      </c>
      <c r="BD6" s="91">
        <f>+BD7+BD223</f>
        <v>0</v>
      </c>
      <c r="BE6" s="91">
        <f>Tabela115[[#This Row],[FINALIDADE
Fiscalização
Proposta Orçamentária Inicial]]+Tabela115[[#This Row],[FINALIDADE
Fiscalização
Transposições Orçamentárias 
Nº __ a __ 
e
Reformulações
aprovadas]]</f>
        <v>0</v>
      </c>
      <c r="BF6" s="91">
        <f>+BF7+BF223</f>
        <v>0</v>
      </c>
      <c r="BG6" s="191" t="e">
        <f>Tabela115[[#This Row],[FINALIDADE
Fiscalização
Despesa Liquidada até __/__/____]]/Tabela115[[#This Row],[FINALIDADE
Fiscalização
Orçamento 
Atualizado]]</f>
        <v>#DIV/0!</v>
      </c>
      <c r="BH6" s="91">
        <f>+BH7+BH223</f>
        <v>0</v>
      </c>
      <c r="BI6" s="191" t="e">
        <f>Tabela115[[#This Row],[FINALIDADE
Fiscalização
(+)
Suplementação
 proposta para a
_ª Reformulação]]/Tabela115[[#This Row],[FINALIDADE
Fiscalização
Orçamento 
Atualizado]]</f>
        <v>#DIV/0!</v>
      </c>
      <c r="BJ6" s="91">
        <f>+BJ7+BJ223</f>
        <v>0</v>
      </c>
      <c r="BK6" s="191" t="e">
        <f>Tabela115[[#This Row],[FINALIDADE
Fiscalização
(-)
Redução
proposta para a
_ª Reformulação]]/Tabela115[[#This Row],[FINALIDADE
Fiscalização
Orçamento 
Atualizado]]</f>
        <v>#DIV/0!</v>
      </c>
      <c r="BL6" s="232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" s="32">
        <f>+BM7+BM223</f>
        <v>0</v>
      </c>
      <c r="BN6" s="91">
        <f>+BN7+BN223</f>
        <v>0</v>
      </c>
      <c r="BO6" s="91">
        <f>Tabela115[[#This Row],[FINALIDADE
Registro
Proposta Orçamentária Inicial]]+Tabela115[[#This Row],[FINALIDADE
Registro
Transposições Orçamentárias 
Nº __ a __ 
e
Reformulações
aprovadas]]</f>
        <v>0</v>
      </c>
      <c r="BP6" s="91">
        <f>+BP7+BP223</f>
        <v>0</v>
      </c>
      <c r="BQ6" s="194" t="e">
        <f>Tabela115[[#This Row],[FINALIDADE
Registro
Despesa Liquidada até __/__/____]]/Tabela115[[#This Row],[FINALIDADE
Registro
Orçamento 
Atualizado]]</f>
        <v>#DIV/0!</v>
      </c>
      <c r="BR6" s="91">
        <f>+BR7+BR223</f>
        <v>0</v>
      </c>
      <c r="BS6" s="194" t="e">
        <f>Tabela115[[#This Row],[FINALIDADE
Registro
(+)
Suplementação
 proposta para a
_ª Reformulação]]/Tabela115[[#This Row],[FINALIDADE
Registro
Orçamento 
Atualizado]]</f>
        <v>#DIV/0!</v>
      </c>
      <c r="BT6" s="91">
        <f>+BT7+BT223</f>
        <v>0</v>
      </c>
      <c r="BU6" s="194" t="e">
        <f>Tabela115[[#This Row],[FINALIDADE
Registro
(-)
Redução
proposta para a
_ª Reformulação]]/Tabela115[[#This Row],[FINALIDADE
Registro
Orçamento 
Atualizado]]</f>
        <v>#DIV/0!</v>
      </c>
      <c r="BV6" s="232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" s="241">
        <f>+BW7+BW223</f>
        <v>0</v>
      </c>
      <c r="BX6" s="32">
        <f>+BX7+BX223</f>
        <v>0</v>
      </c>
      <c r="BY6" s="91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" s="91">
        <f>+BZ7+BZ223</f>
        <v>0</v>
      </c>
      <c r="CA6" s="191" t="e">
        <f>Tabela115[[#This Row],[FINALIDADE
Julgamento e Normatização
Despesa Liquidada até __/__/____]]/Tabela115[[#This Row],[FINALIDADE
Julgamento e Normatização
Orçamento 
Atualizado]]</f>
        <v>#DIV/0!</v>
      </c>
      <c r="CB6" s="91">
        <f>+CB7+CB223</f>
        <v>0</v>
      </c>
      <c r="CC6" s="19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" s="91">
        <f>+CD7+CD223</f>
        <v>0</v>
      </c>
      <c r="CE6" s="191" t="e">
        <f>Tabela115[[#This Row],[FINALIDADE
Julgamento e Normatização
(-)
Redução
proposta para a
_ª Reformulação]]/Tabela115[[#This Row],[FINALIDADE
Julgamento e Normatização
Orçamento 
Atualizado]]</f>
        <v>#DIV/0!</v>
      </c>
      <c r="CF6" s="232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" s="192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" s="32">
        <f>+CH7+CH223</f>
        <v>0</v>
      </c>
      <c r="CI6" s="32">
        <f>+CI7+CI223</f>
        <v>0</v>
      </c>
      <c r="CJ6" s="32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" s="32">
        <f>+CK7+CK223</f>
        <v>0</v>
      </c>
      <c r="CL6" s="190" t="e">
        <f>Tabela115[[#This Row],[GESTÃO
Comunicação 
e Eventos
Despesa Liquidada até __/__/____]]/Tabela115[[#This Row],[GESTÃO
Comunicação 
e Eventos
Orçamento 
Atualizado]]</f>
        <v>#DIV/0!</v>
      </c>
      <c r="CM6" s="32">
        <f>+CM7+CM223</f>
        <v>0</v>
      </c>
      <c r="CN6" s="190" t="e">
        <f>Tabela115[[#This Row],[GESTÃO
Comunicação 
e Eventos
(+)
Suplementação
 proposta para a
_ª Reformulação]]/Tabela115[[#This Row],[GESTÃO
Comunicação 
e Eventos
Orçamento 
Atualizado]]</f>
        <v>#DIV/0!</v>
      </c>
      <c r="CO6" s="32">
        <f>+CO7+CO223</f>
        <v>0</v>
      </c>
      <c r="CP6" s="190" t="e">
        <f>-Tabela115[[#This Row],[GESTÃO
Comunicação 
e Eventos
(-)
Redução
proposta para a
_ª Reformulação]]/Tabela115[[#This Row],[GESTÃO
Comunicação 
e Eventos
Orçamento 
Atualizado]]</f>
        <v>#DIV/0!</v>
      </c>
      <c r="CQ6" s="232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" s="32">
        <f>+CR7+CR223</f>
        <v>0</v>
      </c>
      <c r="CS6" s="32">
        <f>+CS7+CS223</f>
        <v>0</v>
      </c>
      <c r="CT6" s="32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" s="32">
        <f>+CU7+CU223</f>
        <v>0</v>
      </c>
      <c r="CV6" s="190" t="e">
        <f>Tabela115[[#This Row],[GESTÃO
Suporte Técnico-Administrativo
Despesa Liquidada até __/__/____]]/Tabela115[[#This Row],[GESTÃO
Suporte Técnico-Administrativo
Orçamento 
Atualizado]]</f>
        <v>#DIV/0!</v>
      </c>
      <c r="CW6" s="32">
        <f>+CW7+CW223</f>
        <v>0</v>
      </c>
      <c r="CX6" s="190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" s="32">
        <f>+CY7+CY223</f>
        <v>0</v>
      </c>
      <c r="CZ6" s="190" t="e">
        <f>-Tabela115[[#This Row],[GESTÃO
Suporte Técnico-Administrativo
(-)
Redução
proposta para a
_ª Reformulação]]/Tabela115[[#This Row],[GESTÃO
Suporte Técnico-Administrativo
Orçamento 
Atualizado]]</f>
        <v>#DIV/0!</v>
      </c>
      <c r="DA6" s="232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" s="32">
        <f>+DB7+DB223</f>
        <v>0</v>
      </c>
      <c r="DC6" s="32">
        <f>+DC7+DC223</f>
        <v>0</v>
      </c>
      <c r="DD6" s="32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" s="32">
        <f>+DE7+DE223</f>
        <v>0</v>
      </c>
      <c r="DF6" s="190" t="e">
        <f>Tabela115[[#This Row],[GESTÃO
Tecnologia da
Informação
Despesa Liquidada até __/__/____]]/Tabela115[[#This Row],[GESTÃO
Tecnologia da
Informação
Orçamento 
Atualizado]]</f>
        <v>#DIV/0!</v>
      </c>
      <c r="DG6" s="32">
        <f>+DG7+DG223</f>
        <v>0</v>
      </c>
      <c r="DH6" s="190" t="e">
        <f>Tabela115[[#This Row],[GESTÃO
Tecnologia da
Informação
(+)
Suplementação
 proposta para a
_ª Reformulação]]/Tabela115[[#This Row],[GESTÃO
Tecnologia da
Informação
Orçamento 
Atualizado]]</f>
        <v>#DIV/0!</v>
      </c>
      <c r="DI6" s="32">
        <f>+DI7+DI223</f>
        <v>0</v>
      </c>
      <c r="DJ6" s="190" t="e">
        <f>-Tabela115[[#This Row],[GESTÃO
Tecnologia da
Informação
(-)
Redução
proposta para a
_ª Reformulação]]/Tabela115[[#This Row],[GESTÃO
Tecnologia da
Informação
Orçamento 
Atualizado]]</f>
        <v>#DIV/0!</v>
      </c>
      <c r="DK6" s="232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" s="32">
        <f>+DL7+DL223</f>
        <v>0</v>
      </c>
      <c r="DM6" s="32">
        <f>+DM7+DM223</f>
        <v>0</v>
      </c>
      <c r="DN6" s="32">
        <f>Tabela115[[#This Row],[GESTÃO
Infraestrutura
Proposta Orçamentária Inicial]]+Tabela115[[#This Row],[GESTÃO
Infraestrutura
Transposições Orçamentárias 
Nº __ a __ 
e
Reformulações
aprovadas]]</f>
        <v>0</v>
      </c>
      <c r="DO6" s="32">
        <f>+DO7+DO223</f>
        <v>0</v>
      </c>
      <c r="DP6" s="190" t="e">
        <f>Tabela115[[#This Row],[GESTÃO
Infraestrutura
Despesa Liquidada até __/__/____]]/Tabela115[[#This Row],[GESTÃO
Infraestrutura
Orçamento 
Atualizado]]</f>
        <v>#DIV/0!</v>
      </c>
      <c r="DQ6" s="32">
        <f>+DQ7+DQ223</f>
        <v>0</v>
      </c>
      <c r="DR6" s="190" t="e">
        <f>Tabela115[[#This Row],[GESTÃO
Infraestrutura
(+)
Suplementação
 proposta para a
_ª Reformulação]]/Tabela115[[#This Row],[GESTÃO
Infraestrutura
Orçamento 
Atualizado]]</f>
        <v>#DIV/0!</v>
      </c>
      <c r="DS6" s="32">
        <f>+DS7+DS223</f>
        <v>0</v>
      </c>
      <c r="DT6" s="190" t="e">
        <f>Tabela115[[#This Row],[GESTÃO
Infraestrutura
(-)
Redução
proposta para a
_ª Reformulação]]/Tabela115[[#This Row],[GESTÃO
Infraestrutura
Orçamento 
Atualizado]]</f>
        <v>#DIV/0!</v>
      </c>
      <c r="DU6" s="232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" s="192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" s="6"/>
      <c r="DX6" s="6"/>
      <c r="DY6" s="6"/>
      <c r="DZ6" s="6"/>
      <c r="EA6" s="6"/>
      <c r="EB6" s="6"/>
      <c r="EC6" s="6"/>
      <c r="ED6" s="6"/>
      <c r="EE6" s="6"/>
      <c r="EG6" s="6"/>
    </row>
    <row r="7" spans="1:137" s="4" customFormat="1" ht="22.5" customHeight="1" x14ac:dyDescent="0.25">
      <c r="A7" s="74" t="s">
        <v>114</v>
      </c>
      <c r="B7" s="189" t="s">
        <v>811</v>
      </c>
      <c r="C7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" s="68" t="e">
        <f>Tabela115[[#This Row],[DESPESA
LIQUIDADA ATÉ
 __/__/____]]/Tabela115[[#This Row],[ORÇAMENTO
ATUALIZADO]]</f>
        <v>#DIV/0!</v>
      </c>
      <c r="H7" s="258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" s="259" t="e">
        <f>Tabela115[[#This Row],[(+)
SUPLEMENTAÇÃO
PROPOSTA PARA A
_ª
REFORMULAÇÃO]]/Tabela115[[#This Row],[ORÇAMENTO
ATUALIZADO]]</f>
        <v>#DIV/0!</v>
      </c>
      <c r="J7" s="256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" s="259" t="e">
        <f>-Tabela115[[#This Row],[(-)
REDUÇÃO
PROPOSTA PARA A
_ª
REFORMULAÇÃO]]/Tabela115[[#This Row],[ORÇAMENTO
ATUALIZADO]]</f>
        <v>#DIV/0!</v>
      </c>
      <c r="L7" s="25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" s="82" t="e">
        <f>(Tabela115[[#This Row],[PROPOSTA
ORÇAMENTÁRIA
ATUALIZADA
APÓS A
_ª
REFORMULAÇÃO]]/Tabela115[[#This Row],[ORÇAMENTO
ATUALIZADO]])-1</f>
        <v>#DIV/0!</v>
      </c>
      <c r="N7" s="198">
        <f>+N8+N28+N55+N189+N196+N212+N215+N221</f>
        <v>0</v>
      </c>
      <c r="O7" s="38">
        <f>+O8+O28+O55+O189+O196+O212+O215+O221</f>
        <v>0</v>
      </c>
      <c r="P7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" s="38">
        <f>+Q8+Q28+Q55+Q189+Q196+Q212+Q215+Q221</f>
        <v>0</v>
      </c>
      <c r="R7" s="196" t="e">
        <f>Tabela115[[#This Row],[GOVERNANÇA
Direção e
Liderança
Despesa Liquidada até __/__/____]]/Tabela115[[#This Row],[GOVERNANÇA
Direção e
Liderança
Orçamento 
Atualizado]]</f>
        <v>#DIV/0!</v>
      </c>
      <c r="S7" s="38">
        <f>+S8+S28+S55+S189+S196+S212+S215+S221</f>
        <v>0</v>
      </c>
      <c r="T7" s="196" t="e">
        <f>Tabela115[[#This Row],[GOVERNANÇA
Direção e
Liderança
(+)
Suplementação
 proposta para a
_ª Reformulação]]/Tabela115[[#This Row],[GOVERNANÇA
Direção e
Liderança
Orçamento 
Atualizado]]</f>
        <v>#DIV/0!</v>
      </c>
      <c r="U7" s="38">
        <f>+U8+U28+U55+U189+U196+U212+U215+U221</f>
        <v>0</v>
      </c>
      <c r="V7" s="196" t="e">
        <f>-Tabela115[[#This Row],[GOVERNANÇA
Direção e
Liderança
(-)
Redução
proposta para a
_ª Reformulação]]/Tabela115[[#This Row],[GOVERNANÇA
Direção e
Liderança
Orçamento 
Atualizado]]</f>
        <v>#DIV/0!</v>
      </c>
      <c r="W7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" s="13">
        <f>+X8+X28+X55+X189+X196+X212+X215+X221</f>
        <v>0</v>
      </c>
      <c r="Y7" s="13">
        <f>+Y8+Y28+Y55+Y189+Y196+Y212+Y215+Y221</f>
        <v>0</v>
      </c>
      <c r="Z7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" s="13">
        <f>+AA8+AA28+AA55+AA189+AA196+AA212+AA215+AA221</f>
        <v>0</v>
      </c>
      <c r="AB7" s="195" t="e">
        <f>Tabela115[[#This Row],[GOVERNANÇA
Relacionamento 
Institucional
Despesa Liquidada até __/__/____]]/Tabela115[[#This Row],[GOVERNANÇA
Relacionamento 
Institucional
Orçamento 
Atualizado]]</f>
        <v>#DIV/0!</v>
      </c>
      <c r="AC7" s="13">
        <f>+AC8+AC28+AC55+AC189+AC196+AC212+AC215+AC221</f>
        <v>0</v>
      </c>
      <c r="AD7" s="195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" s="13">
        <f>+AE8+AE28+AE55+AE189+AE196+AE212+AE215+AE221</f>
        <v>0</v>
      </c>
      <c r="AF7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" s="13">
        <f>+AH8+AH28+AH55+AH189+AH196+AH212+AH215+AH221</f>
        <v>0</v>
      </c>
      <c r="AI7" s="13">
        <f>+AI8+AI28+AI55+AI189+AI196+AI212+AI215+AI221</f>
        <v>0</v>
      </c>
      <c r="AJ7" s="13">
        <f>Tabela115[[#This Row],[GOVERNANÇA
Estratégia
Proposta Orçamentária Inicial]]+Tabela115[[#This Row],[GOVERNANÇA
Estratégia
Transposições Orçamentárias 
Nº __ a __ 
e
Reformulações
aprovadas]]</f>
        <v>0</v>
      </c>
      <c r="AK7" s="13">
        <f>+AK8+AK28+AK55+AK189+AK196+AK212+AK215+AK221</f>
        <v>0</v>
      </c>
      <c r="AL7" s="195" t="e">
        <f>Tabela115[[#This Row],[GOVERNANÇA
Estratégia
Despesa Liquidada até __/__/____]]/Tabela115[[#This Row],[GOVERNANÇA
Estratégia
Orçamento 
Atualizado]]</f>
        <v>#DIV/0!</v>
      </c>
      <c r="AM7" s="13">
        <f>+AM8+AM28+AM55+AM189+AM196+AM212+AM215+AM221</f>
        <v>0</v>
      </c>
      <c r="AN7" s="195" t="e">
        <f>Tabela115[[#This Row],[GOVERNANÇA
Estratégia
(+)
Suplementação
 proposta para a
_ª Reformulação]]/Tabela115[[#This Row],[GOVERNANÇA
Estratégia
Orçamento 
Atualizado]]</f>
        <v>#DIV/0!</v>
      </c>
      <c r="AO7" s="13">
        <f>+AO8+AO28+AO55+AO189+AO196+AO212+AO215+AO221</f>
        <v>0</v>
      </c>
      <c r="AP7" s="195" t="e">
        <f>-Tabela115[[#This Row],[GOVERNANÇA
Estratégia
(-)
Redução
proposta para a
_ª Reformulação]]/Tabela115[[#This Row],[GOVERNANÇA
Estratégia
Orçamento 
Atualizado]]</f>
        <v>#DIV/0!</v>
      </c>
      <c r="AQ7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" s="13">
        <f>+AR8+AR28+AR55+AR189+AR196+AR212+AR215+AR221</f>
        <v>0</v>
      </c>
      <c r="AS7" s="38">
        <f>+AS8+AS28+AS55+AS189+AS196+AS212+AS215+AS221</f>
        <v>0</v>
      </c>
      <c r="AT7" s="38">
        <f>Tabela115[[#This Row],[GOVERNANÇA
Controle
Proposta Orçamentária Inicial]]+Tabela115[[#This Row],[GOVERNANÇA
Controle
Transposições Orçamentárias 
Nº __ a __ 
e
Reformulações
aprovadas]]</f>
        <v>0</v>
      </c>
      <c r="AU7" s="38">
        <f>+AU8+AU28+AU55+AU189+AU196+AU212+AU215+AU221</f>
        <v>0</v>
      </c>
      <c r="AV7" s="196" t="e">
        <f>Tabela115[[#This Row],[GOVERNANÇA
Controle
Despesa Liquidada até __/__/____]]/Tabela115[[#This Row],[GOVERNANÇA
Controle
Orçamento 
Atualizado]]</f>
        <v>#DIV/0!</v>
      </c>
      <c r="AW7" s="38">
        <f>+AW8+AW28+AW55+AW189+AW196+AW212+AW215+AW221</f>
        <v>0</v>
      </c>
      <c r="AX7" s="196" t="e">
        <f>Tabela115[[#This Row],[GOVERNANÇA
Controle
(+)
Suplementação
 proposta para a
_ª Reformulação]]/Tabela115[[#This Row],[GOVERNANÇA
Controle
Orçamento 
Atualizado]]</f>
        <v>#DIV/0!</v>
      </c>
      <c r="AY7" s="38">
        <f>+AY8+AY28+AY55+AY189+AY196+AY212+AY215+AY221</f>
        <v>0</v>
      </c>
      <c r="AZ7" s="196" t="e">
        <f>-Tabela115[[#This Row],[GOVERNANÇA
Controle
(-)
Redução
proposta para a
_ª Reformulação]]/Tabela115[[#This Row],[GOVERNANÇA
Controle
Orçamento 
Atualizado]]</f>
        <v>#DIV/0!</v>
      </c>
      <c r="BA7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" s="198">
        <f>+BC8+BC28+BC55+BC189+BC196+BC212+BC215+BC221</f>
        <v>0</v>
      </c>
      <c r="BD7" s="38">
        <f>+BD8+BD28+BD55+BD189+BD196+BD212+BD215+BD221</f>
        <v>0</v>
      </c>
      <c r="BE7" s="38">
        <f>Tabela115[[#This Row],[FINALIDADE
Fiscalização
Proposta Orçamentária Inicial]]+Tabela115[[#This Row],[FINALIDADE
Fiscalização
Transposições Orçamentárias 
Nº __ a __ 
e
Reformulações
aprovadas]]</f>
        <v>0</v>
      </c>
      <c r="BF7" s="38">
        <f>+BF8+BF28+BF55+BF189+BF196+BF212+BF215+BF221</f>
        <v>0</v>
      </c>
      <c r="BG7" s="196" t="e">
        <f>Tabela115[[#This Row],[FINALIDADE
Fiscalização
Despesa Liquidada até __/__/____]]/Tabela115[[#This Row],[FINALIDADE
Fiscalização
Orçamento 
Atualizado]]</f>
        <v>#DIV/0!</v>
      </c>
      <c r="BH7" s="38">
        <f>+BH8+BH28+BH55+BH189+BH196+BH212+BH215+BH221</f>
        <v>0</v>
      </c>
      <c r="BI7" s="196" t="e">
        <f>Tabela115[[#This Row],[FINALIDADE
Fiscalização
(+)
Suplementação
 proposta para a
_ª Reformulação]]/Tabela115[[#This Row],[FINALIDADE
Fiscalização
Orçamento 
Atualizado]]</f>
        <v>#DIV/0!</v>
      </c>
      <c r="BJ7" s="38">
        <f>+BJ8+BJ28+BJ55+BJ189+BJ196+BJ212+BJ215+BJ221</f>
        <v>0</v>
      </c>
      <c r="BK7" s="196" t="e">
        <f>Tabela115[[#This Row],[FINALIDADE
Fiscalização
(-)
Redução
proposta para a
_ª Reformulação]]/Tabela115[[#This Row],[FINALIDADE
Fiscalização
Orçamento 
Atualizado]]</f>
        <v>#DIV/0!</v>
      </c>
      <c r="BL7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" s="13">
        <f>+BM8+BM28+BM55+BM189+BM196+BM212+BM215+BM221</f>
        <v>0</v>
      </c>
      <c r="BN7" s="38">
        <f>+BN8+BN28+BN55+BN189+BN196+BN212+BN215+BN221</f>
        <v>0</v>
      </c>
      <c r="BO7" s="38">
        <f>Tabela115[[#This Row],[FINALIDADE
Registro
Proposta Orçamentária Inicial]]+Tabela115[[#This Row],[FINALIDADE
Registro
Transposições Orçamentárias 
Nº __ a __ 
e
Reformulações
aprovadas]]</f>
        <v>0</v>
      </c>
      <c r="BP7" s="38">
        <f>+BP8+BP28+BP55+BP189+BP196+BP212+BP215+BP221</f>
        <v>0</v>
      </c>
      <c r="BQ7" s="199" t="e">
        <f>Tabela115[[#This Row],[FINALIDADE
Registro
Despesa Liquidada até __/__/____]]/Tabela115[[#This Row],[FINALIDADE
Registro
Orçamento 
Atualizado]]</f>
        <v>#DIV/0!</v>
      </c>
      <c r="BR7" s="38">
        <f>+BR8+BR28+BR55+BR189+BR196+BR212+BR215+BR221</f>
        <v>0</v>
      </c>
      <c r="BS7" s="199" t="e">
        <f>Tabela115[[#This Row],[FINALIDADE
Registro
(+)
Suplementação
 proposta para a
_ª Reformulação]]/Tabela115[[#This Row],[FINALIDADE
Registro
Orçamento 
Atualizado]]</f>
        <v>#DIV/0!</v>
      </c>
      <c r="BT7" s="38">
        <f>+BT8+BT28+BT55+BT189+BT196+BT212+BT215+BT221</f>
        <v>0</v>
      </c>
      <c r="BU7" s="199" t="e">
        <f>Tabela115[[#This Row],[FINALIDADE
Registro
(-)
Redução
proposta para a
_ª Reformulação]]/Tabela115[[#This Row],[FINALIDADE
Registro
Orçamento 
Atualizado]]</f>
        <v>#DIV/0!</v>
      </c>
      <c r="BV7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" s="242">
        <f>+BW8+BW28+BW55+BW189+BW196+BW212+BW215+BW221</f>
        <v>0</v>
      </c>
      <c r="BX7" s="13">
        <f>+BX8+BX28+BX55+BX189+BX196+BX212+BX215+BX221</f>
        <v>0</v>
      </c>
      <c r="BY7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" s="38">
        <f>+BZ8+BZ28+BZ55+BZ189+BZ196+BZ212+BZ215+BZ221</f>
        <v>0</v>
      </c>
      <c r="CA7" s="196" t="e">
        <f>Tabela115[[#This Row],[FINALIDADE
Julgamento e Normatização
Despesa Liquidada até __/__/____]]/Tabela115[[#This Row],[FINALIDADE
Julgamento e Normatização
Orçamento 
Atualizado]]</f>
        <v>#DIV/0!</v>
      </c>
      <c r="CB7" s="38">
        <f>+CB8+CB28+CB55+CB189+CB196+CB212+CB215+CB221</f>
        <v>0</v>
      </c>
      <c r="CC7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" s="38">
        <f>+CD8+CD28+CD55+CD189+CD196+CD212+CD215+CD221</f>
        <v>0</v>
      </c>
      <c r="CE7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7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" s="13">
        <f>+CH8+CH28+CH55+CH189+CH196+CH212+CH215+CH221</f>
        <v>0</v>
      </c>
      <c r="CI7" s="13">
        <f>+CI8+CI28+CI55+CI189+CI196+CI212+CI215+CI221</f>
        <v>0</v>
      </c>
      <c r="CJ7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" s="13">
        <f>+CK8+CK28+CK55+CK189+CK196+CK212+CK215+CK221</f>
        <v>0</v>
      </c>
      <c r="CL7" s="195" t="e">
        <f>Tabela115[[#This Row],[GESTÃO
Comunicação 
e Eventos
Despesa Liquidada até __/__/____]]/Tabela115[[#This Row],[GESTÃO
Comunicação 
e Eventos
Orçamento 
Atualizado]]</f>
        <v>#DIV/0!</v>
      </c>
      <c r="CM7" s="13">
        <f>+CM8+CM28+CM55+CM189+CM196+CM212+CM215+CM221</f>
        <v>0</v>
      </c>
      <c r="CN7" s="195" t="e">
        <f>Tabela115[[#This Row],[GESTÃO
Comunicação 
e Eventos
(+)
Suplementação
 proposta para a
_ª Reformulação]]/Tabela115[[#This Row],[GESTÃO
Comunicação 
e Eventos
Orçamento 
Atualizado]]</f>
        <v>#DIV/0!</v>
      </c>
      <c r="CO7" s="13">
        <f>+CO8+CO28+CO55+CO189+CO196+CO212+CO215+CO221</f>
        <v>0</v>
      </c>
      <c r="CP7" s="195" t="e">
        <f>-Tabela115[[#This Row],[GESTÃO
Comunicação 
e Eventos
(-)
Redução
proposta para a
_ª Reformulação]]/Tabela115[[#This Row],[GESTÃO
Comunicação 
e Eventos
Orçamento 
Atualizado]]</f>
        <v>#DIV/0!</v>
      </c>
      <c r="CQ7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" s="13">
        <f>+CR8+CR28+CR55+CR189+CR196+CR212+CR215+CR221</f>
        <v>0</v>
      </c>
      <c r="CS7" s="13">
        <f>+CS8+CS28+CS55+CS189+CS196+CS212+CS215+CS221</f>
        <v>0</v>
      </c>
      <c r="CT7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" s="13">
        <f>+CU8+CU28+CU55+CU189+CU196+CU212+CU215+CU221</f>
        <v>0</v>
      </c>
      <c r="CV7" s="195" t="e">
        <f>Tabela115[[#This Row],[GESTÃO
Suporte Técnico-Administrativo
Despesa Liquidada até __/__/____]]/Tabela115[[#This Row],[GESTÃO
Suporte Técnico-Administrativo
Orçamento 
Atualizado]]</f>
        <v>#DIV/0!</v>
      </c>
      <c r="CW7" s="13">
        <f>+CW8+CW28+CW55+CW189+CW196+CW212+CW215+CW221</f>
        <v>0</v>
      </c>
      <c r="CX7" s="195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" s="13">
        <f>+CY8+CY28+CY55+CY189+CY196+CY212+CY215+CY221</f>
        <v>0</v>
      </c>
      <c r="CZ7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7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" s="13">
        <f>+DB8+DB28+DB55+DB189+DB196+DB212+DB215+DB221</f>
        <v>0</v>
      </c>
      <c r="DC7" s="13">
        <f>+DC8+DC28+DC55+DC189+DC196+DC212+DC215+DC221</f>
        <v>0</v>
      </c>
      <c r="DD7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" s="13">
        <f>+DE8+DE28+DE55+DE189+DE196+DE212+DE215+DE221</f>
        <v>0</v>
      </c>
      <c r="DF7" s="195" t="e">
        <f>Tabela115[[#This Row],[GESTÃO
Tecnologia da
Informação
Despesa Liquidada até __/__/____]]/Tabela115[[#This Row],[GESTÃO
Tecnologia da
Informação
Orçamento 
Atualizado]]</f>
        <v>#DIV/0!</v>
      </c>
      <c r="DG7" s="13">
        <f>+DG8+DG28+DG55+DG189+DG196+DG212+DG215+DG221</f>
        <v>0</v>
      </c>
      <c r="DH7" s="195" t="e">
        <f>Tabela115[[#This Row],[GESTÃO
Tecnologia da
Informação
(+)
Suplementação
 proposta para a
_ª Reformulação]]/Tabela115[[#This Row],[GESTÃO
Tecnologia da
Informação
Orçamento 
Atualizado]]</f>
        <v>#DIV/0!</v>
      </c>
      <c r="DI7" s="13">
        <f>+DI8+DI28+DI55+DI189+DI196+DI212+DI215+DI221</f>
        <v>0</v>
      </c>
      <c r="DJ7" s="195" t="e">
        <f>-Tabela115[[#This Row],[GESTÃO
Tecnologia da
Informação
(-)
Redução
proposta para a
_ª Reformulação]]/Tabela115[[#This Row],[GESTÃO
Tecnologia da
Informação
Orçamento 
Atualizado]]</f>
        <v>#DIV/0!</v>
      </c>
      <c r="DK7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" s="13">
        <f>+DL8+DL28+DL55+DL189+DL196+DL212+DL215+DL221</f>
        <v>0</v>
      </c>
      <c r="DM7" s="13">
        <f>+DM8+DM28+DM55+DM189+DM196+DM212+DM215+DM221</f>
        <v>0</v>
      </c>
      <c r="DN7" s="13">
        <f>Tabela115[[#This Row],[GESTÃO
Infraestrutura
Proposta Orçamentária Inicial]]+Tabela115[[#This Row],[GESTÃO
Infraestrutura
Transposições Orçamentárias 
Nº __ a __ 
e
Reformulações
aprovadas]]</f>
        <v>0</v>
      </c>
      <c r="DO7" s="13">
        <f>+DO8+DO28+DO55+DO189+DO196+DO212+DO215+DO221</f>
        <v>0</v>
      </c>
      <c r="DP7" s="195" t="e">
        <f>Tabela115[[#This Row],[GESTÃO
Infraestrutura
Despesa Liquidada até __/__/____]]/Tabela115[[#This Row],[GESTÃO
Infraestrutura
Orçamento 
Atualizado]]</f>
        <v>#DIV/0!</v>
      </c>
      <c r="DQ7" s="13">
        <f>+DQ8+DQ28+DQ55+DQ189+DQ196+DQ212+DQ215+DQ221</f>
        <v>0</v>
      </c>
      <c r="DR7" s="195" t="e">
        <f>Tabela115[[#This Row],[GESTÃO
Infraestrutura
(+)
Suplementação
 proposta para a
_ª Reformulação]]/Tabela115[[#This Row],[GESTÃO
Infraestrutura
Orçamento 
Atualizado]]</f>
        <v>#DIV/0!</v>
      </c>
      <c r="DS7" s="13">
        <f>+DS8+DS28+DS55+DS189+DS196+DS212+DS215+DS221</f>
        <v>0</v>
      </c>
      <c r="DT7" s="195" t="e">
        <f>Tabela115[[#This Row],[GESTÃO
Infraestrutura
(-)
Redução
proposta para a
_ª Reformulação]]/Tabela115[[#This Row],[GESTÃO
Infraestrutura
Orçamento 
Atualizado]]</f>
        <v>#DIV/0!</v>
      </c>
      <c r="DU7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</row>
    <row r="8" spans="1:137" s="4" customFormat="1" ht="14.1" customHeight="1" x14ac:dyDescent="0.25">
      <c r="A8" s="74" t="s">
        <v>115</v>
      </c>
      <c r="B8" s="189" t="s">
        <v>116</v>
      </c>
      <c r="C8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" s="68" t="e">
        <f>Tabela115[[#This Row],[DESPESA
LIQUIDADA ATÉ
 __/__/____]]/Tabela115[[#This Row],[ORÇAMENTO
ATUALIZADO]]</f>
        <v>#DIV/0!</v>
      </c>
      <c r="H8" s="258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" s="259" t="e">
        <f>Tabela115[[#This Row],[(+)
SUPLEMENTAÇÃO
PROPOSTA PARA A
_ª
REFORMULAÇÃO]]/Tabela115[[#This Row],[ORÇAMENTO
ATUALIZADO]]</f>
        <v>#DIV/0!</v>
      </c>
      <c r="J8" s="256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" s="259" t="e">
        <f>-Tabela115[[#This Row],[(-)
REDUÇÃO
PROPOSTA PARA A
_ª
REFORMULAÇÃO]]/Tabela115[[#This Row],[ORÇAMENTO
ATUALIZADO]]</f>
        <v>#DIV/0!</v>
      </c>
      <c r="L8" s="25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" s="82" t="e">
        <f>(Tabela115[[#This Row],[PROPOSTA
ORÇAMENTÁRIA
ATUALIZADA
APÓS A
_ª
REFORMULAÇÃO]]/Tabela115[[#This Row],[ORÇAMENTO
ATUALIZADO]])-1</f>
        <v>#DIV/0!</v>
      </c>
      <c r="N8" s="198">
        <f>+N9+N22</f>
        <v>0</v>
      </c>
      <c r="O8" s="38">
        <f>+O9+O22</f>
        <v>0</v>
      </c>
      <c r="P8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" s="38">
        <f>+Q9+Q22</f>
        <v>0</v>
      </c>
      <c r="R8" s="196" t="e">
        <f>Tabela115[[#This Row],[GOVERNANÇA
Direção e
Liderança
Despesa Liquidada até __/__/____]]/Tabela115[[#This Row],[GOVERNANÇA
Direção e
Liderança
Orçamento 
Atualizado]]</f>
        <v>#DIV/0!</v>
      </c>
      <c r="S8" s="38">
        <f>+S9+S22</f>
        <v>0</v>
      </c>
      <c r="T8" s="196" t="e">
        <f>Tabela115[[#This Row],[GOVERNANÇA
Direção e
Liderança
(+)
Suplementação
 proposta para a
_ª Reformulação]]/Tabela115[[#This Row],[GOVERNANÇA
Direção e
Liderança
Orçamento 
Atualizado]]</f>
        <v>#DIV/0!</v>
      </c>
      <c r="U8" s="38">
        <f>+U9+U22</f>
        <v>0</v>
      </c>
      <c r="V8" s="196" t="e">
        <f>-Tabela115[[#This Row],[GOVERNANÇA
Direção e
Liderança
(-)
Redução
proposta para a
_ª Reformulação]]/Tabela115[[#This Row],[GOVERNANÇA
Direção e
Liderança
Orçamento 
Atualizado]]</f>
        <v>#DIV/0!</v>
      </c>
      <c r="W8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" s="13">
        <f>+X9+X22</f>
        <v>0</v>
      </c>
      <c r="Y8" s="13">
        <f>+Y9+Y22</f>
        <v>0</v>
      </c>
      <c r="Z8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" s="13">
        <f>+AA9+AA22</f>
        <v>0</v>
      </c>
      <c r="AB8" s="195" t="e">
        <f>Tabela115[[#This Row],[GOVERNANÇA
Relacionamento 
Institucional
Despesa Liquidada até __/__/____]]/Tabela115[[#This Row],[GOVERNANÇA
Relacionamento 
Institucional
Orçamento 
Atualizado]]</f>
        <v>#DIV/0!</v>
      </c>
      <c r="AC8" s="13">
        <f>+AC9+AC22</f>
        <v>0</v>
      </c>
      <c r="AD8" s="195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" s="13">
        <f>+AE9+AE22</f>
        <v>0</v>
      </c>
      <c r="AF8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" s="13">
        <f>+AH9+AH22</f>
        <v>0</v>
      </c>
      <c r="AI8" s="13">
        <f>+AI9+AI22</f>
        <v>0</v>
      </c>
      <c r="AJ8" s="13">
        <f>Tabela115[[#This Row],[GOVERNANÇA
Estratégia
Proposta Orçamentária Inicial]]+Tabela115[[#This Row],[GOVERNANÇA
Estratégia
Transposições Orçamentárias 
Nº __ a __ 
e
Reformulações
aprovadas]]</f>
        <v>0</v>
      </c>
      <c r="AK8" s="13">
        <f>+AK9+AK22</f>
        <v>0</v>
      </c>
      <c r="AL8" s="195" t="e">
        <f>Tabela115[[#This Row],[GOVERNANÇA
Estratégia
Despesa Liquidada até __/__/____]]/Tabela115[[#This Row],[GOVERNANÇA
Estratégia
Orçamento 
Atualizado]]</f>
        <v>#DIV/0!</v>
      </c>
      <c r="AM8" s="13">
        <f>+AM9+AM22</f>
        <v>0</v>
      </c>
      <c r="AN8" s="195" t="e">
        <f>Tabela115[[#This Row],[GOVERNANÇA
Estratégia
(+)
Suplementação
 proposta para a
_ª Reformulação]]/Tabela115[[#This Row],[GOVERNANÇA
Estratégia
Orçamento 
Atualizado]]</f>
        <v>#DIV/0!</v>
      </c>
      <c r="AO8" s="13">
        <f>+AO9+AO22</f>
        <v>0</v>
      </c>
      <c r="AP8" s="195" t="e">
        <f>-Tabela115[[#This Row],[GOVERNANÇA
Estratégia
(-)
Redução
proposta para a
_ª Reformulação]]/Tabela115[[#This Row],[GOVERNANÇA
Estratégia
Orçamento 
Atualizado]]</f>
        <v>#DIV/0!</v>
      </c>
      <c r="AQ8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" s="13">
        <f>+AR9+AR22</f>
        <v>0</v>
      </c>
      <c r="AS8" s="38">
        <f>+AS9+AS22</f>
        <v>0</v>
      </c>
      <c r="AT8" s="38">
        <f>Tabela115[[#This Row],[GOVERNANÇA
Controle
Proposta Orçamentária Inicial]]+Tabela115[[#This Row],[GOVERNANÇA
Controle
Transposições Orçamentárias 
Nº __ a __ 
e
Reformulações
aprovadas]]</f>
        <v>0</v>
      </c>
      <c r="AU8" s="38">
        <f>+AU9+AU22</f>
        <v>0</v>
      </c>
      <c r="AV8" s="196" t="e">
        <f>Tabela115[[#This Row],[GOVERNANÇA
Controle
Despesa Liquidada até __/__/____]]/Tabela115[[#This Row],[GOVERNANÇA
Controle
Orçamento 
Atualizado]]</f>
        <v>#DIV/0!</v>
      </c>
      <c r="AW8" s="38">
        <f>+AW9+AW22</f>
        <v>0</v>
      </c>
      <c r="AX8" s="196" t="e">
        <f>Tabela115[[#This Row],[GOVERNANÇA
Controle
(+)
Suplementação
 proposta para a
_ª Reformulação]]/Tabela115[[#This Row],[GOVERNANÇA
Controle
Orçamento 
Atualizado]]</f>
        <v>#DIV/0!</v>
      </c>
      <c r="AY8" s="38">
        <f>+AY9+AY22</f>
        <v>0</v>
      </c>
      <c r="AZ8" s="196" t="e">
        <f>-Tabela115[[#This Row],[GOVERNANÇA
Controle
(-)
Redução
proposta para a
_ª Reformulação]]/Tabela115[[#This Row],[GOVERNANÇA
Controle
Orçamento 
Atualizado]]</f>
        <v>#DIV/0!</v>
      </c>
      <c r="BA8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" s="198">
        <f>+BC9+BC22</f>
        <v>0</v>
      </c>
      <c r="BD8" s="38">
        <f>+BD9+BD22</f>
        <v>0</v>
      </c>
      <c r="BE8" s="38">
        <f>Tabela115[[#This Row],[FINALIDADE
Fiscalização
Proposta Orçamentária Inicial]]+Tabela115[[#This Row],[FINALIDADE
Fiscalização
Transposições Orçamentárias 
Nº __ a __ 
e
Reformulações
aprovadas]]</f>
        <v>0</v>
      </c>
      <c r="BF8" s="38">
        <f>+BF9+BF22</f>
        <v>0</v>
      </c>
      <c r="BG8" s="196" t="e">
        <f>Tabela115[[#This Row],[FINALIDADE
Fiscalização
Despesa Liquidada até __/__/____]]/Tabela115[[#This Row],[FINALIDADE
Fiscalização
Orçamento 
Atualizado]]</f>
        <v>#DIV/0!</v>
      </c>
      <c r="BH8" s="38">
        <f>+BH9+BH22</f>
        <v>0</v>
      </c>
      <c r="BI8" s="196" t="e">
        <f>Tabela115[[#This Row],[FINALIDADE
Fiscalização
(+)
Suplementação
 proposta para a
_ª Reformulação]]/Tabela115[[#This Row],[FINALIDADE
Fiscalização
Orçamento 
Atualizado]]</f>
        <v>#DIV/0!</v>
      </c>
      <c r="BJ8" s="38">
        <f>+BJ9+BJ22</f>
        <v>0</v>
      </c>
      <c r="BK8" s="196" t="e">
        <f>Tabela115[[#This Row],[FINALIDADE
Fiscalização
(-)
Redução
proposta para a
_ª Reformulação]]/Tabela115[[#This Row],[FINALIDADE
Fiscalização
Orçamento 
Atualizado]]</f>
        <v>#DIV/0!</v>
      </c>
      <c r="BL8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" s="13">
        <f>+BM9+BM22</f>
        <v>0</v>
      </c>
      <c r="BN8" s="38">
        <f>+BN9+BN22</f>
        <v>0</v>
      </c>
      <c r="BO8" s="38">
        <f>Tabela115[[#This Row],[FINALIDADE
Registro
Proposta Orçamentária Inicial]]+Tabela115[[#This Row],[FINALIDADE
Registro
Transposições Orçamentárias 
Nº __ a __ 
e
Reformulações
aprovadas]]</f>
        <v>0</v>
      </c>
      <c r="BP8" s="38">
        <f>+BP9+BP22</f>
        <v>0</v>
      </c>
      <c r="BQ8" s="199" t="e">
        <f>Tabela115[[#This Row],[FINALIDADE
Registro
Despesa Liquidada até __/__/____]]/Tabela115[[#This Row],[FINALIDADE
Registro
Orçamento 
Atualizado]]</f>
        <v>#DIV/0!</v>
      </c>
      <c r="BR8" s="38">
        <f>+BR9+BR22</f>
        <v>0</v>
      </c>
      <c r="BS8" s="199" t="e">
        <f>Tabela115[[#This Row],[FINALIDADE
Registro
(+)
Suplementação
 proposta para a
_ª Reformulação]]/Tabela115[[#This Row],[FINALIDADE
Registro
Orçamento 
Atualizado]]</f>
        <v>#DIV/0!</v>
      </c>
      <c r="BT8" s="38">
        <f>+BT9+BT22</f>
        <v>0</v>
      </c>
      <c r="BU8" s="199" t="e">
        <f>Tabela115[[#This Row],[FINALIDADE
Registro
(-)
Redução
proposta para a
_ª Reformulação]]/Tabela115[[#This Row],[FINALIDADE
Registro
Orçamento 
Atualizado]]</f>
        <v>#DIV/0!</v>
      </c>
      <c r="BV8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" s="242">
        <f>+BW9+BW22</f>
        <v>0</v>
      </c>
      <c r="BX8" s="13">
        <f>+BX9+BX22</f>
        <v>0</v>
      </c>
      <c r="BY8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" s="38">
        <f>+BZ9+BZ22</f>
        <v>0</v>
      </c>
      <c r="CA8" s="196" t="e">
        <f>Tabela115[[#This Row],[FINALIDADE
Julgamento e Normatização
Despesa Liquidada até __/__/____]]/Tabela115[[#This Row],[FINALIDADE
Julgamento e Normatização
Orçamento 
Atualizado]]</f>
        <v>#DIV/0!</v>
      </c>
      <c r="CB8" s="38">
        <f>+CB9+CB22</f>
        <v>0</v>
      </c>
      <c r="CC8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" s="38">
        <f>+CD9+CD22</f>
        <v>0</v>
      </c>
      <c r="CE8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8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" s="13">
        <f>+CH9+CH22</f>
        <v>0</v>
      </c>
      <c r="CI8" s="13">
        <f>+CI9+CI22</f>
        <v>0</v>
      </c>
      <c r="CJ8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" s="13">
        <f>+CK9+CK22</f>
        <v>0</v>
      </c>
      <c r="CL8" s="195" t="e">
        <f>Tabela115[[#This Row],[GESTÃO
Comunicação 
e Eventos
Despesa Liquidada até __/__/____]]/Tabela115[[#This Row],[GESTÃO
Comunicação 
e Eventos
Orçamento 
Atualizado]]</f>
        <v>#DIV/0!</v>
      </c>
      <c r="CM8" s="13">
        <f>+CM9+CM22</f>
        <v>0</v>
      </c>
      <c r="CN8" s="195" t="e">
        <f>Tabela115[[#This Row],[GESTÃO
Comunicação 
e Eventos
(+)
Suplementação
 proposta para a
_ª Reformulação]]/Tabela115[[#This Row],[GESTÃO
Comunicação 
e Eventos
Orçamento 
Atualizado]]</f>
        <v>#DIV/0!</v>
      </c>
      <c r="CO8" s="13">
        <f>+CO9+CO22</f>
        <v>0</v>
      </c>
      <c r="CP8" s="195" t="e">
        <f>-Tabela115[[#This Row],[GESTÃO
Comunicação 
e Eventos
(-)
Redução
proposta para a
_ª Reformulação]]/Tabela115[[#This Row],[GESTÃO
Comunicação 
e Eventos
Orçamento 
Atualizado]]</f>
        <v>#DIV/0!</v>
      </c>
      <c r="CQ8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" s="13">
        <f>+CR9+CR22</f>
        <v>0</v>
      </c>
      <c r="CS8" s="13">
        <f>+CS9+CS22</f>
        <v>0</v>
      </c>
      <c r="CT8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" s="13">
        <f>+CU9+CU22</f>
        <v>0</v>
      </c>
      <c r="CV8" s="195" t="e">
        <f>Tabela115[[#This Row],[GESTÃO
Suporte Técnico-Administrativo
Despesa Liquidada até __/__/____]]/Tabela115[[#This Row],[GESTÃO
Suporte Técnico-Administrativo
Orçamento 
Atualizado]]</f>
        <v>#DIV/0!</v>
      </c>
      <c r="CW8" s="13">
        <f>+CW9+CW22</f>
        <v>0</v>
      </c>
      <c r="CX8" s="195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" s="13">
        <f>+CY9+CY22</f>
        <v>0</v>
      </c>
      <c r="CZ8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8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" s="13">
        <f>+DB9+DB22</f>
        <v>0</v>
      </c>
      <c r="DC8" s="13">
        <f>+DC9+DC22</f>
        <v>0</v>
      </c>
      <c r="DD8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" s="13">
        <f>+DE9+DE22</f>
        <v>0</v>
      </c>
      <c r="DF8" s="195" t="e">
        <f>Tabela115[[#This Row],[GESTÃO
Tecnologia da
Informação
Despesa Liquidada até __/__/____]]/Tabela115[[#This Row],[GESTÃO
Tecnologia da
Informação
Orçamento 
Atualizado]]</f>
        <v>#DIV/0!</v>
      </c>
      <c r="DG8" s="13">
        <f>+DG9+DG22</f>
        <v>0</v>
      </c>
      <c r="DH8" s="195" t="e">
        <f>Tabela115[[#This Row],[GESTÃO
Tecnologia da
Informação
(+)
Suplementação
 proposta para a
_ª Reformulação]]/Tabela115[[#This Row],[GESTÃO
Tecnologia da
Informação
Orçamento 
Atualizado]]</f>
        <v>#DIV/0!</v>
      </c>
      <c r="DI8" s="13">
        <f>+DI9+DI22</f>
        <v>0</v>
      </c>
      <c r="DJ8" s="195" t="e">
        <f>-Tabela115[[#This Row],[GESTÃO
Tecnologia da
Informação
(-)
Redução
proposta para a
_ª Reformulação]]/Tabela115[[#This Row],[GESTÃO
Tecnologia da
Informação
Orçamento 
Atualizado]]</f>
        <v>#DIV/0!</v>
      </c>
      <c r="DK8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" s="13">
        <f>+DL9+DL22</f>
        <v>0</v>
      </c>
      <c r="DM8" s="13">
        <f>+DM9+DM22</f>
        <v>0</v>
      </c>
      <c r="DN8" s="13">
        <f>Tabela115[[#This Row],[GESTÃO
Infraestrutura
Proposta Orçamentária Inicial]]+Tabela115[[#This Row],[GESTÃO
Infraestrutura
Transposições Orçamentárias 
Nº __ a __ 
e
Reformulações
aprovadas]]</f>
        <v>0</v>
      </c>
      <c r="DO8" s="13">
        <f>+DO9+DO22</f>
        <v>0</v>
      </c>
      <c r="DP8" s="195" t="e">
        <f>Tabela115[[#This Row],[GESTÃO
Infraestrutura
Despesa Liquidada até __/__/____]]/Tabela115[[#This Row],[GESTÃO
Infraestrutura
Orçamento 
Atualizado]]</f>
        <v>#DIV/0!</v>
      </c>
      <c r="DQ8" s="13">
        <f>+DQ9+DQ22</f>
        <v>0</v>
      </c>
      <c r="DR8" s="195" t="e">
        <f>Tabela115[[#This Row],[GESTÃO
Infraestrutura
(+)
Suplementação
 proposta para a
_ª Reformulação]]/Tabela115[[#This Row],[GESTÃO
Infraestrutura
Orçamento 
Atualizado]]</f>
        <v>#DIV/0!</v>
      </c>
      <c r="DS8" s="13">
        <f>+DS9+DS22</f>
        <v>0</v>
      </c>
      <c r="DT8" s="195" t="e">
        <f>Tabela115[[#This Row],[GESTÃO
Infraestrutura
(-)
Redução
proposta para a
_ª Reformulação]]/Tabela115[[#This Row],[GESTÃO
Infraestrutura
Orçamento 
Atualizado]]</f>
        <v>#DIV/0!</v>
      </c>
      <c r="DU8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" s="6"/>
      <c r="DX8" s="6"/>
      <c r="DY8" s="6"/>
      <c r="DZ8" s="6"/>
      <c r="EA8" s="6"/>
      <c r="EB8" s="6"/>
      <c r="EC8" s="6"/>
      <c r="ED8" s="6"/>
      <c r="EE8" s="6"/>
    </row>
    <row r="9" spans="1:137" s="37" customFormat="1" ht="14.1" customHeight="1" x14ac:dyDescent="0.25">
      <c r="A9" s="74" t="s">
        <v>117</v>
      </c>
      <c r="B9" s="212" t="s">
        <v>118</v>
      </c>
      <c r="C9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" s="68" t="e">
        <f>Tabela115[[#This Row],[DESPESA
LIQUIDADA ATÉ
 __/__/____]]/Tabela115[[#This Row],[ORÇAMENTO
ATUALIZADO]]</f>
        <v>#DIV/0!</v>
      </c>
      <c r="H9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" s="259" t="e">
        <f>Tabela115[[#This Row],[(+)
SUPLEMENTAÇÃO
PROPOSTA PARA A
_ª
REFORMULAÇÃO]]/Tabela115[[#This Row],[ORÇAMENTO
ATUALIZADO]]</f>
        <v>#DIV/0!</v>
      </c>
      <c r="J9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" s="259" t="e">
        <f>-Tabela115[[#This Row],[(-)
REDUÇÃO
PROPOSTA PARA A
_ª
REFORMULAÇÃO]]/Tabela115[[#This Row],[ORÇAMENTO
ATUALIZADO]]</f>
        <v>#DIV/0!</v>
      </c>
      <c r="L9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" s="82" t="e">
        <f>(Tabela115[[#This Row],[PROPOSTA
ORÇAMENTÁRIA
ATUALIZADA
APÓS A
_ª
REFORMULAÇÃO]]/Tabela115[[#This Row],[ORÇAMENTO
ATUALIZADO]])-1</f>
        <v>#DIV/0!</v>
      </c>
      <c r="N9" s="221">
        <f>SUM(N10:N21)</f>
        <v>0</v>
      </c>
      <c r="O9" s="92">
        <f>SUM(O10:O21)</f>
        <v>0</v>
      </c>
      <c r="P9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" s="92">
        <f>SUM(Q10:Q21)</f>
        <v>0</v>
      </c>
      <c r="R9" s="217" t="e">
        <f>Tabela115[[#This Row],[GOVERNANÇA
Direção e
Liderança
Despesa Liquidada até __/__/____]]/Tabela115[[#This Row],[GOVERNANÇA
Direção e
Liderança
Orçamento 
Atualizado]]</f>
        <v>#DIV/0!</v>
      </c>
      <c r="S9" s="92">
        <f>SUM(S10:S21)</f>
        <v>0</v>
      </c>
      <c r="T9" s="217" t="e">
        <f>Tabela115[[#This Row],[GOVERNANÇA
Direção e
Liderança
(+)
Suplementação
 proposta para a
_ª Reformulação]]/Tabela115[[#This Row],[GOVERNANÇA
Direção e
Liderança
Orçamento 
Atualizado]]</f>
        <v>#DIV/0!</v>
      </c>
      <c r="U9" s="92">
        <f>SUM(U10:U21)</f>
        <v>0</v>
      </c>
      <c r="V9" s="217" t="e">
        <f>-Tabela115[[#This Row],[GOVERNANÇA
Direção e
Liderança
(-)
Redução
proposta para a
_ª Reformulação]]/Tabela115[[#This Row],[GOVERNANÇA
Direção e
Liderança
Orçamento 
Atualizado]]</f>
        <v>#DIV/0!</v>
      </c>
      <c r="W9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" s="80">
        <f>SUM(X10:X21)</f>
        <v>0</v>
      </c>
      <c r="Y9" s="80">
        <f>SUM(Y10:Y21)</f>
        <v>0</v>
      </c>
      <c r="Z9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" s="80">
        <f>SUM(AA10:AA21)</f>
        <v>0</v>
      </c>
      <c r="AB9" s="218" t="e">
        <f>Tabela115[[#This Row],[GOVERNANÇA
Relacionamento 
Institucional
Despesa Liquidada até __/__/____]]/Tabela115[[#This Row],[GOVERNANÇA
Relacionamento 
Institucional
Orçamento 
Atualizado]]</f>
        <v>#DIV/0!</v>
      </c>
      <c r="AC9" s="80">
        <f>SUM(AC10:AC21)</f>
        <v>0</v>
      </c>
      <c r="AD9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" s="80">
        <f>SUM(AE10:AE21)</f>
        <v>0</v>
      </c>
      <c r="AF9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" s="80">
        <f>SUM(AH10:AH21)</f>
        <v>0</v>
      </c>
      <c r="AI9" s="80">
        <f>SUM(AI10:AI21)</f>
        <v>0</v>
      </c>
      <c r="AJ9" s="80">
        <f>Tabela115[[#This Row],[GOVERNANÇA
Estratégia
Proposta Orçamentária Inicial]]+Tabela115[[#This Row],[GOVERNANÇA
Estratégia
Transposições Orçamentárias 
Nº __ a __ 
e
Reformulações
aprovadas]]</f>
        <v>0</v>
      </c>
      <c r="AK9" s="80">
        <f>SUM(AK10:AK21)</f>
        <v>0</v>
      </c>
      <c r="AL9" s="218" t="e">
        <f>Tabela115[[#This Row],[GOVERNANÇA
Estratégia
Despesa Liquidada até __/__/____]]/Tabela115[[#This Row],[GOVERNANÇA
Estratégia
Orçamento 
Atualizado]]</f>
        <v>#DIV/0!</v>
      </c>
      <c r="AM9" s="80">
        <f>SUM(AM10:AM21)</f>
        <v>0</v>
      </c>
      <c r="AN9" s="218" t="e">
        <f>Tabela115[[#This Row],[GOVERNANÇA
Estratégia
(+)
Suplementação
 proposta para a
_ª Reformulação]]/Tabela115[[#This Row],[GOVERNANÇA
Estratégia
Orçamento 
Atualizado]]</f>
        <v>#DIV/0!</v>
      </c>
      <c r="AO9" s="80">
        <f>SUM(AO10:AO21)</f>
        <v>0</v>
      </c>
      <c r="AP9" s="218" t="e">
        <f>-Tabela115[[#This Row],[GOVERNANÇA
Estratégia
(-)
Redução
proposta para a
_ª Reformulação]]/Tabela115[[#This Row],[GOVERNANÇA
Estratégia
Orçamento 
Atualizado]]</f>
        <v>#DIV/0!</v>
      </c>
      <c r="AQ9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" s="80">
        <f>SUM(AR10:AR21)</f>
        <v>0</v>
      </c>
      <c r="AS9" s="92">
        <f>SUM(AS10:AS21)</f>
        <v>0</v>
      </c>
      <c r="AT9" s="92">
        <f>Tabela115[[#This Row],[GOVERNANÇA
Controle
Proposta Orçamentária Inicial]]+Tabela115[[#This Row],[GOVERNANÇA
Controle
Transposições Orçamentárias 
Nº __ a __ 
e
Reformulações
aprovadas]]</f>
        <v>0</v>
      </c>
      <c r="AU9" s="92">
        <f>SUM(AU10:AU21)</f>
        <v>0</v>
      </c>
      <c r="AV9" s="217" t="e">
        <f>Tabela115[[#This Row],[GOVERNANÇA
Controle
Despesa Liquidada até __/__/____]]/Tabela115[[#This Row],[GOVERNANÇA
Controle
Orçamento 
Atualizado]]</f>
        <v>#DIV/0!</v>
      </c>
      <c r="AW9" s="92">
        <f>SUM(AW10:AW21)</f>
        <v>0</v>
      </c>
      <c r="AX9" s="217" t="e">
        <f>Tabela115[[#This Row],[GOVERNANÇA
Controle
(+)
Suplementação
 proposta para a
_ª Reformulação]]/Tabela115[[#This Row],[GOVERNANÇA
Controle
Orçamento 
Atualizado]]</f>
        <v>#DIV/0!</v>
      </c>
      <c r="AY9" s="92">
        <f>SUM(AY10:AY21)</f>
        <v>0</v>
      </c>
      <c r="AZ9" s="217" t="e">
        <f>-Tabela115[[#This Row],[GOVERNANÇA
Controle
(-)
Redução
proposta para a
_ª Reformulação]]/Tabela115[[#This Row],[GOVERNANÇA
Controle
Orçamento 
Atualizado]]</f>
        <v>#DIV/0!</v>
      </c>
      <c r="BA9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" s="221">
        <f>SUM(BC10:BC21)</f>
        <v>0</v>
      </c>
      <c r="BD9" s="92">
        <f>SUM(BD10:BD21)</f>
        <v>0</v>
      </c>
      <c r="BE9" s="92">
        <f>Tabela115[[#This Row],[FINALIDADE
Fiscalização
Proposta Orçamentária Inicial]]+Tabela115[[#This Row],[FINALIDADE
Fiscalização
Transposições Orçamentárias 
Nº __ a __ 
e
Reformulações
aprovadas]]</f>
        <v>0</v>
      </c>
      <c r="BF9" s="92">
        <f>SUM(BF10:BF21)</f>
        <v>0</v>
      </c>
      <c r="BG9" s="217" t="e">
        <f>Tabela115[[#This Row],[FINALIDADE
Fiscalização
Despesa Liquidada até __/__/____]]/Tabela115[[#This Row],[FINALIDADE
Fiscalização
Orçamento 
Atualizado]]</f>
        <v>#DIV/0!</v>
      </c>
      <c r="BH9" s="92">
        <f>SUM(BH10:BH21)</f>
        <v>0</v>
      </c>
      <c r="BI9" s="217" t="e">
        <f>Tabela115[[#This Row],[FINALIDADE
Fiscalização
(+)
Suplementação
 proposta para a
_ª Reformulação]]/Tabela115[[#This Row],[FINALIDADE
Fiscalização
Orçamento 
Atualizado]]</f>
        <v>#DIV/0!</v>
      </c>
      <c r="BJ9" s="92">
        <f>SUM(BJ10:BJ21)</f>
        <v>0</v>
      </c>
      <c r="BK9" s="217" t="e">
        <f>Tabela115[[#This Row],[FINALIDADE
Fiscalização
(-)
Redução
proposta para a
_ª Reformulação]]/Tabela115[[#This Row],[FINALIDADE
Fiscalização
Orçamento 
Atualizado]]</f>
        <v>#DIV/0!</v>
      </c>
      <c r="BL9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" s="80">
        <f>SUM(BM10:BM21)</f>
        <v>0</v>
      </c>
      <c r="BN9" s="92">
        <f>SUM(BN10:BN21)</f>
        <v>0</v>
      </c>
      <c r="BO9" s="92">
        <f>Tabela115[[#This Row],[FINALIDADE
Registro
Proposta Orçamentária Inicial]]+Tabela115[[#This Row],[FINALIDADE
Registro
Transposições Orçamentárias 
Nº __ a __ 
e
Reformulações
aprovadas]]</f>
        <v>0</v>
      </c>
      <c r="BP9" s="92">
        <f>SUM(BP10:BP21)</f>
        <v>0</v>
      </c>
      <c r="BQ9" s="220" t="e">
        <f>Tabela115[[#This Row],[FINALIDADE
Registro
Despesa Liquidada até __/__/____]]/Tabela115[[#This Row],[FINALIDADE
Registro
Orçamento 
Atualizado]]</f>
        <v>#DIV/0!</v>
      </c>
      <c r="BR9" s="92">
        <f>SUM(BR10:BR21)</f>
        <v>0</v>
      </c>
      <c r="BS9" s="220" t="e">
        <f>Tabela115[[#This Row],[FINALIDADE
Registro
(+)
Suplementação
 proposta para a
_ª Reformulação]]/Tabela115[[#This Row],[FINALIDADE
Registro
Orçamento 
Atualizado]]</f>
        <v>#DIV/0!</v>
      </c>
      <c r="BT9" s="92">
        <f>SUM(BT10:BT21)</f>
        <v>0</v>
      </c>
      <c r="BU9" s="220" t="e">
        <f>Tabela115[[#This Row],[FINALIDADE
Registro
(-)
Redução
proposta para a
_ª Reformulação]]/Tabela115[[#This Row],[FINALIDADE
Registro
Orçamento 
Atualizado]]</f>
        <v>#DIV/0!</v>
      </c>
      <c r="BV9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" s="243">
        <f>SUM(BW10:BW21)</f>
        <v>0</v>
      </c>
      <c r="BX9" s="80">
        <f>SUM(BX10:BX21)</f>
        <v>0</v>
      </c>
      <c r="BY9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" s="92">
        <f>SUM(BZ10:BZ21)</f>
        <v>0</v>
      </c>
      <c r="CA9" s="217" t="e">
        <f>Tabela115[[#This Row],[FINALIDADE
Julgamento e Normatização
Despesa Liquidada até __/__/____]]/Tabela115[[#This Row],[FINALIDADE
Julgamento e Normatização
Orçamento 
Atualizado]]</f>
        <v>#DIV/0!</v>
      </c>
      <c r="CB9" s="92">
        <f>SUM(CB10:CB21)</f>
        <v>0</v>
      </c>
      <c r="CC9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" s="92">
        <f>SUM(CD10:CD21)</f>
        <v>0</v>
      </c>
      <c r="CE9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9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" s="80">
        <f>SUM(CH10:CH21)</f>
        <v>0</v>
      </c>
      <c r="CI9" s="80">
        <f>SUM(CI10:CI21)</f>
        <v>0</v>
      </c>
      <c r="CJ9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" s="80">
        <f>SUM(CK10:CK21)</f>
        <v>0</v>
      </c>
      <c r="CL9" s="218" t="e">
        <f>Tabela115[[#This Row],[GESTÃO
Comunicação 
e Eventos
Despesa Liquidada até __/__/____]]/Tabela115[[#This Row],[GESTÃO
Comunicação 
e Eventos
Orçamento 
Atualizado]]</f>
        <v>#DIV/0!</v>
      </c>
      <c r="CM9" s="80">
        <f>SUM(CM10:CM21)</f>
        <v>0</v>
      </c>
      <c r="CN9" s="218" t="e">
        <f>Tabela115[[#This Row],[GESTÃO
Comunicação 
e Eventos
(+)
Suplementação
 proposta para a
_ª Reformulação]]/Tabela115[[#This Row],[GESTÃO
Comunicação 
e Eventos
Orçamento 
Atualizado]]</f>
        <v>#DIV/0!</v>
      </c>
      <c r="CO9" s="80">
        <f>SUM(CO10:CO21)</f>
        <v>0</v>
      </c>
      <c r="CP9" s="218" t="e">
        <f>-Tabela115[[#This Row],[GESTÃO
Comunicação 
e Eventos
(-)
Redução
proposta para a
_ª Reformulação]]/Tabela115[[#This Row],[GESTÃO
Comunicação 
e Eventos
Orçamento 
Atualizado]]</f>
        <v>#DIV/0!</v>
      </c>
      <c r="CQ9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" s="80">
        <f>SUM(CR10:CR21)</f>
        <v>0</v>
      </c>
      <c r="CS9" s="80">
        <f>SUM(CS10:CS21)</f>
        <v>0</v>
      </c>
      <c r="CT9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" s="80">
        <f>SUM(CU10:CU21)</f>
        <v>0</v>
      </c>
      <c r="CV9" s="218" t="e">
        <f>Tabela115[[#This Row],[GESTÃO
Suporte Técnico-Administrativo
Despesa Liquidada até __/__/____]]/Tabela115[[#This Row],[GESTÃO
Suporte Técnico-Administrativo
Orçamento 
Atualizado]]</f>
        <v>#DIV/0!</v>
      </c>
      <c r="CW9" s="80">
        <f>SUM(CW10:CW21)</f>
        <v>0</v>
      </c>
      <c r="CX9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" s="80">
        <f>SUM(CY10:CY21)</f>
        <v>0</v>
      </c>
      <c r="CZ9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9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" s="80">
        <f>SUM(DB10:DB21)</f>
        <v>0</v>
      </c>
      <c r="DC9" s="80">
        <f>SUM(DC10:DC21)</f>
        <v>0</v>
      </c>
      <c r="DD9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" s="80">
        <f>SUM(DE10:DE21)</f>
        <v>0</v>
      </c>
      <c r="DF9" s="218" t="e">
        <f>Tabela115[[#This Row],[GESTÃO
Tecnologia da
Informação
Despesa Liquidada até __/__/____]]/Tabela115[[#This Row],[GESTÃO
Tecnologia da
Informação
Orçamento 
Atualizado]]</f>
        <v>#DIV/0!</v>
      </c>
      <c r="DG9" s="80">
        <f>SUM(DG10:DG21)</f>
        <v>0</v>
      </c>
      <c r="DH9" s="218" t="e">
        <f>Tabela115[[#This Row],[GESTÃO
Tecnologia da
Informação
(+)
Suplementação
 proposta para a
_ª Reformulação]]/Tabela115[[#This Row],[GESTÃO
Tecnologia da
Informação
Orçamento 
Atualizado]]</f>
        <v>#DIV/0!</v>
      </c>
      <c r="DI9" s="80">
        <f>SUM(DI10:DI21)</f>
        <v>0</v>
      </c>
      <c r="DJ9" s="218" t="e">
        <f>-Tabela115[[#This Row],[GESTÃO
Tecnologia da
Informação
(-)
Redução
proposta para a
_ª Reformulação]]/Tabela115[[#This Row],[GESTÃO
Tecnologia da
Informação
Orçamento 
Atualizado]]</f>
        <v>#DIV/0!</v>
      </c>
      <c r="DK9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" s="80">
        <f>SUM(DL10:DL21)</f>
        <v>0</v>
      </c>
      <c r="DM9" s="80">
        <f>SUM(DM10:DM21)</f>
        <v>0</v>
      </c>
      <c r="DN9" s="80">
        <f>Tabela115[[#This Row],[GESTÃO
Infraestrutura
Proposta Orçamentária Inicial]]+Tabela115[[#This Row],[GESTÃO
Infraestrutura
Transposições Orçamentárias 
Nº __ a __ 
e
Reformulações
aprovadas]]</f>
        <v>0</v>
      </c>
      <c r="DO9" s="80">
        <f>SUM(DO10:DO21)</f>
        <v>0</v>
      </c>
      <c r="DP9" s="218" t="e">
        <f>Tabela115[[#This Row],[GESTÃO
Infraestrutura
Despesa Liquidada até __/__/____]]/Tabela115[[#This Row],[GESTÃO
Infraestrutura
Orçamento 
Atualizado]]</f>
        <v>#DIV/0!</v>
      </c>
      <c r="DQ9" s="80">
        <f>SUM(DQ10:DQ21)</f>
        <v>0</v>
      </c>
      <c r="DR9" s="218" t="e">
        <f>Tabela115[[#This Row],[GESTÃO
Infraestrutura
(+)
Suplementação
 proposta para a
_ª Reformulação]]/Tabela115[[#This Row],[GESTÃO
Infraestrutura
Orçamento 
Atualizado]]</f>
        <v>#DIV/0!</v>
      </c>
      <c r="DS9" s="80">
        <f>SUM(DS10:DS21)</f>
        <v>0</v>
      </c>
      <c r="DT9" s="218" t="e">
        <f>Tabela115[[#This Row],[GESTÃO
Infraestrutura
(-)
Redução
proposta para a
_ª Reformulação]]/Tabela115[[#This Row],[GESTÃO
Infraestrutura
Orçamento 
Atualizado]]</f>
        <v>#DIV/0!</v>
      </c>
      <c r="DU9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" s="94"/>
      <c r="DX9" s="94"/>
      <c r="DY9" s="94"/>
      <c r="DZ9" s="94"/>
      <c r="EA9" s="94"/>
      <c r="EB9" s="94"/>
      <c r="EC9" s="94"/>
      <c r="ED9" s="94"/>
      <c r="EE9" s="94"/>
    </row>
    <row r="10" spans="1:137" s="18" customFormat="1" ht="14.1" customHeight="1" x14ac:dyDescent="0.25">
      <c r="A10" s="85" t="s">
        <v>119</v>
      </c>
      <c r="B10" s="213" t="s">
        <v>339</v>
      </c>
      <c r="C1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" s="31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" s="69" t="e">
        <f>Tabela115[[#This Row],[DESPESA
LIQUIDADA ATÉ
 __/__/____]]/Tabela115[[#This Row],[ORÇAMENTO
ATUALIZADO]]</f>
        <v>#DIV/0!</v>
      </c>
      <c r="H1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" s="263" t="e">
        <f>Tabela115[[#This Row],[(+)
SUPLEMENTAÇÃO
PROPOSTA PARA A
_ª
REFORMULAÇÃO]]/Tabela115[[#This Row],[ORÇAMENTO
ATUALIZADO]]</f>
        <v>#DIV/0!</v>
      </c>
      <c r="J1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" s="263" t="e">
        <f>-Tabela115[[#This Row],[(-)
REDUÇÃO
PROPOSTA PARA A
_ª
REFORMULAÇÃO]]/Tabela115[[#This Row],[ORÇAMENTO
ATUALIZADO]]</f>
        <v>#DIV/0!</v>
      </c>
      <c r="L1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" s="83" t="e">
        <f>(Tabela115[[#This Row],[PROPOSTA
ORÇAMENTÁRIA
ATUALIZADA
APÓS A
_ª
REFORMULAÇÃO]]/Tabela115[[#This Row],[ORÇAMENTO
ATUALIZADO]])-1</f>
        <v>#DIV/0!</v>
      </c>
      <c r="N10" s="225"/>
      <c r="O10" s="93"/>
      <c r="P1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" s="93"/>
      <c r="R10" s="201" t="e">
        <f>Tabela115[[#This Row],[GOVERNANÇA
Direção e
Liderança
Despesa Liquidada até __/__/____]]/Tabela115[[#This Row],[GOVERNANÇA
Direção e
Liderança
Orçamento 
Atualizado]]</f>
        <v>#DIV/0!</v>
      </c>
      <c r="S10" s="93"/>
      <c r="T1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" s="93"/>
      <c r="V10" s="201" t="e">
        <f>-Tabela115[[#This Row],[GOVERNANÇA
Direção e
Liderança
(-)
Redução
proposta para a
_ª Reformulação]]/Tabela115[[#This Row],[GOVERNANÇA
Direção e
Liderança
Orçamento 
Atualizado]]</f>
        <v>#DIV/0!</v>
      </c>
      <c r="W1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" s="31"/>
      <c r="Y10" s="31"/>
      <c r="Z1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" s="31"/>
      <c r="AB10" s="203" t="e">
        <f>Tabela115[[#This Row],[GOVERNANÇA
Relacionamento 
Institucional
Despesa Liquidada até __/__/____]]/Tabela115[[#This Row],[GOVERNANÇA
Relacionamento 
Institucional
Orçamento 
Atualizado]]</f>
        <v>#DIV/0!</v>
      </c>
      <c r="AC10" s="31"/>
      <c r="AD1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" s="31"/>
      <c r="AF1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" s="31"/>
      <c r="AI10" s="93"/>
      <c r="AJ10" s="93">
        <f>Tabela115[[#This Row],[GOVERNANÇA
Estratégia
Proposta Orçamentária Inicial]]+Tabela115[[#This Row],[GOVERNANÇA
Estratégia
Transposições Orçamentárias 
Nº __ a __ 
e
Reformulações
aprovadas]]</f>
        <v>0</v>
      </c>
      <c r="AK10" s="93"/>
      <c r="AL10" s="201" t="e">
        <f>Tabela115[[#This Row],[GOVERNANÇA
Estratégia
Despesa Liquidada até __/__/____]]/Tabela115[[#This Row],[GOVERNANÇA
Estratégia
Orçamento 
Atualizado]]</f>
        <v>#DIV/0!</v>
      </c>
      <c r="AM10" s="93"/>
      <c r="AN10" s="201" t="e">
        <f>Tabela115[[#This Row],[GOVERNANÇA
Estratégia
(+)
Suplementação
 proposta para a
_ª Reformulação]]/Tabela115[[#This Row],[GOVERNANÇA
Estratégia
Orçamento 
Atualizado]]</f>
        <v>#DIV/0!</v>
      </c>
      <c r="AO10" s="93"/>
      <c r="AP10" s="201" t="e">
        <f>-Tabela115[[#This Row],[GOVERNANÇA
Estratégia
(-)
Redução
proposta para a
_ª Reformulação]]/Tabela115[[#This Row],[GOVERNANÇA
Estratégia
Orçamento 
Atualizado]]</f>
        <v>#DIV/0!</v>
      </c>
      <c r="AQ1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" s="31"/>
      <c r="AS10" s="93"/>
      <c r="AT10" s="93">
        <f>Tabela115[[#This Row],[GOVERNANÇA
Controle
Proposta Orçamentária Inicial]]+Tabela115[[#This Row],[GOVERNANÇA
Controle
Transposições Orçamentárias 
Nº __ a __ 
e
Reformulações
aprovadas]]</f>
        <v>0</v>
      </c>
      <c r="AU10" s="93"/>
      <c r="AV10" s="201" t="e">
        <f>Tabela115[[#This Row],[GOVERNANÇA
Controle
Despesa Liquidada até __/__/____]]/Tabela115[[#This Row],[GOVERNANÇA
Controle
Orçamento 
Atualizado]]</f>
        <v>#DIV/0!</v>
      </c>
      <c r="AW10" s="93"/>
      <c r="AX10" s="201" t="e">
        <f>Tabela115[[#This Row],[GOVERNANÇA
Controle
(+)
Suplementação
 proposta para a
_ª Reformulação]]/Tabela115[[#This Row],[GOVERNANÇA
Controle
Orçamento 
Atualizado]]</f>
        <v>#DIV/0!</v>
      </c>
      <c r="AY10" s="93"/>
      <c r="AZ10" s="201" t="e">
        <f>-Tabela115[[#This Row],[GOVERNANÇA
Controle
(-)
Redução
proposta para a
_ª Reformulação]]/Tabela115[[#This Row],[GOVERNANÇA
Controle
Orçamento 
Atualizado]]</f>
        <v>#DIV/0!</v>
      </c>
      <c r="BA1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" s="225"/>
      <c r="BD10" s="93"/>
      <c r="BE10" s="93">
        <f>Tabela115[[#This Row],[FINALIDADE
Fiscalização
Proposta Orçamentária Inicial]]+Tabela115[[#This Row],[FINALIDADE
Fiscalização
Transposições Orçamentárias 
Nº __ a __ 
e
Reformulações
aprovadas]]</f>
        <v>0</v>
      </c>
      <c r="BF10" s="93"/>
      <c r="BG10" s="201" t="e">
        <f>Tabela115[[#This Row],[FINALIDADE
Fiscalização
Despesa Liquidada até __/__/____]]/Tabela115[[#This Row],[FINALIDADE
Fiscalização
Orçamento 
Atualizado]]</f>
        <v>#DIV/0!</v>
      </c>
      <c r="BH10" s="93"/>
      <c r="BI10" s="201" t="e">
        <f>Tabela115[[#This Row],[FINALIDADE
Fiscalização
(+)
Suplementação
 proposta para a
_ª Reformulação]]/Tabela115[[#This Row],[FINALIDADE
Fiscalização
Orçamento 
Atualizado]]</f>
        <v>#DIV/0!</v>
      </c>
      <c r="BJ10" s="93"/>
      <c r="BK10" s="201" t="e">
        <f>Tabela115[[#This Row],[FINALIDADE
Fiscalização
(-)
Redução
proposta para a
_ª Reformulação]]/Tabela115[[#This Row],[FINALIDADE
Fiscalização
Orçamento 
Atualizado]]</f>
        <v>#DIV/0!</v>
      </c>
      <c r="BL1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" s="31"/>
      <c r="BN10" s="93"/>
      <c r="BO10" s="93">
        <f>Tabela115[[#This Row],[FINALIDADE
Registro
Proposta Orçamentária Inicial]]+Tabela115[[#This Row],[FINALIDADE
Registro
Transposições Orçamentárias 
Nº __ a __ 
e
Reformulações
aprovadas]]</f>
        <v>0</v>
      </c>
      <c r="BP10" s="93"/>
      <c r="BQ10" s="202" t="e">
        <f>Tabela115[[#This Row],[FINALIDADE
Registro
Despesa Liquidada até __/__/____]]/Tabela115[[#This Row],[FINALIDADE
Registro
Orçamento 
Atualizado]]</f>
        <v>#DIV/0!</v>
      </c>
      <c r="BR10" s="93"/>
      <c r="BS10" s="202" t="e">
        <f>Tabela115[[#This Row],[FINALIDADE
Registro
(+)
Suplementação
 proposta para a
_ª Reformulação]]/Tabela115[[#This Row],[FINALIDADE
Registro
Orçamento 
Atualizado]]</f>
        <v>#DIV/0!</v>
      </c>
      <c r="BT10" s="93"/>
      <c r="BU10" s="202" t="e">
        <f>Tabela115[[#This Row],[FINALIDADE
Registro
(-)
Redução
proposta para a
_ª Reformulação]]/Tabela115[[#This Row],[FINALIDADE
Registro
Orçamento 
Atualizado]]</f>
        <v>#DIV/0!</v>
      </c>
      <c r="BV1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" s="244"/>
      <c r="BX10" s="31"/>
      <c r="BY1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" s="93"/>
      <c r="CA10" s="201" t="e">
        <f>Tabela115[[#This Row],[FINALIDADE
Julgamento e Normatização
Despesa Liquidada até __/__/____]]/Tabela115[[#This Row],[FINALIDADE
Julgamento e Normatização
Orçamento 
Atualizado]]</f>
        <v>#DIV/0!</v>
      </c>
      <c r="CB10" s="93"/>
      <c r="CC1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" s="93"/>
      <c r="CE1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" s="31"/>
      <c r="CI10" s="31"/>
      <c r="CJ1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" s="31"/>
      <c r="CL10" s="203" t="e">
        <f>Tabela115[[#This Row],[GESTÃO
Comunicação 
e Eventos
Despesa Liquidada até __/__/____]]/Tabela115[[#This Row],[GESTÃO
Comunicação 
e Eventos
Orçamento 
Atualizado]]</f>
        <v>#DIV/0!</v>
      </c>
      <c r="CM10" s="31"/>
      <c r="CN10" s="203" t="e">
        <f>Tabela115[[#This Row],[GESTÃO
Comunicação 
e Eventos
(+)
Suplementação
 proposta para a
_ª Reformulação]]/Tabela115[[#This Row],[GESTÃO
Comunicação 
e Eventos
Orçamento 
Atualizado]]</f>
        <v>#DIV/0!</v>
      </c>
      <c r="CO10" s="31"/>
      <c r="CP10" s="203" t="e">
        <f>-Tabela115[[#This Row],[GESTÃO
Comunicação 
e Eventos
(-)
Redução
proposta para a
_ª Reformulação]]/Tabela115[[#This Row],[GESTÃO
Comunicação 
e Eventos
Orçamento 
Atualizado]]</f>
        <v>#DIV/0!</v>
      </c>
      <c r="CQ1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" s="31"/>
      <c r="CS10" s="31"/>
      <c r="CT1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" s="31"/>
      <c r="CV10" s="203" t="e">
        <f>Tabela115[[#This Row],[GESTÃO
Suporte Técnico-Administrativo
Despesa Liquidada até __/__/____]]/Tabela115[[#This Row],[GESTÃO
Suporte Técnico-Administrativo
Orçamento 
Atualizado]]</f>
        <v>#DIV/0!</v>
      </c>
      <c r="CW10" s="31"/>
      <c r="CX1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" s="31"/>
      <c r="CZ1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" s="31"/>
      <c r="DC10" s="31"/>
      <c r="DD1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" s="31"/>
      <c r="DF10" s="203" t="e">
        <f>Tabela115[[#This Row],[GESTÃO
Tecnologia da
Informação
Despesa Liquidada até __/__/____]]/Tabela115[[#This Row],[GESTÃO
Tecnologia da
Informação
Orçamento 
Atualizado]]</f>
        <v>#DIV/0!</v>
      </c>
      <c r="DG10" s="31"/>
      <c r="DH1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" s="31"/>
      <c r="DJ10" s="203" t="e">
        <f>-Tabela115[[#This Row],[GESTÃO
Tecnologia da
Informação
(-)
Redução
proposta para a
_ª Reformulação]]/Tabela115[[#This Row],[GESTÃO
Tecnologia da
Informação
Orçamento 
Atualizado]]</f>
        <v>#DIV/0!</v>
      </c>
      <c r="DK1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" s="31"/>
      <c r="DM10" s="31"/>
      <c r="DN10" s="31">
        <f>Tabela115[[#This Row],[GESTÃO
Infraestrutura
Proposta Orçamentária Inicial]]+Tabela115[[#This Row],[GESTÃO
Infraestrutura
Transposições Orçamentárias 
Nº __ a __ 
e
Reformulações
aprovadas]]</f>
        <v>0</v>
      </c>
      <c r="DO10" s="31"/>
      <c r="DP10" s="203" t="e">
        <f>Tabela115[[#This Row],[GESTÃO
Infraestrutura
Despesa Liquidada até __/__/____]]/Tabela115[[#This Row],[GESTÃO
Infraestrutura
Orçamento 
Atualizado]]</f>
        <v>#DIV/0!</v>
      </c>
      <c r="DQ10" s="31"/>
      <c r="DR10" s="203" t="e">
        <f>Tabela115[[#This Row],[GESTÃO
Infraestrutura
(+)
Suplementação
 proposta para a
_ª Reformulação]]/Tabela115[[#This Row],[GESTÃO
Infraestrutura
Orçamento 
Atualizado]]</f>
        <v>#DIV/0!</v>
      </c>
      <c r="DS10" s="31"/>
      <c r="DT10" s="203" t="e">
        <f>Tabela115[[#This Row],[GESTÃO
Infraestrutura
(-)
Redução
proposta para a
_ª Reformulação]]/Tabela115[[#This Row],[GESTÃO
Infraestrutura
Orçamento 
Atualizado]]</f>
        <v>#DIV/0!</v>
      </c>
      <c r="DU1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" s="89"/>
      <c r="DX10" s="89"/>
      <c r="DY10" s="89"/>
      <c r="DZ10" s="89"/>
      <c r="EA10" s="89"/>
      <c r="EB10" s="89"/>
      <c r="EC10" s="89"/>
      <c r="ED10" s="89"/>
      <c r="EE10" s="89"/>
    </row>
    <row r="11" spans="1:137" s="18" customFormat="1" ht="14.1" customHeight="1" x14ac:dyDescent="0.25">
      <c r="A11" s="85" t="s">
        <v>120</v>
      </c>
      <c r="B11" s="213" t="s">
        <v>580</v>
      </c>
      <c r="C1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" s="69" t="e">
        <f>Tabela115[[#This Row],[DESPESA
LIQUIDADA ATÉ
 __/__/____]]/Tabela115[[#This Row],[ORÇAMENTO
ATUALIZADO]]</f>
        <v>#DIV/0!</v>
      </c>
      <c r="H1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" s="263" t="e">
        <f>Tabela115[[#This Row],[(+)
SUPLEMENTAÇÃO
PROPOSTA PARA A
_ª
REFORMULAÇÃO]]/Tabela115[[#This Row],[ORÇAMENTO
ATUALIZADO]]</f>
        <v>#DIV/0!</v>
      </c>
      <c r="J1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" s="263" t="e">
        <f>-Tabela115[[#This Row],[(-)
REDUÇÃO
PROPOSTA PARA A
_ª
REFORMULAÇÃO]]/Tabela115[[#This Row],[ORÇAMENTO
ATUALIZADO]]</f>
        <v>#DIV/0!</v>
      </c>
      <c r="L1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" s="83" t="e">
        <f>(Tabela115[[#This Row],[PROPOSTA
ORÇAMENTÁRIA
ATUALIZADA
APÓS A
_ª
REFORMULAÇÃO]]/Tabela115[[#This Row],[ORÇAMENTO
ATUALIZADO]])-1</f>
        <v>#DIV/0!</v>
      </c>
      <c r="N11" s="225"/>
      <c r="O11" s="93"/>
      <c r="P1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" s="93"/>
      <c r="R11" s="201" t="e">
        <f>Tabela115[[#This Row],[GOVERNANÇA
Direção e
Liderança
Despesa Liquidada até __/__/____]]/Tabela115[[#This Row],[GOVERNANÇA
Direção e
Liderança
Orçamento 
Atualizado]]</f>
        <v>#DIV/0!</v>
      </c>
      <c r="S11" s="93"/>
      <c r="T1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" s="93"/>
      <c r="V11" s="201" t="e">
        <f>-Tabela115[[#This Row],[GOVERNANÇA
Direção e
Liderança
(-)
Redução
proposta para a
_ª Reformulação]]/Tabela115[[#This Row],[GOVERNANÇA
Direção e
Liderança
Orçamento 
Atualizado]]</f>
        <v>#DIV/0!</v>
      </c>
      <c r="W1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" s="31"/>
      <c r="Y11" s="31"/>
      <c r="Z1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" s="31"/>
      <c r="AB11" s="203" t="e">
        <f>Tabela115[[#This Row],[GOVERNANÇA
Relacionamento 
Institucional
Despesa Liquidada até __/__/____]]/Tabela115[[#This Row],[GOVERNANÇA
Relacionamento 
Institucional
Orçamento 
Atualizado]]</f>
        <v>#DIV/0!</v>
      </c>
      <c r="AC11" s="31"/>
      <c r="AD1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" s="31"/>
      <c r="AF1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" s="31"/>
      <c r="AI11" s="93"/>
      <c r="AJ11" s="93">
        <f>Tabela115[[#This Row],[GOVERNANÇA
Estratégia
Proposta Orçamentária Inicial]]+Tabela115[[#This Row],[GOVERNANÇA
Estratégia
Transposições Orçamentárias 
Nº __ a __ 
e
Reformulações
aprovadas]]</f>
        <v>0</v>
      </c>
      <c r="AK11" s="93"/>
      <c r="AL11" s="201" t="e">
        <f>Tabela115[[#This Row],[GOVERNANÇA
Estratégia
Despesa Liquidada até __/__/____]]/Tabela115[[#This Row],[GOVERNANÇA
Estratégia
Orçamento 
Atualizado]]</f>
        <v>#DIV/0!</v>
      </c>
      <c r="AM11" s="93"/>
      <c r="AN11" s="201" t="e">
        <f>Tabela115[[#This Row],[GOVERNANÇA
Estratégia
(+)
Suplementação
 proposta para a
_ª Reformulação]]/Tabela115[[#This Row],[GOVERNANÇA
Estratégia
Orçamento 
Atualizado]]</f>
        <v>#DIV/0!</v>
      </c>
      <c r="AO11" s="93"/>
      <c r="AP11" s="201" t="e">
        <f>-Tabela115[[#This Row],[GOVERNANÇA
Estratégia
(-)
Redução
proposta para a
_ª Reformulação]]/Tabela115[[#This Row],[GOVERNANÇA
Estratégia
Orçamento 
Atualizado]]</f>
        <v>#DIV/0!</v>
      </c>
      <c r="AQ1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" s="31"/>
      <c r="AS11" s="93"/>
      <c r="AT11" s="93">
        <f>Tabela115[[#This Row],[GOVERNANÇA
Controle
Proposta Orçamentária Inicial]]+Tabela115[[#This Row],[GOVERNANÇA
Controle
Transposições Orçamentárias 
Nº __ a __ 
e
Reformulações
aprovadas]]</f>
        <v>0</v>
      </c>
      <c r="AU11" s="93"/>
      <c r="AV11" s="201" t="e">
        <f>Tabela115[[#This Row],[GOVERNANÇA
Controle
Despesa Liquidada até __/__/____]]/Tabela115[[#This Row],[GOVERNANÇA
Controle
Orçamento 
Atualizado]]</f>
        <v>#DIV/0!</v>
      </c>
      <c r="AW11" s="93"/>
      <c r="AX11" s="201" t="e">
        <f>Tabela115[[#This Row],[GOVERNANÇA
Controle
(+)
Suplementação
 proposta para a
_ª Reformulação]]/Tabela115[[#This Row],[GOVERNANÇA
Controle
Orçamento 
Atualizado]]</f>
        <v>#DIV/0!</v>
      </c>
      <c r="AY11" s="93"/>
      <c r="AZ11" s="201" t="e">
        <f>-Tabela115[[#This Row],[GOVERNANÇA
Controle
(-)
Redução
proposta para a
_ª Reformulação]]/Tabela115[[#This Row],[GOVERNANÇA
Controle
Orçamento 
Atualizado]]</f>
        <v>#DIV/0!</v>
      </c>
      <c r="BA1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" s="225"/>
      <c r="BD11" s="93"/>
      <c r="BE11" s="93">
        <f>Tabela115[[#This Row],[FINALIDADE
Fiscalização
Proposta Orçamentária Inicial]]+Tabela115[[#This Row],[FINALIDADE
Fiscalização
Transposições Orçamentárias 
Nº __ a __ 
e
Reformulações
aprovadas]]</f>
        <v>0</v>
      </c>
      <c r="BF11" s="93"/>
      <c r="BG11" s="201" t="e">
        <f>Tabela115[[#This Row],[FINALIDADE
Fiscalização
Despesa Liquidada até __/__/____]]/Tabela115[[#This Row],[FINALIDADE
Fiscalização
Orçamento 
Atualizado]]</f>
        <v>#DIV/0!</v>
      </c>
      <c r="BH11" s="93"/>
      <c r="BI11" s="201" t="e">
        <f>Tabela115[[#This Row],[FINALIDADE
Fiscalização
(+)
Suplementação
 proposta para a
_ª Reformulação]]/Tabela115[[#This Row],[FINALIDADE
Fiscalização
Orçamento 
Atualizado]]</f>
        <v>#DIV/0!</v>
      </c>
      <c r="BJ11" s="93"/>
      <c r="BK11" s="201" t="e">
        <f>Tabela115[[#This Row],[FINALIDADE
Fiscalização
(-)
Redução
proposta para a
_ª Reformulação]]/Tabela115[[#This Row],[FINALIDADE
Fiscalização
Orçamento 
Atualizado]]</f>
        <v>#DIV/0!</v>
      </c>
      <c r="BL1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" s="31"/>
      <c r="BN11" s="93"/>
      <c r="BO11" s="93">
        <f>Tabela115[[#This Row],[FINALIDADE
Registro
Proposta Orçamentária Inicial]]+Tabela115[[#This Row],[FINALIDADE
Registro
Transposições Orçamentárias 
Nº __ a __ 
e
Reformulações
aprovadas]]</f>
        <v>0</v>
      </c>
      <c r="BP11" s="93"/>
      <c r="BQ11" s="202" t="e">
        <f>Tabela115[[#This Row],[FINALIDADE
Registro
Despesa Liquidada até __/__/____]]/Tabela115[[#This Row],[FINALIDADE
Registro
Orçamento 
Atualizado]]</f>
        <v>#DIV/0!</v>
      </c>
      <c r="BR11" s="93"/>
      <c r="BS11" s="202" t="e">
        <f>Tabela115[[#This Row],[FINALIDADE
Registro
(+)
Suplementação
 proposta para a
_ª Reformulação]]/Tabela115[[#This Row],[FINALIDADE
Registro
Orçamento 
Atualizado]]</f>
        <v>#DIV/0!</v>
      </c>
      <c r="BT11" s="93"/>
      <c r="BU11" s="202" t="e">
        <f>Tabela115[[#This Row],[FINALIDADE
Registro
(-)
Redução
proposta para a
_ª Reformulação]]/Tabela115[[#This Row],[FINALIDADE
Registro
Orçamento 
Atualizado]]</f>
        <v>#DIV/0!</v>
      </c>
      <c r="BV1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" s="244"/>
      <c r="BX11" s="31"/>
      <c r="BY1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" s="93"/>
      <c r="CA11" s="201" t="e">
        <f>Tabela115[[#This Row],[FINALIDADE
Julgamento e Normatização
Despesa Liquidada até __/__/____]]/Tabela115[[#This Row],[FINALIDADE
Julgamento e Normatização
Orçamento 
Atualizado]]</f>
        <v>#DIV/0!</v>
      </c>
      <c r="CB11" s="93"/>
      <c r="CC1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" s="93"/>
      <c r="CE1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" s="31"/>
      <c r="CI11" s="31"/>
      <c r="CJ1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" s="31"/>
      <c r="CL11" s="203" t="e">
        <f>Tabela115[[#This Row],[GESTÃO
Comunicação 
e Eventos
Despesa Liquidada até __/__/____]]/Tabela115[[#This Row],[GESTÃO
Comunicação 
e Eventos
Orçamento 
Atualizado]]</f>
        <v>#DIV/0!</v>
      </c>
      <c r="CM11" s="31"/>
      <c r="CN11" s="203" t="e">
        <f>Tabela115[[#This Row],[GESTÃO
Comunicação 
e Eventos
(+)
Suplementação
 proposta para a
_ª Reformulação]]/Tabela115[[#This Row],[GESTÃO
Comunicação 
e Eventos
Orçamento 
Atualizado]]</f>
        <v>#DIV/0!</v>
      </c>
      <c r="CO11" s="31"/>
      <c r="CP11" s="203" t="e">
        <f>-Tabela115[[#This Row],[GESTÃO
Comunicação 
e Eventos
(-)
Redução
proposta para a
_ª Reformulação]]/Tabela115[[#This Row],[GESTÃO
Comunicação 
e Eventos
Orçamento 
Atualizado]]</f>
        <v>#DIV/0!</v>
      </c>
      <c r="CQ1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" s="31"/>
      <c r="CS11" s="31"/>
      <c r="CT1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" s="31"/>
      <c r="CV11" s="203" t="e">
        <f>Tabela115[[#This Row],[GESTÃO
Suporte Técnico-Administrativo
Despesa Liquidada até __/__/____]]/Tabela115[[#This Row],[GESTÃO
Suporte Técnico-Administrativo
Orçamento 
Atualizado]]</f>
        <v>#DIV/0!</v>
      </c>
      <c r="CW11" s="31"/>
      <c r="CX1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" s="31"/>
      <c r="CZ1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" s="31"/>
      <c r="DC11" s="31"/>
      <c r="DD1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" s="31"/>
      <c r="DF11" s="203" t="e">
        <f>Tabela115[[#This Row],[GESTÃO
Tecnologia da
Informação
Despesa Liquidada até __/__/____]]/Tabela115[[#This Row],[GESTÃO
Tecnologia da
Informação
Orçamento 
Atualizado]]</f>
        <v>#DIV/0!</v>
      </c>
      <c r="DG11" s="31"/>
      <c r="DH1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" s="31"/>
      <c r="DJ11" s="203" t="e">
        <f>-Tabela115[[#This Row],[GESTÃO
Tecnologia da
Informação
(-)
Redução
proposta para a
_ª Reformulação]]/Tabela115[[#This Row],[GESTÃO
Tecnologia da
Informação
Orçamento 
Atualizado]]</f>
        <v>#DIV/0!</v>
      </c>
      <c r="DK1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" s="31"/>
      <c r="DM11" s="31"/>
      <c r="DN11" s="31">
        <f>Tabela115[[#This Row],[GESTÃO
Infraestrutura
Proposta Orçamentária Inicial]]+Tabela115[[#This Row],[GESTÃO
Infraestrutura
Transposições Orçamentárias 
Nº __ a __ 
e
Reformulações
aprovadas]]</f>
        <v>0</v>
      </c>
      <c r="DO11" s="31"/>
      <c r="DP11" s="203" t="e">
        <f>Tabela115[[#This Row],[GESTÃO
Infraestrutura
Despesa Liquidada até __/__/____]]/Tabela115[[#This Row],[GESTÃO
Infraestrutura
Orçamento 
Atualizado]]</f>
        <v>#DIV/0!</v>
      </c>
      <c r="DQ11" s="31"/>
      <c r="DR11" s="203" t="e">
        <f>Tabela115[[#This Row],[GESTÃO
Infraestrutura
(+)
Suplementação
 proposta para a
_ª Reformulação]]/Tabela115[[#This Row],[GESTÃO
Infraestrutura
Orçamento 
Atualizado]]</f>
        <v>#DIV/0!</v>
      </c>
      <c r="DS11" s="31"/>
      <c r="DT11" s="203" t="e">
        <f>Tabela115[[#This Row],[GESTÃO
Infraestrutura
(-)
Redução
proposta para a
_ª Reformulação]]/Tabela115[[#This Row],[GESTÃO
Infraestrutura
Orçamento 
Atualizado]]</f>
        <v>#DIV/0!</v>
      </c>
      <c r="DU1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" s="89"/>
      <c r="DX11" s="89"/>
      <c r="DY11" s="89"/>
      <c r="DZ11" s="89"/>
      <c r="EA11" s="89"/>
      <c r="EB11" s="89"/>
      <c r="EC11" s="89"/>
      <c r="ED11" s="89"/>
      <c r="EE11" s="89"/>
    </row>
    <row r="12" spans="1:137" s="18" customFormat="1" ht="14.1" customHeight="1" x14ac:dyDescent="0.25">
      <c r="A12" s="85" t="s">
        <v>121</v>
      </c>
      <c r="B12" s="213" t="s">
        <v>399</v>
      </c>
      <c r="C1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" s="69" t="e">
        <f>Tabela115[[#This Row],[DESPESA
LIQUIDADA ATÉ
 __/__/____]]/Tabela115[[#This Row],[ORÇAMENTO
ATUALIZADO]]</f>
        <v>#DIV/0!</v>
      </c>
      <c r="H1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" s="263" t="e">
        <f>Tabela115[[#This Row],[(+)
SUPLEMENTAÇÃO
PROPOSTA PARA A
_ª
REFORMULAÇÃO]]/Tabela115[[#This Row],[ORÇAMENTO
ATUALIZADO]]</f>
        <v>#DIV/0!</v>
      </c>
      <c r="J1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" s="263" t="e">
        <f>-Tabela115[[#This Row],[(-)
REDUÇÃO
PROPOSTA PARA A
_ª
REFORMULAÇÃO]]/Tabela115[[#This Row],[ORÇAMENTO
ATUALIZADO]]</f>
        <v>#DIV/0!</v>
      </c>
      <c r="L1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" s="83" t="e">
        <f>(Tabela115[[#This Row],[PROPOSTA
ORÇAMENTÁRIA
ATUALIZADA
APÓS A
_ª
REFORMULAÇÃO]]/Tabela115[[#This Row],[ORÇAMENTO
ATUALIZADO]])-1</f>
        <v>#DIV/0!</v>
      </c>
      <c r="N12" s="225"/>
      <c r="O12" s="93"/>
      <c r="P1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" s="93"/>
      <c r="R12" s="201" t="e">
        <f>Tabela115[[#This Row],[GOVERNANÇA
Direção e
Liderança
Despesa Liquidada até __/__/____]]/Tabela115[[#This Row],[GOVERNANÇA
Direção e
Liderança
Orçamento 
Atualizado]]</f>
        <v>#DIV/0!</v>
      </c>
      <c r="S12" s="93"/>
      <c r="T1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" s="93"/>
      <c r="V12" s="201" t="e">
        <f>-Tabela115[[#This Row],[GOVERNANÇA
Direção e
Liderança
(-)
Redução
proposta para a
_ª Reformulação]]/Tabela115[[#This Row],[GOVERNANÇA
Direção e
Liderança
Orçamento 
Atualizado]]</f>
        <v>#DIV/0!</v>
      </c>
      <c r="W1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" s="31"/>
      <c r="Y12" s="31"/>
      <c r="Z1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" s="31"/>
      <c r="AB12" s="203" t="e">
        <f>Tabela115[[#This Row],[GOVERNANÇA
Relacionamento 
Institucional
Despesa Liquidada até __/__/____]]/Tabela115[[#This Row],[GOVERNANÇA
Relacionamento 
Institucional
Orçamento 
Atualizado]]</f>
        <v>#DIV/0!</v>
      </c>
      <c r="AC12" s="31"/>
      <c r="AD1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" s="31"/>
      <c r="AF1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" s="31"/>
      <c r="AI12" s="93"/>
      <c r="AJ12" s="93">
        <f>Tabela115[[#This Row],[GOVERNANÇA
Estratégia
Proposta Orçamentária Inicial]]+Tabela115[[#This Row],[GOVERNANÇA
Estratégia
Transposições Orçamentárias 
Nº __ a __ 
e
Reformulações
aprovadas]]</f>
        <v>0</v>
      </c>
      <c r="AK12" s="93"/>
      <c r="AL12" s="201" t="e">
        <f>Tabela115[[#This Row],[GOVERNANÇA
Estratégia
Despesa Liquidada até __/__/____]]/Tabela115[[#This Row],[GOVERNANÇA
Estratégia
Orçamento 
Atualizado]]</f>
        <v>#DIV/0!</v>
      </c>
      <c r="AM12" s="93"/>
      <c r="AN12" s="201" t="e">
        <f>Tabela115[[#This Row],[GOVERNANÇA
Estratégia
(+)
Suplementação
 proposta para a
_ª Reformulação]]/Tabela115[[#This Row],[GOVERNANÇA
Estratégia
Orçamento 
Atualizado]]</f>
        <v>#DIV/0!</v>
      </c>
      <c r="AO12" s="93"/>
      <c r="AP12" s="201" t="e">
        <f>-Tabela115[[#This Row],[GOVERNANÇA
Estratégia
(-)
Redução
proposta para a
_ª Reformulação]]/Tabela115[[#This Row],[GOVERNANÇA
Estratégia
Orçamento 
Atualizado]]</f>
        <v>#DIV/0!</v>
      </c>
      <c r="AQ1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" s="31"/>
      <c r="AS12" s="93"/>
      <c r="AT12" s="93">
        <f>Tabela115[[#This Row],[GOVERNANÇA
Controle
Proposta Orçamentária Inicial]]+Tabela115[[#This Row],[GOVERNANÇA
Controle
Transposições Orçamentárias 
Nº __ a __ 
e
Reformulações
aprovadas]]</f>
        <v>0</v>
      </c>
      <c r="AU12" s="93"/>
      <c r="AV12" s="201" t="e">
        <f>Tabela115[[#This Row],[GOVERNANÇA
Controle
Despesa Liquidada até __/__/____]]/Tabela115[[#This Row],[GOVERNANÇA
Controle
Orçamento 
Atualizado]]</f>
        <v>#DIV/0!</v>
      </c>
      <c r="AW12" s="93"/>
      <c r="AX12" s="201" t="e">
        <f>Tabela115[[#This Row],[GOVERNANÇA
Controle
(+)
Suplementação
 proposta para a
_ª Reformulação]]/Tabela115[[#This Row],[GOVERNANÇA
Controle
Orçamento 
Atualizado]]</f>
        <v>#DIV/0!</v>
      </c>
      <c r="AY12" s="93"/>
      <c r="AZ12" s="201" t="e">
        <f>-Tabela115[[#This Row],[GOVERNANÇA
Controle
(-)
Redução
proposta para a
_ª Reformulação]]/Tabela115[[#This Row],[GOVERNANÇA
Controle
Orçamento 
Atualizado]]</f>
        <v>#DIV/0!</v>
      </c>
      <c r="BA1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" s="225"/>
      <c r="BD12" s="93"/>
      <c r="BE12" s="93">
        <f>Tabela115[[#This Row],[FINALIDADE
Fiscalização
Proposta Orçamentária Inicial]]+Tabela115[[#This Row],[FINALIDADE
Fiscalização
Transposições Orçamentárias 
Nº __ a __ 
e
Reformulações
aprovadas]]</f>
        <v>0</v>
      </c>
      <c r="BF12" s="93"/>
      <c r="BG12" s="201" t="e">
        <f>Tabela115[[#This Row],[FINALIDADE
Fiscalização
Despesa Liquidada até __/__/____]]/Tabela115[[#This Row],[FINALIDADE
Fiscalização
Orçamento 
Atualizado]]</f>
        <v>#DIV/0!</v>
      </c>
      <c r="BH12" s="93"/>
      <c r="BI12" s="201" t="e">
        <f>Tabela115[[#This Row],[FINALIDADE
Fiscalização
(+)
Suplementação
 proposta para a
_ª Reformulação]]/Tabela115[[#This Row],[FINALIDADE
Fiscalização
Orçamento 
Atualizado]]</f>
        <v>#DIV/0!</v>
      </c>
      <c r="BJ12" s="93"/>
      <c r="BK12" s="201" t="e">
        <f>Tabela115[[#This Row],[FINALIDADE
Fiscalização
(-)
Redução
proposta para a
_ª Reformulação]]/Tabela115[[#This Row],[FINALIDADE
Fiscalização
Orçamento 
Atualizado]]</f>
        <v>#DIV/0!</v>
      </c>
      <c r="BL1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" s="31"/>
      <c r="BN12" s="93"/>
      <c r="BO12" s="93">
        <f>Tabela115[[#This Row],[FINALIDADE
Registro
Proposta Orçamentária Inicial]]+Tabela115[[#This Row],[FINALIDADE
Registro
Transposições Orçamentárias 
Nº __ a __ 
e
Reformulações
aprovadas]]</f>
        <v>0</v>
      </c>
      <c r="BP12" s="93"/>
      <c r="BQ12" s="202" t="e">
        <f>Tabela115[[#This Row],[FINALIDADE
Registro
Despesa Liquidada até __/__/____]]/Tabela115[[#This Row],[FINALIDADE
Registro
Orçamento 
Atualizado]]</f>
        <v>#DIV/0!</v>
      </c>
      <c r="BR12" s="93"/>
      <c r="BS12" s="202" t="e">
        <f>Tabela115[[#This Row],[FINALIDADE
Registro
(+)
Suplementação
 proposta para a
_ª Reformulação]]/Tabela115[[#This Row],[FINALIDADE
Registro
Orçamento 
Atualizado]]</f>
        <v>#DIV/0!</v>
      </c>
      <c r="BT12" s="93"/>
      <c r="BU12" s="202" t="e">
        <f>Tabela115[[#This Row],[FINALIDADE
Registro
(-)
Redução
proposta para a
_ª Reformulação]]/Tabela115[[#This Row],[FINALIDADE
Registro
Orçamento 
Atualizado]]</f>
        <v>#DIV/0!</v>
      </c>
      <c r="BV1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" s="244"/>
      <c r="BX12" s="31"/>
      <c r="BY1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" s="93"/>
      <c r="CA12" s="201" t="e">
        <f>Tabela115[[#This Row],[FINALIDADE
Julgamento e Normatização
Despesa Liquidada até __/__/____]]/Tabela115[[#This Row],[FINALIDADE
Julgamento e Normatização
Orçamento 
Atualizado]]</f>
        <v>#DIV/0!</v>
      </c>
      <c r="CB12" s="93"/>
      <c r="CC1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" s="93"/>
      <c r="CE1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" s="31"/>
      <c r="CI12" s="31"/>
      <c r="CJ1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" s="31"/>
      <c r="CL12" s="203" t="e">
        <f>Tabela115[[#This Row],[GESTÃO
Comunicação 
e Eventos
Despesa Liquidada até __/__/____]]/Tabela115[[#This Row],[GESTÃO
Comunicação 
e Eventos
Orçamento 
Atualizado]]</f>
        <v>#DIV/0!</v>
      </c>
      <c r="CM12" s="31"/>
      <c r="CN12" s="203" t="e">
        <f>Tabela115[[#This Row],[GESTÃO
Comunicação 
e Eventos
(+)
Suplementação
 proposta para a
_ª Reformulação]]/Tabela115[[#This Row],[GESTÃO
Comunicação 
e Eventos
Orçamento 
Atualizado]]</f>
        <v>#DIV/0!</v>
      </c>
      <c r="CO12" s="31"/>
      <c r="CP12" s="203" t="e">
        <f>-Tabela115[[#This Row],[GESTÃO
Comunicação 
e Eventos
(-)
Redução
proposta para a
_ª Reformulação]]/Tabela115[[#This Row],[GESTÃO
Comunicação 
e Eventos
Orçamento 
Atualizado]]</f>
        <v>#DIV/0!</v>
      </c>
      <c r="CQ1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" s="31"/>
      <c r="CS12" s="31"/>
      <c r="CT1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" s="31"/>
      <c r="CV12" s="203" t="e">
        <f>Tabela115[[#This Row],[GESTÃO
Suporte Técnico-Administrativo
Despesa Liquidada até __/__/____]]/Tabela115[[#This Row],[GESTÃO
Suporte Técnico-Administrativo
Orçamento 
Atualizado]]</f>
        <v>#DIV/0!</v>
      </c>
      <c r="CW12" s="31"/>
      <c r="CX1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" s="31"/>
      <c r="CZ1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" s="31"/>
      <c r="DC12" s="31"/>
      <c r="DD1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" s="31"/>
      <c r="DF12" s="203" t="e">
        <f>Tabela115[[#This Row],[GESTÃO
Tecnologia da
Informação
Despesa Liquidada até __/__/____]]/Tabela115[[#This Row],[GESTÃO
Tecnologia da
Informação
Orçamento 
Atualizado]]</f>
        <v>#DIV/0!</v>
      </c>
      <c r="DG12" s="31"/>
      <c r="DH1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" s="31"/>
      <c r="DJ12" s="203" t="e">
        <f>-Tabela115[[#This Row],[GESTÃO
Tecnologia da
Informação
(-)
Redução
proposta para a
_ª Reformulação]]/Tabela115[[#This Row],[GESTÃO
Tecnologia da
Informação
Orçamento 
Atualizado]]</f>
        <v>#DIV/0!</v>
      </c>
      <c r="DK1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" s="31"/>
      <c r="DM12" s="31"/>
      <c r="DN12" s="31">
        <f>Tabela115[[#This Row],[GESTÃO
Infraestrutura
Proposta Orçamentária Inicial]]+Tabela115[[#This Row],[GESTÃO
Infraestrutura
Transposições Orçamentárias 
Nº __ a __ 
e
Reformulações
aprovadas]]</f>
        <v>0</v>
      </c>
      <c r="DO12" s="31"/>
      <c r="DP12" s="203" t="e">
        <f>Tabela115[[#This Row],[GESTÃO
Infraestrutura
Despesa Liquidada até __/__/____]]/Tabela115[[#This Row],[GESTÃO
Infraestrutura
Orçamento 
Atualizado]]</f>
        <v>#DIV/0!</v>
      </c>
      <c r="DQ12" s="31"/>
      <c r="DR12" s="203" t="e">
        <f>Tabela115[[#This Row],[GESTÃO
Infraestrutura
(+)
Suplementação
 proposta para a
_ª Reformulação]]/Tabela115[[#This Row],[GESTÃO
Infraestrutura
Orçamento 
Atualizado]]</f>
        <v>#DIV/0!</v>
      </c>
      <c r="DS12" s="31"/>
      <c r="DT12" s="203" t="e">
        <f>Tabela115[[#This Row],[GESTÃO
Infraestrutura
(-)
Redução
proposta para a
_ª Reformulação]]/Tabela115[[#This Row],[GESTÃO
Infraestrutura
Orçamento 
Atualizado]]</f>
        <v>#DIV/0!</v>
      </c>
      <c r="DU1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" s="89"/>
      <c r="DX12" s="89"/>
      <c r="DY12" s="89"/>
      <c r="DZ12" s="89"/>
      <c r="EA12" s="89"/>
      <c r="EB12" s="89"/>
      <c r="EC12" s="89"/>
      <c r="ED12" s="89"/>
      <c r="EE12" s="89"/>
    </row>
    <row r="13" spans="1:137" s="18" customFormat="1" ht="14.1" customHeight="1" x14ac:dyDescent="0.25">
      <c r="A13" s="85" t="s">
        <v>122</v>
      </c>
      <c r="B13" s="213" t="s">
        <v>579</v>
      </c>
      <c r="C1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" s="69" t="e">
        <f>Tabela115[[#This Row],[DESPESA
LIQUIDADA ATÉ
 __/__/____]]/Tabela115[[#This Row],[ORÇAMENTO
ATUALIZADO]]</f>
        <v>#DIV/0!</v>
      </c>
      <c r="H1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" s="263" t="e">
        <f>Tabela115[[#This Row],[(+)
SUPLEMENTAÇÃO
PROPOSTA PARA A
_ª
REFORMULAÇÃO]]/Tabela115[[#This Row],[ORÇAMENTO
ATUALIZADO]]</f>
        <v>#DIV/0!</v>
      </c>
      <c r="J1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" s="263" t="e">
        <f>-Tabela115[[#This Row],[(-)
REDUÇÃO
PROPOSTA PARA A
_ª
REFORMULAÇÃO]]/Tabela115[[#This Row],[ORÇAMENTO
ATUALIZADO]]</f>
        <v>#DIV/0!</v>
      </c>
      <c r="L1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" s="83" t="e">
        <f>(Tabela115[[#This Row],[PROPOSTA
ORÇAMENTÁRIA
ATUALIZADA
APÓS A
_ª
REFORMULAÇÃO]]/Tabela115[[#This Row],[ORÇAMENTO
ATUALIZADO]])-1</f>
        <v>#DIV/0!</v>
      </c>
      <c r="N13" s="225"/>
      <c r="O13" s="93"/>
      <c r="P1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" s="93"/>
      <c r="R13" s="201" t="e">
        <f>Tabela115[[#This Row],[GOVERNANÇA
Direção e
Liderança
Despesa Liquidada até __/__/____]]/Tabela115[[#This Row],[GOVERNANÇA
Direção e
Liderança
Orçamento 
Atualizado]]</f>
        <v>#DIV/0!</v>
      </c>
      <c r="S13" s="93"/>
      <c r="T1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" s="93"/>
      <c r="V13" s="201" t="e">
        <f>-Tabela115[[#This Row],[GOVERNANÇA
Direção e
Liderança
(-)
Redução
proposta para a
_ª Reformulação]]/Tabela115[[#This Row],[GOVERNANÇA
Direção e
Liderança
Orçamento 
Atualizado]]</f>
        <v>#DIV/0!</v>
      </c>
      <c r="W1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" s="31"/>
      <c r="Y13" s="31"/>
      <c r="Z1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" s="31"/>
      <c r="AB13" s="203" t="e">
        <f>Tabela115[[#This Row],[GOVERNANÇA
Relacionamento 
Institucional
Despesa Liquidada até __/__/____]]/Tabela115[[#This Row],[GOVERNANÇA
Relacionamento 
Institucional
Orçamento 
Atualizado]]</f>
        <v>#DIV/0!</v>
      </c>
      <c r="AC13" s="31"/>
      <c r="AD1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" s="31"/>
      <c r="AF1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" s="31"/>
      <c r="AI13" s="93"/>
      <c r="AJ13" s="93">
        <f>Tabela115[[#This Row],[GOVERNANÇA
Estratégia
Proposta Orçamentária Inicial]]+Tabela115[[#This Row],[GOVERNANÇA
Estratégia
Transposições Orçamentárias 
Nº __ a __ 
e
Reformulações
aprovadas]]</f>
        <v>0</v>
      </c>
      <c r="AK13" s="93"/>
      <c r="AL13" s="201" t="e">
        <f>Tabela115[[#This Row],[GOVERNANÇA
Estratégia
Despesa Liquidada até __/__/____]]/Tabela115[[#This Row],[GOVERNANÇA
Estratégia
Orçamento 
Atualizado]]</f>
        <v>#DIV/0!</v>
      </c>
      <c r="AM13" s="93"/>
      <c r="AN13" s="201" t="e">
        <f>Tabela115[[#This Row],[GOVERNANÇA
Estratégia
(+)
Suplementação
 proposta para a
_ª Reformulação]]/Tabela115[[#This Row],[GOVERNANÇA
Estratégia
Orçamento 
Atualizado]]</f>
        <v>#DIV/0!</v>
      </c>
      <c r="AO13" s="93"/>
      <c r="AP13" s="201" t="e">
        <f>-Tabela115[[#This Row],[GOVERNANÇA
Estratégia
(-)
Redução
proposta para a
_ª Reformulação]]/Tabela115[[#This Row],[GOVERNANÇA
Estratégia
Orçamento 
Atualizado]]</f>
        <v>#DIV/0!</v>
      </c>
      <c r="AQ1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" s="31"/>
      <c r="AS13" s="93"/>
      <c r="AT13" s="93">
        <f>Tabela115[[#This Row],[GOVERNANÇA
Controle
Proposta Orçamentária Inicial]]+Tabela115[[#This Row],[GOVERNANÇA
Controle
Transposições Orçamentárias 
Nº __ a __ 
e
Reformulações
aprovadas]]</f>
        <v>0</v>
      </c>
      <c r="AU13" s="93"/>
      <c r="AV13" s="201" t="e">
        <f>Tabela115[[#This Row],[GOVERNANÇA
Controle
Despesa Liquidada até __/__/____]]/Tabela115[[#This Row],[GOVERNANÇA
Controle
Orçamento 
Atualizado]]</f>
        <v>#DIV/0!</v>
      </c>
      <c r="AW13" s="93"/>
      <c r="AX13" s="201" t="e">
        <f>Tabela115[[#This Row],[GOVERNANÇA
Controle
(+)
Suplementação
 proposta para a
_ª Reformulação]]/Tabela115[[#This Row],[GOVERNANÇA
Controle
Orçamento 
Atualizado]]</f>
        <v>#DIV/0!</v>
      </c>
      <c r="AY13" s="93"/>
      <c r="AZ13" s="201" t="e">
        <f>-Tabela115[[#This Row],[GOVERNANÇA
Controle
(-)
Redução
proposta para a
_ª Reformulação]]/Tabela115[[#This Row],[GOVERNANÇA
Controle
Orçamento 
Atualizado]]</f>
        <v>#DIV/0!</v>
      </c>
      <c r="BA1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" s="225"/>
      <c r="BD13" s="93"/>
      <c r="BE13" s="93">
        <f>Tabela115[[#This Row],[FINALIDADE
Fiscalização
Proposta Orçamentária Inicial]]+Tabela115[[#This Row],[FINALIDADE
Fiscalização
Transposições Orçamentárias 
Nº __ a __ 
e
Reformulações
aprovadas]]</f>
        <v>0</v>
      </c>
      <c r="BF13" s="93"/>
      <c r="BG13" s="201" t="e">
        <f>Tabela115[[#This Row],[FINALIDADE
Fiscalização
Despesa Liquidada até __/__/____]]/Tabela115[[#This Row],[FINALIDADE
Fiscalização
Orçamento 
Atualizado]]</f>
        <v>#DIV/0!</v>
      </c>
      <c r="BH13" s="93"/>
      <c r="BI13" s="201" t="e">
        <f>Tabela115[[#This Row],[FINALIDADE
Fiscalização
(+)
Suplementação
 proposta para a
_ª Reformulação]]/Tabela115[[#This Row],[FINALIDADE
Fiscalização
Orçamento 
Atualizado]]</f>
        <v>#DIV/0!</v>
      </c>
      <c r="BJ13" s="93"/>
      <c r="BK13" s="201" t="e">
        <f>Tabela115[[#This Row],[FINALIDADE
Fiscalização
(-)
Redução
proposta para a
_ª Reformulação]]/Tabela115[[#This Row],[FINALIDADE
Fiscalização
Orçamento 
Atualizado]]</f>
        <v>#DIV/0!</v>
      </c>
      <c r="BL1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" s="31"/>
      <c r="BN13" s="93"/>
      <c r="BO13" s="93">
        <f>Tabela115[[#This Row],[FINALIDADE
Registro
Proposta Orçamentária Inicial]]+Tabela115[[#This Row],[FINALIDADE
Registro
Transposições Orçamentárias 
Nº __ a __ 
e
Reformulações
aprovadas]]</f>
        <v>0</v>
      </c>
      <c r="BP13" s="93"/>
      <c r="BQ13" s="202" t="e">
        <f>Tabela115[[#This Row],[FINALIDADE
Registro
Despesa Liquidada até __/__/____]]/Tabela115[[#This Row],[FINALIDADE
Registro
Orçamento 
Atualizado]]</f>
        <v>#DIV/0!</v>
      </c>
      <c r="BR13" s="93"/>
      <c r="BS13" s="202" t="e">
        <f>Tabela115[[#This Row],[FINALIDADE
Registro
(+)
Suplementação
 proposta para a
_ª Reformulação]]/Tabela115[[#This Row],[FINALIDADE
Registro
Orçamento 
Atualizado]]</f>
        <v>#DIV/0!</v>
      </c>
      <c r="BT13" s="93"/>
      <c r="BU13" s="202" t="e">
        <f>Tabela115[[#This Row],[FINALIDADE
Registro
(-)
Redução
proposta para a
_ª Reformulação]]/Tabela115[[#This Row],[FINALIDADE
Registro
Orçamento 
Atualizado]]</f>
        <v>#DIV/0!</v>
      </c>
      <c r="BV1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" s="244"/>
      <c r="BX13" s="31"/>
      <c r="BY1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" s="93"/>
      <c r="CA13" s="201" t="e">
        <f>Tabela115[[#This Row],[FINALIDADE
Julgamento e Normatização
Despesa Liquidada até __/__/____]]/Tabela115[[#This Row],[FINALIDADE
Julgamento e Normatização
Orçamento 
Atualizado]]</f>
        <v>#DIV/0!</v>
      </c>
      <c r="CB13" s="93"/>
      <c r="CC1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" s="93"/>
      <c r="CE1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" s="31"/>
      <c r="CI13" s="31"/>
      <c r="CJ1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" s="31"/>
      <c r="CL13" s="203" t="e">
        <f>Tabela115[[#This Row],[GESTÃO
Comunicação 
e Eventos
Despesa Liquidada até __/__/____]]/Tabela115[[#This Row],[GESTÃO
Comunicação 
e Eventos
Orçamento 
Atualizado]]</f>
        <v>#DIV/0!</v>
      </c>
      <c r="CM13" s="31"/>
      <c r="CN13" s="203" t="e">
        <f>Tabela115[[#This Row],[GESTÃO
Comunicação 
e Eventos
(+)
Suplementação
 proposta para a
_ª Reformulação]]/Tabela115[[#This Row],[GESTÃO
Comunicação 
e Eventos
Orçamento 
Atualizado]]</f>
        <v>#DIV/0!</v>
      </c>
      <c r="CO13" s="31"/>
      <c r="CP13" s="203" t="e">
        <f>-Tabela115[[#This Row],[GESTÃO
Comunicação 
e Eventos
(-)
Redução
proposta para a
_ª Reformulação]]/Tabela115[[#This Row],[GESTÃO
Comunicação 
e Eventos
Orçamento 
Atualizado]]</f>
        <v>#DIV/0!</v>
      </c>
      <c r="CQ1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" s="31"/>
      <c r="CS13" s="31"/>
      <c r="CT1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" s="31"/>
      <c r="CV13" s="203" t="e">
        <f>Tabela115[[#This Row],[GESTÃO
Suporte Técnico-Administrativo
Despesa Liquidada até __/__/____]]/Tabela115[[#This Row],[GESTÃO
Suporte Técnico-Administrativo
Orçamento 
Atualizado]]</f>
        <v>#DIV/0!</v>
      </c>
      <c r="CW13" s="31"/>
      <c r="CX1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" s="31"/>
      <c r="CZ1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" s="31"/>
      <c r="DC13" s="31"/>
      <c r="DD1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" s="31"/>
      <c r="DF13" s="203" t="e">
        <f>Tabela115[[#This Row],[GESTÃO
Tecnologia da
Informação
Despesa Liquidada até __/__/____]]/Tabela115[[#This Row],[GESTÃO
Tecnologia da
Informação
Orçamento 
Atualizado]]</f>
        <v>#DIV/0!</v>
      </c>
      <c r="DG13" s="31"/>
      <c r="DH1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" s="31"/>
      <c r="DJ13" s="203" t="e">
        <f>-Tabela115[[#This Row],[GESTÃO
Tecnologia da
Informação
(-)
Redução
proposta para a
_ª Reformulação]]/Tabela115[[#This Row],[GESTÃO
Tecnologia da
Informação
Orçamento 
Atualizado]]</f>
        <v>#DIV/0!</v>
      </c>
      <c r="DK1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" s="31"/>
      <c r="DM13" s="31"/>
      <c r="DN13" s="31">
        <f>Tabela115[[#This Row],[GESTÃO
Infraestrutura
Proposta Orçamentária Inicial]]+Tabela115[[#This Row],[GESTÃO
Infraestrutura
Transposições Orçamentárias 
Nº __ a __ 
e
Reformulações
aprovadas]]</f>
        <v>0</v>
      </c>
      <c r="DO13" s="31"/>
      <c r="DP13" s="203" t="e">
        <f>Tabela115[[#This Row],[GESTÃO
Infraestrutura
Despesa Liquidada até __/__/____]]/Tabela115[[#This Row],[GESTÃO
Infraestrutura
Orçamento 
Atualizado]]</f>
        <v>#DIV/0!</v>
      </c>
      <c r="DQ13" s="31"/>
      <c r="DR13" s="203" t="e">
        <f>Tabela115[[#This Row],[GESTÃO
Infraestrutura
(+)
Suplementação
 proposta para a
_ª Reformulação]]/Tabela115[[#This Row],[GESTÃO
Infraestrutura
Orçamento 
Atualizado]]</f>
        <v>#DIV/0!</v>
      </c>
      <c r="DS13" s="31"/>
      <c r="DT13" s="203" t="e">
        <f>Tabela115[[#This Row],[GESTÃO
Infraestrutura
(-)
Redução
proposta para a
_ª Reformulação]]/Tabela115[[#This Row],[GESTÃO
Infraestrutura
Orçamento 
Atualizado]]</f>
        <v>#DIV/0!</v>
      </c>
      <c r="DU1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" s="89"/>
      <c r="DX13" s="89"/>
      <c r="DY13" s="89"/>
      <c r="DZ13" s="89"/>
      <c r="EA13" s="89"/>
      <c r="EB13" s="89"/>
      <c r="EC13" s="89"/>
      <c r="ED13" s="89"/>
      <c r="EE13" s="89"/>
    </row>
    <row r="14" spans="1:137" s="18" customFormat="1" ht="14.1" customHeight="1" x14ac:dyDescent="0.25">
      <c r="A14" s="85" t="s">
        <v>123</v>
      </c>
      <c r="B14" s="213" t="s">
        <v>582</v>
      </c>
      <c r="C1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" s="69" t="e">
        <f>Tabela115[[#This Row],[DESPESA
LIQUIDADA ATÉ
 __/__/____]]/Tabela115[[#This Row],[ORÇAMENTO
ATUALIZADO]]</f>
        <v>#DIV/0!</v>
      </c>
      <c r="H1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" s="263" t="e">
        <f>Tabela115[[#This Row],[(+)
SUPLEMENTAÇÃO
PROPOSTA PARA A
_ª
REFORMULAÇÃO]]/Tabela115[[#This Row],[ORÇAMENTO
ATUALIZADO]]</f>
        <v>#DIV/0!</v>
      </c>
      <c r="J1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" s="263" t="e">
        <f>-Tabela115[[#This Row],[(-)
REDUÇÃO
PROPOSTA PARA A
_ª
REFORMULAÇÃO]]/Tabela115[[#This Row],[ORÇAMENTO
ATUALIZADO]]</f>
        <v>#DIV/0!</v>
      </c>
      <c r="L1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" s="83" t="e">
        <f>(Tabela115[[#This Row],[PROPOSTA
ORÇAMENTÁRIA
ATUALIZADA
APÓS A
_ª
REFORMULAÇÃO]]/Tabela115[[#This Row],[ORÇAMENTO
ATUALIZADO]])-1</f>
        <v>#DIV/0!</v>
      </c>
      <c r="N14" s="225"/>
      <c r="O14" s="93"/>
      <c r="P1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" s="93"/>
      <c r="R14" s="201" t="e">
        <f>Tabela115[[#This Row],[GOVERNANÇA
Direção e
Liderança
Despesa Liquidada até __/__/____]]/Tabela115[[#This Row],[GOVERNANÇA
Direção e
Liderança
Orçamento 
Atualizado]]</f>
        <v>#DIV/0!</v>
      </c>
      <c r="S14" s="93"/>
      <c r="T1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" s="93"/>
      <c r="V14" s="201" t="e">
        <f>-Tabela115[[#This Row],[GOVERNANÇA
Direção e
Liderança
(-)
Redução
proposta para a
_ª Reformulação]]/Tabela115[[#This Row],[GOVERNANÇA
Direção e
Liderança
Orçamento 
Atualizado]]</f>
        <v>#DIV/0!</v>
      </c>
      <c r="W1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" s="31"/>
      <c r="Y14" s="31"/>
      <c r="Z1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" s="31"/>
      <c r="AB14" s="203" t="e">
        <f>Tabela115[[#This Row],[GOVERNANÇA
Relacionamento 
Institucional
Despesa Liquidada até __/__/____]]/Tabela115[[#This Row],[GOVERNANÇA
Relacionamento 
Institucional
Orçamento 
Atualizado]]</f>
        <v>#DIV/0!</v>
      </c>
      <c r="AC14" s="31"/>
      <c r="AD1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" s="31"/>
      <c r="AF1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" s="31"/>
      <c r="AI14" s="93"/>
      <c r="AJ14" s="93">
        <f>Tabela115[[#This Row],[GOVERNANÇA
Estratégia
Proposta Orçamentária Inicial]]+Tabela115[[#This Row],[GOVERNANÇA
Estratégia
Transposições Orçamentárias 
Nº __ a __ 
e
Reformulações
aprovadas]]</f>
        <v>0</v>
      </c>
      <c r="AK14" s="93"/>
      <c r="AL14" s="201" t="e">
        <f>Tabela115[[#This Row],[GOVERNANÇA
Estratégia
Despesa Liquidada até __/__/____]]/Tabela115[[#This Row],[GOVERNANÇA
Estratégia
Orçamento 
Atualizado]]</f>
        <v>#DIV/0!</v>
      </c>
      <c r="AM14" s="93"/>
      <c r="AN14" s="201" t="e">
        <f>Tabela115[[#This Row],[GOVERNANÇA
Estratégia
(+)
Suplementação
 proposta para a
_ª Reformulação]]/Tabela115[[#This Row],[GOVERNANÇA
Estratégia
Orçamento 
Atualizado]]</f>
        <v>#DIV/0!</v>
      </c>
      <c r="AO14" s="93"/>
      <c r="AP14" s="201" t="e">
        <f>-Tabela115[[#This Row],[GOVERNANÇA
Estratégia
(-)
Redução
proposta para a
_ª Reformulação]]/Tabela115[[#This Row],[GOVERNANÇA
Estratégia
Orçamento 
Atualizado]]</f>
        <v>#DIV/0!</v>
      </c>
      <c r="AQ1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" s="31"/>
      <c r="AS14" s="93"/>
      <c r="AT14" s="93">
        <f>Tabela115[[#This Row],[GOVERNANÇA
Controle
Proposta Orçamentária Inicial]]+Tabela115[[#This Row],[GOVERNANÇA
Controle
Transposições Orçamentárias 
Nº __ a __ 
e
Reformulações
aprovadas]]</f>
        <v>0</v>
      </c>
      <c r="AU14" s="93"/>
      <c r="AV14" s="201" t="e">
        <f>Tabela115[[#This Row],[GOVERNANÇA
Controle
Despesa Liquidada até __/__/____]]/Tabela115[[#This Row],[GOVERNANÇA
Controle
Orçamento 
Atualizado]]</f>
        <v>#DIV/0!</v>
      </c>
      <c r="AW14" s="93"/>
      <c r="AX14" s="201" t="e">
        <f>Tabela115[[#This Row],[GOVERNANÇA
Controle
(+)
Suplementação
 proposta para a
_ª Reformulação]]/Tabela115[[#This Row],[GOVERNANÇA
Controle
Orçamento 
Atualizado]]</f>
        <v>#DIV/0!</v>
      </c>
      <c r="AY14" s="93"/>
      <c r="AZ14" s="201" t="e">
        <f>-Tabela115[[#This Row],[GOVERNANÇA
Controle
(-)
Redução
proposta para a
_ª Reformulação]]/Tabela115[[#This Row],[GOVERNANÇA
Controle
Orçamento 
Atualizado]]</f>
        <v>#DIV/0!</v>
      </c>
      <c r="BA1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" s="225"/>
      <c r="BD14" s="93"/>
      <c r="BE14" s="93">
        <f>Tabela115[[#This Row],[FINALIDADE
Fiscalização
Proposta Orçamentária Inicial]]+Tabela115[[#This Row],[FINALIDADE
Fiscalização
Transposições Orçamentárias 
Nº __ a __ 
e
Reformulações
aprovadas]]</f>
        <v>0</v>
      </c>
      <c r="BF14" s="93"/>
      <c r="BG14" s="201" t="e">
        <f>Tabela115[[#This Row],[FINALIDADE
Fiscalização
Despesa Liquidada até __/__/____]]/Tabela115[[#This Row],[FINALIDADE
Fiscalização
Orçamento 
Atualizado]]</f>
        <v>#DIV/0!</v>
      </c>
      <c r="BH14" s="93"/>
      <c r="BI14" s="201" t="e">
        <f>Tabela115[[#This Row],[FINALIDADE
Fiscalização
(+)
Suplementação
 proposta para a
_ª Reformulação]]/Tabela115[[#This Row],[FINALIDADE
Fiscalização
Orçamento 
Atualizado]]</f>
        <v>#DIV/0!</v>
      </c>
      <c r="BJ14" s="93"/>
      <c r="BK14" s="201" t="e">
        <f>Tabela115[[#This Row],[FINALIDADE
Fiscalização
(-)
Redução
proposta para a
_ª Reformulação]]/Tabela115[[#This Row],[FINALIDADE
Fiscalização
Orçamento 
Atualizado]]</f>
        <v>#DIV/0!</v>
      </c>
      <c r="BL1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" s="31"/>
      <c r="BN14" s="93"/>
      <c r="BO14" s="93">
        <f>Tabela115[[#This Row],[FINALIDADE
Registro
Proposta Orçamentária Inicial]]+Tabela115[[#This Row],[FINALIDADE
Registro
Transposições Orçamentárias 
Nº __ a __ 
e
Reformulações
aprovadas]]</f>
        <v>0</v>
      </c>
      <c r="BP14" s="93"/>
      <c r="BQ14" s="202" t="e">
        <f>Tabela115[[#This Row],[FINALIDADE
Registro
Despesa Liquidada até __/__/____]]/Tabela115[[#This Row],[FINALIDADE
Registro
Orçamento 
Atualizado]]</f>
        <v>#DIV/0!</v>
      </c>
      <c r="BR14" s="93"/>
      <c r="BS14" s="202" t="e">
        <f>Tabela115[[#This Row],[FINALIDADE
Registro
(+)
Suplementação
 proposta para a
_ª Reformulação]]/Tabela115[[#This Row],[FINALIDADE
Registro
Orçamento 
Atualizado]]</f>
        <v>#DIV/0!</v>
      </c>
      <c r="BT14" s="93"/>
      <c r="BU14" s="202" t="e">
        <f>Tabela115[[#This Row],[FINALIDADE
Registro
(-)
Redução
proposta para a
_ª Reformulação]]/Tabela115[[#This Row],[FINALIDADE
Registro
Orçamento 
Atualizado]]</f>
        <v>#DIV/0!</v>
      </c>
      <c r="BV1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" s="244"/>
      <c r="BX14" s="31"/>
      <c r="BY1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" s="93"/>
      <c r="CA14" s="201" t="e">
        <f>Tabela115[[#This Row],[FINALIDADE
Julgamento e Normatização
Despesa Liquidada até __/__/____]]/Tabela115[[#This Row],[FINALIDADE
Julgamento e Normatização
Orçamento 
Atualizado]]</f>
        <v>#DIV/0!</v>
      </c>
      <c r="CB14" s="93"/>
      <c r="CC1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" s="93"/>
      <c r="CE1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" s="31"/>
      <c r="CI14" s="31"/>
      <c r="CJ1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" s="31"/>
      <c r="CL14" s="203" t="e">
        <f>Tabela115[[#This Row],[GESTÃO
Comunicação 
e Eventos
Despesa Liquidada até __/__/____]]/Tabela115[[#This Row],[GESTÃO
Comunicação 
e Eventos
Orçamento 
Atualizado]]</f>
        <v>#DIV/0!</v>
      </c>
      <c r="CM14" s="31"/>
      <c r="CN14" s="203" t="e">
        <f>Tabela115[[#This Row],[GESTÃO
Comunicação 
e Eventos
(+)
Suplementação
 proposta para a
_ª Reformulação]]/Tabela115[[#This Row],[GESTÃO
Comunicação 
e Eventos
Orçamento 
Atualizado]]</f>
        <v>#DIV/0!</v>
      </c>
      <c r="CO14" s="31"/>
      <c r="CP14" s="203" t="e">
        <f>-Tabela115[[#This Row],[GESTÃO
Comunicação 
e Eventos
(-)
Redução
proposta para a
_ª Reformulação]]/Tabela115[[#This Row],[GESTÃO
Comunicação 
e Eventos
Orçamento 
Atualizado]]</f>
        <v>#DIV/0!</v>
      </c>
      <c r="CQ1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" s="31"/>
      <c r="CS14" s="31"/>
      <c r="CT1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" s="31"/>
      <c r="CV14" s="203" t="e">
        <f>Tabela115[[#This Row],[GESTÃO
Suporte Técnico-Administrativo
Despesa Liquidada até __/__/____]]/Tabela115[[#This Row],[GESTÃO
Suporte Técnico-Administrativo
Orçamento 
Atualizado]]</f>
        <v>#DIV/0!</v>
      </c>
      <c r="CW14" s="31"/>
      <c r="CX1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" s="31"/>
      <c r="CZ1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" s="31"/>
      <c r="DC14" s="31"/>
      <c r="DD1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" s="31"/>
      <c r="DF14" s="203" t="e">
        <f>Tabela115[[#This Row],[GESTÃO
Tecnologia da
Informação
Despesa Liquidada até __/__/____]]/Tabela115[[#This Row],[GESTÃO
Tecnologia da
Informação
Orçamento 
Atualizado]]</f>
        <v>#DIV/0!</v>
      </c>
      <c r="DG14" s="31"/>
      <c r="DH1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" s="31"/>
      <c r="DJ14" s="203" t="e">
        <f>-Tabela115[[#This Row],[GESTÃO
Tecnologia da
Informação
(-)
Redução
proposta para a
_ª Reformulação]]/Tabela115[[#This Row],[GESTÃO
Tecnologia da
Informação
Orçamento 
Atualizado]]</f>
        <v>#DIV/0!</v>
      </c>
      <c r="DK1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" s="31"/>
      <c r="DM14" s="31"/>
      <c r="DN14" s="31">
        <f>Tabela115[[#This Row],[GESTÃO
Infraestrutura
Proposta Orçamentária Inicial]]+Tabela115[[#This Row],[GESTÃO
Infraestrutura
Transposições Orçamentárias 
Nº __ a __ 
e
Reformulações
aprovadas]]</f>
        <v>0</v>
      </c>
      <c r="DO14" s="31"/>
      <c r="DP14" s="203" t="e">
        <f>Tabela115[[#This Row],[GESTÃO
Infraestrutura
Despesa Liquidada até __/__/____]]/Tabela115[[#This Row],[GESTÃO
Infraestrutura
Orçamento 
Atualizado]]</f>
        <v>#DIV/0!</v>
      </c>
      <c r="DQ14" s="31"/>
      <c r="DR14" s="203" t="e">
        <f>Tabela115[[#This Row],[GESTÃO
Infraestrutura
(+)
Suplementação
 proposta para a
_ª Reformulação]]/Tabela115[[#This Row],[GESTÃO
Infraestrutura
Orçamento 
Atualizado]]</f>
        <v>#DIV/0!</v>
      </c>
      <c r="DS14" s="31"/>
      <c r="DT14" s="203" t="e">
        <f>Tabela115[[#This Row],[GESTÃO
Infraestrutura
(-)
Redução
proposta para a
_ª Reformulação]]/Tabela115[[#This Row],[GESTÃO
Infraestrutura
Orçamento 
Atualizado]]</f>
        <v>#DIV/0!</v>
      </c>
      <c r="DU1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" s="89"/>
      <c r="DX14" s="89"/>
      <c r="DY14" s="89"/>
      <c r="DZ14" s="89"/>
      <c r="EA14" s="89"/>
      <c r="EB14" s="89"/>
      <c r="EC14" s="89"/>
      <c r="ED14" s="89"/>
      <c r="EE14" s="89"/>
      <c r="EF14" s="89"/>
    </row>
    <row r="15" spans="1:137" s="18" customFormat="1" ht="14.1" customHeight="1" x14ac:dyDescent="0.25">
      <c r="A15" s="85" t="s">
        <v>124</v>
      </c>
      <c r="B15" s="213" t="s">
        <v>581</v>
      </c>
      <c r="C1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" s="69" t="e">
        <f>Tabela115[[#This Row],[DESPESA
LIQUIDADA ATÉ
 __/__/____]]/Tabela115[[#This Row],[ORÇAMENTO
ATUALIZADO]]</f>
        <v>#DIV/0!</v>
      </c>
      <c r="H1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" s="263" t="e">
        <f>Tabela115[[#This Row],[(+)
SUPLEMENTAÇÃO
PROPOSTA PARA A
_ª
REFORMULAÇÃO]]/Tabela115[[#This Row],[ORÇAMENTO
ATUALIZADO]]</f>
        <v>#DIV/0!</v>
      </c>
      <c r="J1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" s="263" t="e">
        <f>-Tabela115[[#This Row],[(-)
REDUÇÃO
PROPOSTA PARA A
_ª
REFORMULAÇÃO]]/Tabela115[[#This Row],[ORÇAMENTO
ATUALIZADO]]</f>
        <v>#DIV/0!</v>
      </c>
      <c r="L1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" s="83" t="e">
        <f>(Tabela115[[#This Row],[PROPOSTA
ORÇAMENTÁRIA
ATUALIZADA
APÓS A
_ª
REFORMULAÇÃO]]/Tabela115[[#This Row],[ORÇAMENTO
ATUALIZADO]])-1</f>
        <v>#DIV/0!</v>
      </c>
      <c r="N15" s="225"/>
      <c r="O15" s="93"/>
      <c r="P1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" s="93"/>
      <c r="R15" s="201" t="e">
        <f>Tabela115[[#This Row],[GOVERNANÇA
Direção e
Liderança
Despesa Liquidada até __/__/____]]/Tabela115[[#This Row],[GOVERNANÇA
Direção e
Liderança
Orçamento 
Atualizado]]</f>
        <v>#DIV/0!</v>
      </c>
      <c r="S15" s="93"/>
      <c r="T1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" s="93"/>
      <c r="V15" s="201" t="e">
        <f>-Tabela115[[#This Row],[GOVERNANÇA
Direção e
Liderança
(-)
Redução
proposta para a
_ª Reformulação]]/Tabela115[[#This Row],[GOVERNANÇA
Direção e
Liderança
Orçamento 
Atualizado]]</f>
        <v>#DIV/0!</v>
      </c>
      <c r="W1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" s="31"/>
      <c r="Y15" s="31"/>
      <c r="Z1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" s="31"/>
      <c r="AB15" s="203" t="e">
        <f>Tabela115[[#This Row],[GOVERNANÇA
Relacionamento 
Institucional
Despesa Liquidada até __/__/____]]/Tabela115[[#This Row],[GOVERNANÇA
Relacionamento 
Institucional
Orçamento 
Atualizado]]</f>
        <v>#DIV/0!</v>
      </c>
      <c r="AC15" s="31"/>
      <c r="AD1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" s="31"/>
      <c r="AF1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" s="31"/>
      <c r="AI15" s="93"/>
      <c r="AJ15" s="93">
        <f>Tabela115[[#This Row],[GOVERNANÇA
Estratégia
Proposta Orçamentária Inicial]]+Tabela115[[#This Row],[GOVERNANÇA
Estratégia
Transposições Orçamentárias 
Nº __ a __ 
e
Reformulações
aprovadas]]</f>
        <v>0</v>
      </c>
      <c r="AK15" s="93"/>
      <c r="AL15" s="201" t="e">
        <f>Tabela115[[#This Row],[GOVERNANÇA
Estratégia
Despesa Liquidada até __/__/____]]/Tabela115[[#This Row],[GOVERNANÇA
Estratégia
Orçamento 
Atualizado]]</f>
        <v>#DIV/0!</v>
      </c>
      <c r="AM15" s="93"/>
      <c r="AN15" s="201" t="e">
        <f>Tabela115[[#This Row],[GOVERNANÇA
Estratégia
(+)
Suplementação
 proposta para a
_ª Reformulação]]/Tabela115[[#This Row],[GOVERNANÇA
Estratégia
Orçamento 
Atualizado]]</f>
        <v>#DIV/0!</v>
      </c>
      <c r="AO15" s="93"/>
      <c r="AP15" s="201" t="e">
        <f>-Tabela115[[#This Row],[GOVERNANÇA
Estratégia
(-)
Redução
proposta para a
_ª Reformulação]]/Tabela115[[#This Row],[GOVERNANÇA
Estratégia
Orçamento 
Atualizado]]</f>
        <v>#DIV/0!</v>
      </c>
      <c r="AQ1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" s="31"/>
      <c r="AS15" s="93"/>
      <c r="AT15" s="93">
        <f>Tabela115[[#This Row],[GOVERNANÇA
Controle
Proposta Orçamentária Inicial]]+Tabela115[[#This Row],[GOVERNANÇA
Controle
Transposições Orçamentárias 
Nº __ a __ 
e
Reformulações
aprovadas]]</f>
        <v>0</v>
      </c>
      <c r="AU15" s="93"/>
      <c r="AV15" s="201" t="e">
        <f>Tabela115[[#This Row],[GOVERNANÇA
Controle
Despesa Liquidada até __/__/____]]/Tabela115[[#This Row],[GOVERNANÇA
Controle
Orçamento 
Atualizado]]</f>
        <v>#DIV/0!</v>
      </c>
      <c r="AW15" s="93"/>
      <c r="AX15" s="201" t="e">
        <f>Tabela115[[#This Row],[GOVERNANÇA
Controle
(+)
Suplementação
 proposta para a
_ª Reformulação]]/Tabela115[[#This Row],[GOVERNANÇA
Controle
Orçamento 
Atualizado]]</f>
        <v>#DIV/0!</v>
      </c>
      <c r="AY15" s="93"/>
      <c r="AZ15" s="201" t="e">
        <f>-Tabela115[[#This Row],[GOVERNANÇA
Controle
(-)
Redução
proposta para a
_ª Reformulação]]/Tabela115[[#This Row],[GOVERNANÇA
Controle
Orçamento 
Atualizado]]</f>
        <v>#DIV/0!</v>
      </c>
      <c r="BA1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" s="225"/>
      <c r="BD15" s="93"/>
      <c r="BE15" s="93">
        <f>Tabela115[[#This Row],[FINALIDADE
Fiscalização
Proposta Orçamentária Inicial]]+Tabela115[[#This Row],[FINALIDADE
Fiscalização
Transposições Orçamentárias 
Nº __ a __ 
e
Reformulações
aprovadas]]</f>
        <v>0</v>
      </c>
      <c r="BF15" s="93"/>
      <c r="BG15" s="201" t="e">
        <f>Tabela115[[#This Row],[FINALIDADE
Fiscalização
Despesa Liquidada até __/__/____]]/Tabela115[[#This Row],[FINALIDADE
Fiscalização
Orçamento 
Atualizado]]</f>
        <v>#DIV/0!</v>
      </c>
      <c r="BH15" s="93"/>
      <c r="BI15" s="201" t="e">
        <f>Tabela115[[#This Row],[FINALIDADE
Fiscalização
(+)
Suplementação
 proposta para a
_ª Reformulação]]/Tabela115[[#This Row],[FINALIDADE
Fiscalização
Orçamento 
Atualizado]]</f>
        <v>#DIV/0!</v>
      </c>
      <c r="BJ15" s="93"/>
      <c r="BK15" s="201" t="e">
        <f>Tabela115[[#This Row],[FINALIDADE
Fiscalização
(-)
Redução
proposta para a
_ª Reformulação]]/Tabela115[[#This Row],[FINALIDADE
Fiscalização
Orçamento 
Atualizado]]</f>
        <v>#DIV/0!</v>
      </c>
      <c r="BL1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" s="31"/>
      <c r="BN15" s="93"/>
      <c r="BO15" s="93">
        <f>Tabela115[[#This Row],[FINALIDADE
Registro
Proposta Orçamentária Inicial]]+Tabela115[[#This Row],[FINALIDADE
Registro
Transposições Orçamentárias 
Nº __ a __ 
e
Reformulações
aprovadas]]</f>
        <v>0</v>
      </c>
      <c r="BP15" s="93"/>
      <c r="BQ15" s="202" t="e">
        <f>Tabela115[[#This Row],[FINALIDADE
Registro
Despesa Liquidada até __/__/____]]/Tabela115[[#This Row],[FINALIDADE
Registro
Orçamento 
Atualizado]]</f>
        <v>#DIV/0!</v>
      </c>
      <c r="BR15" s="93"/>
      <c r="BS15" s="202" t="e">
        <f>Tabela115[[#This Row],[FINALIDADE
Registro
(+)
Suplementação
 proposta para a
_ª Reformulação]]/Tabela115[[#This Row],[FINALIDADE
Registro
Orçamento 
Atualizado]]</f>
        <v>#DIV/0!</v>
      </c>
      <c r="BT15" s="93"/>
      <c r="BU15" s="202" t="e">
        <f>Tabela115[[#This Row],[FINALIDADE
Registro
(-)
Redução
proposta para a
_ª Reformulação]]/Tabela115[[#This Row],[FINALIDADE
Registro
Orçamento 
Atualizado]]</f>
        <v>#DIV/0!</v>
      </c>
      <c r="BV1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" s="244"/>
      <c r="BX15" s="31"/>
      <c r="BY1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" s="93"/>
      <c r="CA15" s="201" t="e">
        <f>Tabela115[[#This Row],[FINALIDADE
Julgamento e Normatização
Despesa Liquidada até __/__/____]]/Tabela115[[#This Row],[FINALIDADE
Julgamento e Normatização
Orçamento 
Atualizado]]</f>
        <v>#DIV/0!</v>
      </c>
      <c r="CB15" s="93"/>
      <c r="CC1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" s="93"/>
      <c r="CE1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" s="31"/>
      <c r="CI15" s="31"/>
      <c r="CJ1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" s="31"/>
      <c r="CL15" s="203" t="e">
        <f>Tabela115[[#This Row],[GESTÃO
Comunicação 
e Eventos
Despesa Liquidada até __/__/____]]/Tabela115[[#This Row],[GESTÃO
Comunicação 
e Eventos
Orçamento 
Atualizado]]</f>
        <v>#DIV/0!</v>
      </c>
      <c r="CM15" s="31"/>
      <c r="CN15" s="203" t="e">
        <f>Tabela115[[#This Row],[GESTÃO
Comunicação 
e Eventos
(+)
Suplementação
 proposta para a
_ª Reformulação]]/Tabela115[[#This Row],[GESTÃO
Comunicação 
e Eventos
Orçamento 
Atualizado]]</f>
        <v>#DIV/0!</v>
      </c>
      <c r="CO15" s="31"/>
      <c r="CP15" s="203" t="e">
        <f>-Tabela115[[#This Row],[GESTÃO
Comunicação 
e Eventos
(-)
Redução
proposta para a
_ª Reformulação]]/Tabela115[[#This Row],[GESTÃO
Comunicação 
e Eventos
Orçamento 
Atualizado]]</f>
        <v>#DIV/0!</v>
      </c>
      <c r="CQ1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" s="31"/>
      <c r="CS15" s="31"/>
      <c r="CT1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" s="31"/>
      <c r="CV15" s="203" t="e">
        <f>Tabela115[[#This Row],[GESTÃO
Suporte Técnico-Administrativo
Despesa Liquidada até __/__/____]]/Tabela115[[#This Row],[GESTÃO
Suporte Técnico-Administrativo
Orçamento 
Atualizado]]</f>
        <v>#DIV/0!</v>
      </c>
      <c r="CW15" s="31"/>
      <c r="CX1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" s="31"/>
      <c r="CZ1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" s="31"/>
      <c r="DC15" s="31"/>
      <c r="DD1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" s="31"/>
      <c r="DF15" s="203" t="e">
        <f>Tabela115[[#This Row],[GESTÃO
Tecnologia da
Informação
Despesa Liquidada até __/__/____]]/Tabela115[[#This Row],[GESTÃO
Tecnologia da
Informação
Orçamento 
Atualizado]]</f>
        <v>#DIV/0!</v>
      </c>
      <c r="DG15" s="31"/>
      <c r="DH1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" s="31"/>
      <c r="DJ15" s="203" t="e">
        <f>-Tabela115[[#This Row],[GESTÃO
Tecnologia da
Informação
(-)
Redução
proposta para a
_ª Reformulação]]/Tabela115[[#This Row],[GESTÃO
Tecnologia da
Informação
Orçamento 
Atualizado]]</f>
        <v>#DIV/0!</v>
      </c>
      <c r="DK1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" s="31"/>
      <c r="DM15" s="31"/>
      <c r="DN15" s="31">
        <f>Tabela115[[#This Row],[GESTÃO
Infraestrutura
Proposta Orçamentária Inicial]]+Tabela115[[#This Row],[GESTÃO
Infraestrutura
Transposições Orçamentárias 
Nº __ a __ 
e
Reformulações
aprovadas]]</f>
        <v>0</v>
      </c>
      <c r="DO15" s="31"/>
      <c r="DP15" s="203" t="e">
        <f>Tabela115[[#This Row],[GESTÃO
Infraestrutura
Despesa Liquidada até __/__/____]]/Tabela115[[#This Row],[GESTÃO
Infraestrutura
Orçamento 
Atualizado]]</f>
        <v>#DIV/0!</v>
      </c>
      <c r="DQ15" s="31"/>
      <c r="DR15" s="203" t="e">
        <f>Tabela115[[#This Row],[GESTÃO
Infraestrutura
(+)
Suplementação
 proposta para a
_ª Reformulação]]/Tabela115[[#This Row],[GESTÃO
Infraestrutura
Orçamento 
Atualizado]]</f>
        <v>#DIV/0!</v>
      </c>
      <c r="DS15" s="31"/>
      <c r="DT15" s="203" t="e">
        <f>Tabela115[[#This Row],[GESTÃO
Infraestrutura
(-)
Redução
proposta para a
_ª Reformulação]]/Tabela115[[#This Row],[GESTÃO
Infraestrutura
Orçamento 
Atualizado]]</f>
        <v>#DIV/0!</v>
      </c>
      <c r="DU1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" s="89"/>
      <c r="DX15" s="89"/>
      <c r="DY15" s="89"/>
      <c r="DZ15" s="89"/>
      <c r="EA15" s="89"/>
      <c r="EB15" s="89"/>
      <c r="EC15" s="89"/>
      <c r="ED15" s="89"/>
      <c r="EE15" s="89"/>
      <c r="EF15" s="89"/>
    </row>
    <row r="16" spans="1:137" s="18" customFormat="1" ht="14.25" customHeight="1" x14ac:dyDescent="0.25">
      <c r="A16" s="85" t="s">
        <v>125</v>
      </c>
      <c r="B16" s="213" t="s">
        <v>340</v>
      </c>
      <c r="C1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" s="69" t="e">
        <f>Tabela115[[#This Row],[DESPESA
LIQUIDADA ATÉ
 __/__/____]]/Tabela115[[#This Row],[ORÇAMENTO
ATUALIZADO]]</f>
        <v>#DIV/0!</v>
      </c>
      <c r="H1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" s="263" t="e">
        <f>Tabela115[[#This Row],[(+)
SUPLEMENTAÇÃO
PROPOSTA PARA A
_ª
REFORMULAÇÃO]]/Tabela115[[#This Row],[ORÇAMENTO
ATUALIZADO]]</f>
        <v>#DIV/0!</v>
      </c>
      <c r="J1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" s="263" t="e">
        <f>-Tabela115[[#This Row],[(-)
REDUÇÃO
PROPOSTA PARA A
_ª
REFORMULAÇÃO]]/Tabela115[[#This Row],[ORÇAMENTO
ATUALIZADO]]</f>
        <v>#DIV/0!</v>
      </c>
      <c r="L1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" s="83" t="e">
        <f>(Tabela115[[#This Row],[PROPOSTA
ORÇAMENTÁRIA
ATUALIZADA
APÓS A
_ª
REFORMULAÇÃO]]/Tabela115[[#This Row],[ORÇAMENTO
ATUALIZADO]])-1</f>
        <v>#DIV/0!</v>
      </c>
      <c r="N16" s="225"/>
      <c r="O16" s="93"/>
      <c r="P1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" s="93"/>
      <c r="R16" s="201" t="e">
        <f>Tabela115[[#This Row],[GOVERNANÇA
Direção e
Liderança
Despesa Liquidada até __/__/____]]/Tabela115[[#This Row],[GOVERNANÇA
Direção e
Liderança
Orçamento 
Atualizado]]</f>
        <v>#DIV/0!</v>
      </c>
      <c r="S16" s="93"/>
      <c r="T1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" s="93"/>
      <c r="V16" s="201" t="e">
        <f>-Tabela115[[#This Row],[GOVERNANÇA
Direção e
Liderança
(-)
Redução
proposta para a
_ª Reformulação]]/Tabela115[[#This Row],[GOVERNANÇA
Direção e
Liderança
Orçamento 
Atualizado]]</f>
        <v>#DIV/0!</v>
      </c>
      <c r="W1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" s="31"/>
      <c r="Y16" s="31"/>
      <c r="Z1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" s="31"/>
      <c r="AB16" s="203" t="e">
        <f>Tabela115[[#This Row],[GOVERNANÇA
Relacionamento 
Institucional
Despesa Liquidada até __/__/____]]/Tabela115[[#This Row],[GOVERNANÇA
Relacionamento 
Institucional
Orçamento 
Atualizado]]</f>
        <v>#DIV/0!</v>
      </c>
      <c r="AC16" s="31"/>
      <c r="AD1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" s="31"/>
      <c r="AF1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" s="31"/>
      <c r="AI16" s="93"/>
      <c r="AJ16" s="93">
        <f>Tabela115[[#This Row],[GOVERNANÇA
Estratégia
Proposta Orçamentária Inicial]]+Tabela115[[#This Row],[GOVERNANÇA
Estratégia
Transposições Orçamentárias 
Nº __ a __ 
e
Reformulações
aprovadas]]</f>
        <v>0</v>
      </c>
      <c r="AK16" s="93"/>
      <c r="AL16" s="201" t="e">
        <f>Tabela115[[#This Row],[GOVERNANÇA
Estratégia
Despesa Liquidada até __/__/____]]/Tabela115[[#This Row],[GOVERNANÇA
Estratégia
Orçamento 
Atualizado]]</f>
        <v>#DIV/0!</v>
      </c>
      <c r="AM16" s="93"/>
      <c r="AN16" s="201" t="e">
        <f>Tabela115[[#This Row],[GOVERNANÇA
Estratégia
(+)
Suplementação
 proposta para a
_ª Reformulação]]/Tabela115[[#This Row],[GOVERNANÇA
Estratégia
Orçamento 
Atualizado]]</f>
        <v>#DIV/0!</v>
      </c>
      <c r="AO16" s="93"/>
      <c r="AP16" s="201" t="e">
        <f>-Tabela115[[#This Row],[GOVERNANÇA
Estratégia
(-)
Redução
proposta para a
_ª Reformulação]]/Tabela115[[#This Row],[GOVERNANÇA
Estratégia
Orçamento 
Atualizado]]</f>
        <v>#DIV/0!</v>
      </c>
      <c r="AQ1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" s="31"/>
      <c r="AS16" s="93"/>
      <c r="AT16" s="93">
        <f>Tabela115[[#This Row],[GOVERNANÇA
Controle
Proposta Orçamentária Inicial]]+Tabela115[[#This Row],[GOVERNANÇA
Controle
Transposições Orçamentárias 
Nº __ a __ 
e
Reformulações
aprovadas]]</f>
        <v>0</v>
      </c>
      <c r="AU16" s="93"/>
      <c r="AV16" s="201" t="e">
        <f>Tabela115[[#This Row],[GOVERNANÇA
Controle
Despesa Liquidada até __/__/____]]/Tabela115[[#This Row],[GOVERNANÇA
Controle
Orçamento 
Atualizado]]</f>
        <v>#DIV/0!</v>
      </c>
      <c r="AW16" s="93"/>
      <c r="AX16" s="201" t="e">
        <f>Tabela115[[#This Row],[GOVERNANÇA
Controle
(+)
Suplementação
 proposta para a
_ª Reformulação]]/Tabela115[[#This Row],[GOVERNANÇA
Controle
Orçamento 
Atualizado]]</f>
        <v>#DIV/0!</v>
      </c>
      <c r="AY16" s="93"/>
      <c r="AZ16" s="201" t="e">
        <f>-Tabela115[[#This Row],[GOVERNANÇA
Controle
(-)
Redução
proposta para a
_ª Reformulação]]/Tabela115[[#This Row],[GOVERNANÇA
Controle
Orçamento 
Atualizado]]</f>
        <v>#DIV/0!</v>
      </c>
      <c r="BA1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" s="225"/>
      <c r="BD16" s="93"/>
      <c r="BE16" s="93">
        <f>Tabela115[[#This Row],[FINALIDADE
Fiscalização
Proposta Orçamentária Inicial]]+Tabela115[[#This Row],[FINALIDADE
Fiscalização
Transposições Orçamentárias 
Nº __ a __ 
e
Reformulações
aprovadas]]</f>
        <v>0</v>
      </c>
      <c r="BF16" s="93"/>
      <c r="BG16" s="201" t="e">
        <f>Tabela115[[#This Row],[FINALIDADE
Fiscalização
Despesa Liquidada até __/__/____]]/Tabela115[[#This Row],[FINALIDADE
Fiscalização
Orçamento 
Atualizado]]</f>
        <v>#DIV/0!</v>
      </c>
      <c r="BH16" s="93"/>
      <c r="BI16" s="201" t="e">
        <f>Tabela115[[#This Row],[FINALIDADE
Fiscalização
(+)
Suplementação
 proposta para a
_ª Reformulação]]/Tabela115[[#This Row],[FINALIDADE
Fiscalização
Orçamento 
Atualizado]]</f>
        <v>#DIV/0!</v>
      </c>
      <c r="BJ16" s="93"/>
      <c r="BK16" s="201" t="e">
        <f>Tabela115[[#This Row],[FINALIDADE
Fiscalização
(-)
Redução
proposta para a
_ª Reformulação]]/Tabela115[[#This Row],[FINALIDADE
Fiscalização
Orçamento 
Atualizado]]</f>
        <v>#DIV/0!</v>
      </c>
      <c r="BL1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" s="31"/>
      <c r="BN16" s="93"/>
      <c r="BO16" s="93">
        <f>Tabela115[[#This Row],[FINALIDADE
Registro
Proposta Orçamentária Inicial]]+Tabela115[[#This Row],[FINALIDADE
Registro
Transposições Orçamentárias 
Nº __ a __ 
e
Reformulações
aprovadas]]</f>
        <v>0</v>
      </c>
      <c r="BP16" s="93"/>
      <c r="BQ16" s="202" t="e">
        <f>Tabela115[[#This Row],[FINALIDADE
Registro
Despesa Liquidada até __/__/____]]/Tabela115[[#This Row],[FINALIDADE
Registro
Orçamento 
Atualizado]]</f>
        <v>#DIV/0!</v>
      </c>
      <c r="BR16" s="93"/>
      <c r="BS16" s="202" t="e">
        <f>Tabela115[[#This Row],[FINALIDADE
Registro
(+)
Suplementação
 proposta para a
_ª Reformulação]]/Tabela115[[#This Row],[FINALIDADE
Registro
Orçamento 
Atualizado]]</f>
        <v>#DIV/0!</v>
      </c>
      <c r="BT16" s="93"/>
      <c r="BU16" s="202" t="e">
        <f>Tabela115[[#This Row],[FINALIDADE
Registro
(-)
Redução
proposta para a
_ª Reformulação]]/Tabela115[[#This Row],[FINALIDADE
Registro
Orçamento 
Atualizado]]</f>
        <v>#DIV/0!</v>
      </c>
      <c r="BV1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" s="244"/>
      <c r="BX16" s="31"/>
      <c r="BY1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" s="93"/>
      <c r="CA16" s="201" t="e">
        <f>Tabela115[[#This Row],[FINALIDADE
Julgamento e Normatização
Despesa Liquidada até __/__/____]]/Tabela115[[#This Row],[FINALIDADE
Julgamento e Normatização
Orçamento 
Atualizado]]</f>
        <v>#DIV/0!</v>
      </c>
      <c r="CB16" s="93"/>
      <c r="CC1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" s="93"/>
      <c r="CE1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" s="31"/>
      <c r="CI16" s="31"/>
      <c r="CJ1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" s="31"/>
      <c r="CL16" s="203" t="e">
        <f>Tabela115[[#This Row],[GESTÃO
Comunicação 
e Eventos
Despesa Liquidada até __/__/____]]/Tabela115[[#This Row],[GESTÃO
Comunicação 
e Eventos
Orçamento 
Atualizado]]</f>
        <v>#DIV/0!</v>
      </c>
      <c r="CM16" s="31"/>
      <c r="CN16" s="203" t="e">
        <f>Tabela115[[#This Row],[GESTÃO
Comunicação 
e Eventos
(+)
Suplementação
 proposta para a
_ª Reformulação]]/Tabela115[[#This Row],[GESTÃO
Comunicação 
e Eventos
Orçamento 
Atualizado]]</f>
        <v>#DIV/0!</v>
      </c>
      <c r="CO16" s="31"/>
      <c r="CP16" s="203" t="e">
        <f>-Tabela115[[#This Row],[GESTÃO
Comunicação 
e Eventos
(-)
Redução
proposta para a
_ª Reformulação]]/Tabela115[[#This Row],[GESTÃO
Comunicação 
e Eventos
Orçamento 
Atualizado]]</f>
        <v>#DIV/0!</v>
      </c>
      <c r="CQ1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" s="31"/>
      <c r="CS16" s="31"/>
      <c r="CT1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" s="31"/>
      <c r="CV16" s="203" t="e">
        <f>Tabela115[[#This Row],[GESTÃO
Suporte Técnico-Administrativo
Despesa Liquidada até __/__/____]]/Tabela115[[#This Row],[GESTÃO
Suporte Técnico-Administrativo
Orçamento 
Atualizado]]</f>
        <v>#DIV/0!</v>
      </c>
      <c r="CW16" s="31"/>
      <c r="CX1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" s="31"/>
      <c r="CZ1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" s="31"/>
      <c r="DC16" s="31"/>
      <c r="DD1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" s="31"/>
      <c r="DF16" s="203" t="e">
        <f>Tabela115[[#This Row],[GESTÃO
Tecnologia da
Informação
Despesa Liquidada até __/__/____]]/Tabela115[[#This Row],[GESTÃO
Tecnologia da
Informação
Orçamento 
Atualizado]]</f>
        <v>#DIV/0!</v>
      </c>
      <c r="DG16" s="31"/>
      <c r="DH1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" s="31"/>
      <c r="DJ16" s="203" t="e">
        <f>-Tabela115[[#This Row],[GESTÃO
Tecnologia da
Informação
(-)
Redução
proposta para a
_ª Reformulação]]/Tabela115[[#This Row],[GESTÃO
Tecnologia da
Informação
Orçamento 
Atualizado]]</f>
        <v>#DIV/0!</v>
      </c>
      <c r="DK1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" s="31"/>
      <c r="DM16" s="31"/>
      <c r="DN16" s="31">
        <f>Tabela115[[#This Row],[GESTÃO
Infraestrutura
Proposta Orçamentária Inicial]]+Tabela115[[#This Row],[GESTÃO
Infraestrutura
Transposições Orçamentárias 
Nº __ a __ 
e
Reformulações
aprovadas]]</f>
        <v>0</v>
      </c>
      <c r="DO16" s="31"/>
      <c r="DP16" s="203" t="e">
        <f>Tabela115[[#This Row],[GESTÃO
Infraestrutura
Despesa Liquidada até __/__/____]]/Tabela115[[#This Row],[GESTÃO
Infraestrutura
Orçamento 
Atualizado]]</f>
        <v>#DIV/0!</v>
      </c>
      <c r="DQ16" s="31"/>
      <c r="DR16" s="203" t="e">
        <f>Tabela115[[#This Row],[GESTÃO
Infraestrutura
(+)
Suplementação
 proposta para a
_ª Reformulação]]/Tabela115[[#This Row],[GESTÃO
Infraestrutura
Orçamento 
Atualizado]]</f>
        <v>#DIV/0!</v>
      </c>
      <c r="DS16" s="31"/>
      <c r="DT16" s="203" t="e">
        <f>Tabela115[[#This Row],[GESTÃO
Infraestrutura
(-)
Redução
proposta para a
_ª Reformulação]]/Tabela115[[#This Row],[GESTÃO
Infraestrutura
Orçamento 
Atualizado]]</f>
        <v>#DIV/0!</v>
      </c>
      <c r="DU1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" s="89"/>
      <c r="DX16" s="89"/>
      <c r="DY16" s="89"/>
      <c r="DZ16" s="89"/>
      <c r="EA16" s="89"/>
      <c r="EB16" s="89"/>
      <c r="EC16" s="89"/>
      <c r="ED16" s="89"/>
      <c r="EE16" s="89"/>
    </row>
    <row r="17" spans="1:135" s="18" customFormat="1" ht="14.1" customHeight="1" x14ac:dyDescent="0.25">
      <c r="A17" s="85" t="s">
        <v>126</v>
      </c>
      <c r="B17" s="213" t="s">
        <v>341</v>
      </c>
      <c r="C1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" s="69" t="e">
        <f>Tabela115[[#This Row],[DESPESA
LIQUIDADA ATÉ
 __/__/____]]/Tabela115[[#This Row],[ORÇAMENTO
ATUALIZADO]]</f>
        <v>#DIV/0!</v>
      </c>
      <c r="H1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" s="263" t="e">
        <f>Tabela115[[#This Row],[(+)
SUPLEMENTAÇÃO
PROPOSTA PARA A
_ª
REFORMULAÇÃO]]/Tabela115[[#This Row],[ORÇAMENTO
ATUALIZADO]]</f>
        <v>#DIV/0!</v>
      </c>
      <c r="J1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" s="263" t="e">
        <f>-Tabela115[[#This Row],[(-)
REDUÇÃO
PROPOSTA PARA A
_ª
REFORMULAÇÃO]]/Tabela115[[#This Row],[ORÇAMENTO
ATUALIZADO]]</f>
        <v>#DIV/0!</v>
      </c>
      <c r="L1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" s="83" t="e">
        <f>(Tabela115[[#This Row],[PROPOSTA
ORÇAMENTÁRIA
ATUALIZADA
APÓS A
_ª
REFORMULAÇÃO]]/Tabela115[[#This Row],[ORÇAMENTO
ATUALIZADO]])-1</f>
        <v>#DIV/0!</v>
      </c>
      <c r="N17" s="225"/>
      <c r="O17" s="93"/>
      <c r="P1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" s="93"/>
      <c r="R17" s="201" t="e">
        <f>Tabela115[[#This Row],[GOVERNANÇA
Direção e
Liderança
Despesa Liquidada até __/__/____]]/Tabela115[[#This Row],[GOVERNANÇA
Direção e
Liderança
Orçamento 
Atualizado]]</f>
        <v>#DIV/0!</v>
      </c>
      <c r="S17" s="93"/>
      <c r="T1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" s="93"/>
      <c r="V17" s="201" t="e">
        <f>-Tabela115[[#This Row],[GOVERNANÇA
Direção e
Liderança
(-)
Redução
proposta para a
_ª Reformulação]]/Tabela115[[#This Row],[GOVERNANÇA
Direção e
Liderança
Orçamento 
Atualizado]]</f>
        <v>#DIV/0!</v>
      </c>
      <c r="W1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" s="31"/>
      <c r="Y17" s="31"/>
      <c r="Z1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" s="31"/>
      <c r="AB17" s="203" t="e">
        <f>Tabela115[[#This Row],[GOVERNANÇA
Relacionamento 
Institucional
Despesa Liquidada até __/__/____]]/Tabela115[[#This Row],[GOVERNANÇA
Relacionamento 
Institucional
Orçamento 
Atualizado]]</f>
        <v>#DIV/0!</v>
      </c>
      <c r="AC17" s="31"/>
      <c r="AD1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" s="31"/>
      <c r="AF1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" s="31"/>
      <c r="AI17" s="93"/>
      <c r="AJ17" s="93">
        <f>Tabela115[[#This Row],[GOVERNANÇA
Estratégia
Proposta Orçamentária Inicial]]+Tabela115[[#This Row],[GOVERNANÇA
Estratégia
Transposições Orçamentárias 
Nº __ a __ 
e
Reformulações
aprovadas]]</f>
        <v>0</v>
      </c>
      <c r="AK17" s="93"/>
      <c r="AL17" s="201" t="e">
        <f>Tabela115[[#This Row],[GOVERNANÇA
Estratégia
Despesa Liquidada até __/__/____]]/Tabela115[[#This Row],[GOVERNANÇA
Estratégia
Orçamento 
Atualizado]]</f>
        <v>#DIV/0!</v>
      </c>
      <c r="AM17" s="93"/>
      <c r="AN17" s="201" t="e">
        <f>Tabela115[[#This Row],[GOVERNANÇA
Estratégia
(+)
Suplementação
 proposta para a
_ª Reformulação]]/Tabela115[[#This Row],[GOVERNANÇA
Estratégia
Orçamento 
Atualizado]]</f>
        <v>#DIV/0!</v>
      </c>
      <c r="AO17" s="93"/>
      <c r="AP17" s="201" t="e">
        <f>-Tabela115[[#This Row],[GOVERNANÇA
Estratégia
(-)
Redução
proposta para a
_ª Reformulação]]/Tabela115[[#This Row],[GOVERNANÇA
Estratégia
Orçamento 
Atualizado]]</f>
        <v>#DIV/0!</v>
      </c>
      <c r="AQ1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" s="31"/>
      <c r="AS17" s="93"/>
      <c r="AT17" s="93">
        <f>Tabela115[[#This Row],[GOVERNANÇA
Controle
Proposta Orçamentária Inicial]]+Tabela115[[#This Row],[GOVERNANÇA
Controle
Transposições Orçamentárias 
Nº __ a __ 
e
Reformulações
aprovadas]]</f>
        <v>0</v>
      </c>
      <c r="AU17" s="93"/>
      <c r="AV17" s="201" t="e">
        <f>Tabela115[[#This Row],[GOVERNANÇA
Controle
Despesa Liquidada até __/__/____]]/Tabela115[[#This Row],[GOVERNANÇA
Controle
Orçamento 
Atualizado]]</f>
        <v>#DIV/0!</v>
      </c>
      <c r="AW17" s="93"/>
      <c r="AX17" s="201" t="e">
        <f>Tabela115[[#This Row],[GOVERNANÇA
Controle
(+)
Suplementação
 proposta para a
_ª Reformulação]]/Tabela115[[#This Row],[GOVERNANÇA
Controle
Orçamento 
Atualizado]]</f>
        <v>#DIV/0!</v>
      </c>
      <c r="AY17" s="93"/>
      <c r="AZ17" s="201" t="e">
        <f>-Tabela115[[#This Row],[GOVERNANÇA
Controle
(-)
Redução
proposta para a
_ª Reformulação]]/Tabela115[[#This Row],[GOVERNANÇA
Controle
Orçamento 
Atualizado]]</f>
        <v>#DIV/0!</v>
      </c>
      <c r="BA1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" s="225"/>
      <c r="BD17" s="93"/>
      <c r="BE17" s="93">
        <f>Tabela115[[#This Row],[FINALIDADE
Fiscalização
Proposta Orçamentária Inicial]]+Tabela115[[#This Row],[FINALIDADE
Fiscalização
Transposições Orçamentárias 
Nº __ a __ 
e
Reformulações
aprovadas]]</f>
        <v>0</v>
      </c>
      <c r="BF17" s="93"/>
      <c r="BG17" s="201" t="e">
        <f>Tabela115[[#This Row],[FINALIDADE
Fiscalização
Despesa Liquidada até __/__/____]]/Tabela115[[#This Row],[FINALIDADE
Fiscalização
Orçamento 
Atualizado]]</f>
        <v>#DIV/0!</v>
      </c>
      <c r="BH17" s="93"/>
      <c r="BI17" s="201" t="e">
        <f>Tabela115[[#This Row],[FINALIDADE
Fiscalização
(+)
Suplementação
 proposta para a
_ª Reformulação]]/Tabela115[[#This Row],[FINALIDADE
Fiscalização
Orçamento 
Atualizado]]</f>
        <v>#DIV/0!</v>
      </c>
      <c r="BJ17" s="93"/>
      <c r="BK17" s="201" t="e">
        <f>Tabela115[[#This Row],[FINALIDADE
Fiscalização
(-)
Redução
proposta para a
_ª Reformulação]]/Tabela115[[#This Row],[FINALIDADE
Fiscalização
Orçamento 
Atualizado]]</f>
        <v>#DIV/0!</v>
      </c>
      <c r="BL1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" s="31"/>
      <c r="BN17" s="93"/>
      <c r="BO17" s="93">
        <f>Tabela115[[#This Row],[FINALIDADE
Registro
Proposta Orçamentária Inicial]]+Tabela115[[#This Row],[FINALIDADE
Registro
Transposições Orçamentárias 
Nº __ a __ 
e
Reformulações
aprovadas]]</f>
        <v>0</v>
      </c>
      <c r="BP17" s="93"/>
      <c r="BQ17" s="202" t="e">
        <f>Tabela115[[#This Row],[FINALIDADE
Registro
Despesa Liquidada até __/__/____]]/Tabela115[[#This Row],[FINALIDADE
Registro
Orçamento 
Atualizado]]</f>
        <v>#DIV/0!</v>
      </c>
      <c r="BR17" s="93"/>
      <c r="BS17" s="202" t="e">
        <f>Tabela115[[#This Row],[FINALIDADE
Registro
(+)
Suplementação
 proposta para a
_ª Reformulação]]/Tabela115[[#This Row],[FINALIDADE
Registro
Orçamento 
Atualizado]]</f>
        <v>#DIV/0!</v>
      </c>
      <c r="BT17" s="93"/>
      <c r="BU17" s="202" t="e">
        <f>Tabela115[[#This Row],[FINALIDADE
Registro
(-)
Redução
proposta para a
_ª Reformulação]]/Tabela115[[#This Row],[FINALIDADE
Registro
Orçamento 
Atualizado]]</f>
        <v>#DIV/0!</v>
      </c>
      <c r="BV1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" s="244"/>
      <c r="BX17" s="31"/>
      <c r="BY1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" s="93"/>
      <c r="CA17" s="201" t="e">
        <f>Tabela115[[#This Row],[FINALIDADE
Julgamento e Normatização
Despesa Liquidada até __/__/____]]/Tabela115[[#This Row],[FINALIDADE
Julgamento e Normatização
Orçamento 
Atualizado]]</f>
        <v>#DIV/0!</v>
      </c>
      <c r="CB17" s="93"/>
      <c r="CC1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" s="93"/>
      <c r="CE1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" s="31"/>
      <c r="CI17" s="31"/>
      <c r="CJ1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" s="31"/>
      <c r="CL17" s="203" t="e">
        <f>Tabela115[[#This Row],[GESTÃO
Comunicação 
e Eventos
Despesa Liquidada até __/__/____]]/Tabela115[[#This Row],[GESTÃO
Comunicação 
e Eventos
Orçamento 
Atualizado]]</f>
        <v>#DIV/0!</v>
      </c>
      <c r="CM17" s="31"/>
      <c r="CN17" s="203" t="e">
        <f>Tabela115[[#This Row],[GESTÃO
Comunicação 
e Eventos
(+)
Suplementação
 proposta para a
_ª Reformulação]]/Tabela115[[#This Row],[GESTÃO
Comunicação 
e Eventos
Orçamento 
Atualizado]]</f>
        <v>#DIV/0!</v>
      </c>
      <c r="CO17" s="31"/>
      <c r="CP17" s="203" t="e">
        <f>-Tabela115[[#This Row],[GESTÃO
Comunicação 
e Eventos
(-)
Redução
proposta para a
_ª Reformulação]]/Tabela115[[#This Row],[GESTÃO
Comunicação 
e Eventos
Orçamento 
Atualizado]]</f>
        <v>#DIV/0!</v>
      </c>
      <c r="CQ1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" s="31"/>
      <c r="CS17" s="31"/>
      <c r="CT1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" s="31"/>
      <c r="CV17" s="203" t="e">
        <f>Tabela115[[#This Row],[GESTÃO
Suporte Técnico-Administrativo
Despesa Liquidada até __/__/____]]/Tabela115[[#This Row],[GESTÃO
Suporte Técnico-Administrativo
Orçamento 
Atualizado]]</f>
        <v>#DIV/0!</v>
      </c>
      <c r="CW17" s="31"/>
      <c r="CX1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" s="31"/>
      <c r="CZ1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" s="31"/>
      <c r="DC17" s="31"/>
      <c r="DD1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" s="31"/>
      <c r="DF17" s="203" t="e">
        <f>Tabela115[[#This Row],[GESTÃO
Tecnologia da
Informação
Despesa Liquidada até __/__/____]]/Tabela115[[#This Row],[GESTÃO
Tecnologia da
Informação
Orçamento 
Atualizado]]</f>
        <v>#DIV/0!</v>
      </c>
      <c r="DG17" s="31"/>
      <c r="DH1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" s="31"/>
      <c r="DJ17" s="203" t="e">
        <f>-Tabela115[[#This Row],[GESTÃO
Tecnologia da
Informação
(-)
Redução
proposta para a
_ª Reformulação]]/Tabela115[[#This Row],[GESTÃO
Tecnologia da
Informação
Orçamento 
Atualizado]]</f>
        <v>#DIV/0!</v>
      </c>
      <c r="DK1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" s="31"/>
      <c r="DM17" s="31"/>
      <c r="DN17" s="31">
        <f>Tabela115[[#This Row],[GESTÃO
Infraestrutura
Proposta Orçamentária Inicial]]+Tabela115[[#This Row],[GESTÃO
Infraestrutura
Transposições Orçamentárias 
Nº __ a __ 
e
Reformulações
aprovadas]]</f>
        <v>0</v>
      </c>
      <c r="DO17" s="31"/>
      <c r="DP17" s="203" t="e">
        <f>Tabela115[[#This Row],[GESTÃO
Infraestrutura
Despesa Liquidada até __/__/____]]/Tabela115[[#This Row],[GESTÃO
Infraestrutura
Orçamento 
Atualizado]]</f>
        <v>#DIV/0!</v>
      </c>
      <c r="DQ17" s="31"/>
      <c r="DR17" s="203" t="e">
        <f>Tabela115[[#This Row],[GESTÃO
Infraestrutura
(+)
Suplementação
 proposta para a
_ª Reformulação]]/Tabela115[[#This Row],[GESTÃO
Infraestrutura
Orçamento 
Atualizado]]</f>
        <v>#DIV/0!</v>
      </c>
      <c r="DS17" s="31"/>
      <c r="DT17" s="203" t="e">
        <f>Tabela115[[#This Row],[GESTÃO
Infraestrutura
(-)
Redução
proposta para a
_ª Reformulação]]/Tabela115[[#This Row],[GESTÃO
Infraestrutura
Orçamento 
Atualizado]]</f>
        <v>#DIV/0!</v>
      </c>
      <c r="DU1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" s="89"/>
      <c r="DX17" s="89"/>
      <c r="DY17" s="89"/>
      <c r="DZ17" s="89"/>
      <c r="EA17" s="89"/>
      <c r="EB17" s="89"/>
      <c r="EC17" s="89"/>
      <c r="ED17" s="89"/>
      <c r="EE17" s="89"/>
    </row>
    <row r="18" spans="1:135" s="18" customFormat="1" ht="14.1" customHeight="1" x14ac:dyDescent="0.25">
      <c r="A18" s="85" t="s">
        <v>127</v>
      </c>
      <c r="B18" s="213" t="s">
        <v>342</v>
      </c>
      <c r="C1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" s="69" t="e">
        <f>Tabela115[[#This Row],[DESPESA
LIQUIDADA ATÉ
 __/__/____]]/Tabela115[[#This Row],[ORÇAMENTO
ATUALIZADO]]</f>
        <v>#DIV/0!</v>
      </c>
      <c r="H1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" s="263" t="e">
        <f>Tabela115[[#This Row],[(+)
SUPLEMENTAÇÃO
PROPOSTA PARA A
_ª
REFORMULAÇÃO]]/Tabela115[[#This Row],[ORÇAMENTO
ATUALIZADO]]</f>
        <v>#DIV/0!</v>
      </c>
      <c r="J1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" s="263" t="e">
        <f>-Tabela115[[#This Row],[(-)
REDUÇÃO
PROPOSTA PARA A
_ª
REFORMULAÇÃO]]/Tabela115[[#This Row],[ORÇAMENTO
ATUALIZADO]]</f>
        <v>#DIV/0!</v>
      </c>
      <c r="L1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" s="83" t="e">
        <f>(Tabela115[[#This Row],[PROPOSTA
ORÇAMENTÁRIA
ATUALIZADA
APÓS A
_ª
REFORMULAÇÃO]]/Tabela115[[#This Row],[ORÇAMENTO
ATUALIZADO]])-1</f>
        <v>#DIV/0!</v>
      </c>
      <c r="N18" s="225"/>
      <c r="O18" s="93"/>
      <c r="P1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" s="93"/>
      <c r="R18" s="201" t="e">
        <f>Tabela115[[#This Row],[GOVERNANÇA
Direção e
Liderança
Despesa Liquidada até __/__/____]]/Tabela115[[#This Row],[GOVERNANÇA
Direção e
Liderança
Orçamento 
Atualizado]]</f>
        <v>#DIV/0!</v>
      </c>
      <c r="S18" s="93"/>
      <c r="T1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" s="93"/>
      <c r="V18" s="201" t="e">
        <f>-Tabela115[[#This Row],[GOVERNANÇA
Direção e
Liderança
(-)
Redução
proposta para a
_ª Reformulação]]/Tabela115[[#This Row],[GOVERNANÇA
Direção e
Liderança
Orçamento 
Atualizado]]</f>
        <v>#DIV/0!</v>
      </c>
      <c r="W1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" s="31"/>
      <c r="Y18" s="31"/>
      <c r="Z1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" s="31"/>
      <c r="AB18" s="203" t="e">
        <f>Tabela115[[#This Row],[GOVERNANÇA
Relacionamento 
Institucional
Despesa Liquidada até __/__/____]]/Tabela115[[#This Row],[GOVERNANÇA
Relacionamento 
Institucional
Orçamento 
Atualizado]]</f>
        <v>#DIV/0!</v>
      </c>
      <c r="AC18" s="31"/>
      <c r="AD1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" s="31"/>
      <c r="AF1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" s="31"/>
      <c r="AI18" s="93"/>
      <c r="AJ18" s="93">
        <f>Tabela115[[#This Row],[GOVERNANÇA
Estratégia
Proposta Orçamentária Inicial]]+Tabela115[[#This Row],[GOVERNANÇA
Estratégia
Transposições Orçamentárias 
Nº __ a __ 
e
Reformulações
aprovadas]]</f>
        <v>0</v>
      </c>
      <c r="AK18" s="93"/>
      <c r="AL18" s="201" t="e">
        <f>Tabela115[[#This Row],[GOVERNANÇA
Estratégia
Despesa Liquidada até __/__/____]]/Tabela115[[#This Row],[GOVERNANÇA
Estratégia
Orçamento 
Atualizado]]</f>
        <v>#DIV/0!</v>
      </c>
      <c r="AM18" s="93"/>
      <c r="AN18" s="201" t="e">
        <f>Tabela115[[#This Row],[GOVERNANÇA
Estratégia
(+)
Suplementação
 proposta para a
_ª Reformulação]]/Tabela115[[#This Row],[GOVERNANÇA
Estratégia
Orçamento 
Atualizado]]</f>
        <v>#DIV/0!</v>
      </c>
      <c r="AO18" s="93"/>
      <c r="AP18" s="201" t="e">
        <f>-Tabela115[[#This Row],[GOVERNANÇA
Estratégia
(-)
Redução
proposta para a
_ª Reformulação]]/Tabela115[[#This Row],[GOVERNANÇA
Estratégia
Orçamento 
Atualizado]]</f>
        <v>#DIV/0!</v>
      </c>
      <c r="AQ1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" s="31"/>
      <c r="AS18" s="93"/>
      <c r="AT18" s="93">
        <f>Tabela115[[#This Row],[GOVERNANÇA
Controle
Proposta Orçamentária Inicial]]+Tabela115[[#This Row],[GOVERNANÇA
Controle
Transposições Orçamentárias 
Nº __ a __ 
e
Reformulações
aprovadas]]</f>
        <v>0</v>
      </c>
      <c r="AU18" s="93"/>
      <c r="AV18" s="201" t="e">
        <f>Tabela115[[#This Row],[GOVERNANÇA
Controle
Despesa Liquidada até __/__/____]]/Tabela115[[#This Row],[GOVERNANÇA
Controle
Orçamento 
Atualizado]]</f>
        <v>#DIV/0!</v>
      </c>
      <c r="AW18" s="93"/>
      <c r="AX18" s="201" t="e">
        <f>Tabela115[[#This Row],[GOVERNANÇA
Controle
(+)
Suplementação
 proposta para a
_ª Reformulação]]/Tabela115[[#This Row],[GOVERNANÇA
Controle
Orçamento 
Atualizado]]</f>
        <v>#DIV/0!</v>
      </c>
      <c r="AY18" s="93"/>
      <c r="AZ18" s="201" t="e">
        <f>-Tabela115[[#This Row],[GOVERNANÇA
Controle
(-)
Redução
proposta para a
_ª Reformulação]]/Tabela115[[#This Row],[GOVERNANÇA
Controle
Orçamento 
Atualizado]]</f>
        <v>#DIV/0!</v>
      </c>
      <c r="BA1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" s="225"/>
      <c r="BD18" s="93"/>
      <c r="BE18" s="93">
        <f>Tabela115[[#This Row],[FINALIDADE
Fiscalização
Proposta Orçamentária Inicial]]+Tabela115[[#This Row],[FINALIDADE
Fiscalização
Transposições Orçamentárias 
Nº __ a __ 
e
Reformulações
aprovadas]]</f>
        <v>0</v>
      </c>
      <c r="BF18" s="93"/>
      <c r="BG18" s="201" t="e">
        <f>Tabela115[[#This Row],[FINALIDADE
Fiscalização
Despesa Liquidada até __/__/____]]/Tabela115[[#This Row],[FINALIDADE
Fiscalização
Orçamento 
Atualizado]]</f>
        <v>#DIV/0!</v>
      </c>
      <c r="BH18" s="93"/>
      <c r="BI18" s="201" t="e">
        <f>Tabela115[[#This Row],[FINALIDADE
Fiscalização
(+)
Suplementação
 proposta para a
_ª Reformulação]]/Tabela115[[#This Row],[FINALIDADE
Fiscalização
Orçamento 
Atualizado]]</f>
        <v>#DIV/0!</v>
      </c>
      <c r="BJ18" s="93"/>
      <c r="BK18" s="201" t="e">
        <f>Tabela115[[#This Row],[FINALIDADE
Fiscalização
(-)
Redução
proposta para a
_ª Reformulação]]/Tabela115[[#This Row],[FINALIDADE
Fiscalização
Orçamento 
Atualizado]]</f>
        <v>#DIV/0!</v>
      </c>
      <c r="BL1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" s="31"/>
      <c r="BN18" s="93"/>
      <c r="BO18" s="93">
        <f>Tabela115[[#This Row],[FINALIDADE
Registro
Proposta Orçamentária Inicial]]+Tabela115[[#This Row],[FINALIDADE
Registro
Transposições Orçamentárias 
Nº __ a __ 
e
Reformulações
aprovadas]]</f>
        <v>0</v>
      </c>
      <c r="BP18" s="93"/>
      <c r="BQ18" s="202" t="e">
        <f>Tabela115[[#This Row],[FINALIDADE
Registro
Despesa Liquidada até __/__/____]]/Tabela115[[#This Row],[FINALIDADE
Registro
Orçamento 
Atualizado]]</f>
        <v>#DIV/0!</v>
      </c>
      <c r="BR18" s="93"/>
      <c r="BS18" s="202" t="e">
        <f>Tabela115[[#This Row],[FINALIDADE
Registro
(+)
Suplementação
 proposta para a
_ª Reformulação]]/Tabela115[[#This Row],[FINALIDADE
Registro
Orçamento 
Atualizado]]</f>
        <v>#DIV/0!</v>
      </c>
      <c r="BT18" s="93"/>
      <c r="BU18" s="202" t="e">
        <f>Tabela115[[#This Row],[FINALIDADE
Registro
(-)
Redução
proposta para a
_ª Reformulação]]/Tabela115[[#This Row],[FINALIDADE
Registro
Orçamento 
Atualizado]]</f>
        <v>#DIV/0!</v>
      </c>
      <c r="BV1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" s="244"/>
      <c r="BX18" s="31"/>
      <c r="BY1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" s="93"/>
      <c r="CA18" s="201" t="e">
        <f>Tabela115[[#This Row],[FINALIDADE
Julgamento e Normatização
Despesa Liquidada até __/__/____]]/Tabela115[[#This Row],[FINALIDADE
Julgamento e Normatização
Orçamento 
Atualizado]]</f>
        <v>#DIV/0!</v>
      </c>
      <c r="CB18" s="93"/>
      <c r="CC1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" s="93"/>
      <c r="CE1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" s="31"/>
      <c r="CI18" s="31"/>
      <c r="CJ1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" s="31"/>
      <c r="CL18" s="203" t="e">
        <f>Tabela115[[#This Row],[GESTÃO
Comunicação 
e Eventos
Despesa Liquidada até __/__/____]]/Tabela115[[#This Row],[GESTÃO
Comunicação 
e Eventos
Orçamento 
Atualizado]]</f>
        <v>#DIV/0!</v>
      </c>
      <c r="CM18" s="31"/>
      <c r="CN18" s="203" t="e">
        <f>Tabela115[[#This Row],[GESTÃO
Comunicação 
e Eventos
(+)
Suplementação
 proposta para a
_ª Reformulação]]/Tabela115[[#This Row],[GESTÃO
Comunicação 
e Eventos
Orçamento 
Atualizado]]</f>
        <v>#DIV/0!</v>
      </c>
      <c r="CO18" s="31"/>
      <c r="CP18" s="203" t="e">
        <f>-Tabela115[[#This Row],[GESTÃO
Comunicação 
e Eventos
(-)
Redução
proposta para a
_ª Reformulação]]/Tabela115[[#This Row],[GESTÃO
Comunicação 
e Eventos
Orçamento 
Atualizado]]</f>
        <v>#DIV/0!</v>
      </c>
      <c r="CQ1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" s="31"/>
      <c r="CS18" s="31"/>
      <c r="CT1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" s="31"/>
      <c r="CV18" s="203" t="e">
        <f>Tabela115[[#This Row],[GESTÃO
Suporte Técnico-Administrativo
Despesa Liquidada até __/__/____]]/Tabela115[[#This Row],[GESTÃO
Suporte Técnico-Administrativo
Orçamento 
Atualizado]]</f>
        <v>#DIV/0!</v>
      </c>
      <c r="CW18" s="31"/>
      <c r="CX1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" s="31"/>
      <c r="CZ1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" s="31"/>
      <c r="DC18" s="31"/>
      <c r="DD1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" s="31"/>
      <c r="DF18" s="203" t="e">
        <f>Tabela115[[#This Row],[GESTÃO
Tecnologia da
Informação
Despesa Liquidada até __/__/____]]/Tabela115[[#This Row],[GESTÃO
Tecnologia da
Informação
Orçamento 
Atualizado]]</f>
        <v>#DIV/0!</v>
      </c>
      <c r="DG18" s="31"/>
      <c r="DH1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8" s="31"/>
      <c r="DJ18" s="203" t="e">
        <f>-Tabela115[[#This Row],[GESTÃO
Tecnologia da
Informação
(-)
Redução
proposta para a
_ª Reformulação]]/Tabela115[[#This Row],[GESTÃO
Tecnologia da
Informação
Orçamento 
Atualizado]]</f>
        <v>#DIV/0!</v>
      </c>
      <c r="DK1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" s="31"/>
      <c r="DM18" s="31"/>
      <c r="DN18" s="31">
        <f>Tabela115[[#This Row],[GESTÃO
Infraestrutura
Proposta Orçamentária Inicial]]+Tabela115[[#This Row],[GESTÃO
Infraestrutura
Transposições Orçamentárias 
Nº __ a __ 
e
Reformulações
aprovadas]]</f>
        <v>0</v>
      </c>
      <c r="DO18" s="31"/>
      <c r="DP18" s="203" t="e">
        <f>Tabela115[[#This Row],[GESTÃO
Infraestrutura
Despesa Liquidada até __/__/____]]/Tabela115[[#This Row],[GESTÃO
Infraestrutura
Orçamento 
Atualizado]]</f>
        <v>#DIV/0!</v>
      </c>
      <c r="DQ18" s="31"/>
      <c r="DR18" s="203" t="e">
        <f>Tabela115[[#This Row],[GESTÃO
Infraestrutura
(+)
Suplementação
 proposta para a
_ª Reformulação]]/Tabela115[[#This Row],[GESTÃO
Infraestrutura
Orçamento 
Atualizado]]</f>
        <v>#DIV/0!</v>
      </c>
      <c r="DS18" s="31"/>
      <c r="DT18" s="203" t="e">
        <f>Tabela115[[#This Row],[GESTÃO
Infraestrutura
(-)
Redução
proposta para a
_ª Reformulação]]/Tabela115[[#This Row],[GESTÃO
Infraestrutura
Orçamento 
Atualizado]]</f>
        <v>#DIV/0!</v>
      </c>
      <c r="DU1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" s="89"/>
      <c r="DX18" s="89"/>
      <c r="DY18" s="89"/>
      <c r="DZ18" s="89"/>
      <c r="EA18" s="89"/>
      <c r="EB18" s="89"/>
      <c r="EC18" s="89"/>
      <c r="ED18" s="89"/>
      <c r="EE18" s="89"/>
    </row>
    <row r="19" spans="1:135" s="18" customFormat="1" ht="14.1" customHeight="1" x14ac:dyDescent="0.25">
      <c r="A19" s="85" t="s">
        <v>128</v>
      </c>
      <c r="B19" s="213" t="s">
        <v>583</v>
      </c>
      <c r="C1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" s="69" t="e">
        <f>Tabela115[[#This Row],[DESPESA
LIQUIDADA ATÉ
 __/__/____]]/Tabela115[[#This Row],[ORÇAMENTO
ATUALIZADO]]</f>
        <v>#DIV/0!</v>
      </c>
      <c r="H1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" s="263" t="e">
        <f>Tabela115[[#This Row],[(+)
SUPLEMENTAÇÃO
PROPOSTA PARA A
_ª
REFORMULAÇÃO]]/Tabela115[[#This Row],[ORÇAMENTO
ATUALIZADO]]</f>
        <v>#DIV/0!</v>
      </c>
      <c r="J1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" s="263" t="e">
        <f>-Tabela115[[#This Row],[(-)
REDUÇÃO
PROPOSTA PARA A
_ª
REFORMULAÇÃO]]/Tabela115[[#This Row],[ORÇAMENTO
ATUALIZADO]]</f>
        <v>#DIV/0!</v>
      </c>
      <c r="L1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" s="83" t="e">
        <f>(Tabela115[[#This Row],[PROPOSTA
ORÇAMENTÁRIA
ATUALIZADA
APÓS A
_ª
REFORMULAÇÃO]]/Tabela115[[#This Row],[ORÇAMENTO
ATUALIZADO]])-1</f>
        <v>#DIV/0!</v>
      </c>
      <c r="N19" s="225"/>
      <c r="O19" s="93"/>
      <c r="P1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" s="93"/>
      <c r="R19" s="201" t="e">
        <f>Tabela115[[#This Row],[GOVERNANÇA
Direção e
Liderança
Despesa Liquidada até __/__/____]]/Tabela115[[#This Row],[GOVERNANÇA
Direção e
Liderança
Orçamento 
Atualizado]]</f>
        <v>#DIV/0!</v>
      </c>
      <c r="S19" s="93"/>
      <c r="T1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" s="93"/>
      <c r="V19" s="201" t="e">
        <f>-Tabela115[[#This Row],[GOVERNANÇA
Direção e
Liderança
(-)
Redução
proposta para a
_ª Reformulação]]/Tabela115[[#This Row],[GOVERNANÇA
Direção e
Liderança
Orçamento 
Atualizado]]</f>
        <v>#DIV/0!</v>
      </c>
      <c r="W1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" s="31"/>
      <c r="Y19" s="31"/>
      <c r="Z1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" s="31"/>
      <c r="AB19" s="203" t="e">
        <f>Tabela115[[#This Row],[GOVERNANÇA
Relacionamento 
Institucional
Despesa Liquidada até __/__/____]]/Tabela115[[#This Row],[GOVERNANÇA
Relacionamento 
Institucional
Orçamento 
Atualizado]]</f>
        <v>#DIV/0!</v>
      </c>
      <c r="AC19" s="31"/>
      <c r="AD1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" s="31"/>
      <c r="AF1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" s="31"/>
      <c r="AI19" s="93"/>
      <c r="AJ19" s="93">
        <f>Tabela115[[#This Row],[GOVERNANÇA
Estratégia
Proposta Orçamentária Inicial]]+Tabela115[[#This Row],[GOVERNANÇA
Estratégia
Transposições Orçamentárias 
Nº __ a __ 
e
Reformulações
aprovadas]]</f>
        <v>0</v>
      </c>
      <c r="AK19" s="93"/>
      <c r="AL19" s="201" t="e">
        <f>Tabela115[[#This Row],[GOVERNANÇA
Estratégia
Despesa Liquidada até __/__/____]]/Tabela115[[#This Row],[GOVERNANÇA
Estratégia
Orçamento 
Atualizado]]</f>
        <v>#DIV/0!</v>
      </c>
      <c r="AM19" s="93"/>
      <c r="AN19" s="201" t="e">
        <f>Tabela115[[#This Row],[GOVERNANÇA
Estratégia
(+)
Suplementação
 proposta para a
_ª Reformulação]]/Tabela115[[#This Row],[GOVERNANÇA
Estratégia
Orçamento 
Atualizado]]</f>
        <v>#DIV/0!</v>
      </c>
      <c r="AO19" s="93"/>
      <c r="AP19" s="201" t="e">
        <f>-Tabela115[[#This Row],[GOVERNANÇA
Estratégia
(-)
Redução
proposta para a
_ª Reformulação]]/Tabela115[[#This Row],[GOVERNANÇA
Estratégia
Orçamento 
Atualizado]]</f>
        <v>#DIV/0!</v>
      </c>
      <c r="AQ1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" s="31"/>
      <c r="AS19" s="93"/>
      <c r="AT19" s="93">
        <f>Tabela115[[#This Row],[GOVERNANÇA
Controle
Proposta Orçamentária Inicial]]+Tabela115[[#This Row],[GOVERNANÇA
Controle
Transposições Orçamentárias 
Nº __ a __ 
e
Reformulações
aprovadas]]</f>
        <v>0</v>
      </c>
      <c r="AU19" s="93"/>
      <c r="AV19" s="201" t="e">
        <f>Tabela115[[#This Row],[GOVERNANÇA
Controle
Despesa Liquidada até __/__/____]]/Tabela115[[#This Row],[GOVERNANÇA
Controle
Orçamento 
Atualizado]]</f>
        <v>#DIV/0!</v>
      </c>
      <c r="AW19" s="93"/>
      <c r="AX19" s="201" t="e">
        <f>Tabela115[[#This Row],[GOVERNANÇA
Controle
(+)
Suplementação
 proposta para a
_ª Reformulação]]/Tabela115[[#This Row],[GOVERNANÇA
Controle
Orçamento 
Atualizado]]</f>
        <v>#DIV/0!</v>
      </c>
      <c r="AY19" s="93"/>
      <c r="AZ19" s="201" t="e">
        <f>-Tabela115[[#This Row],[GOVERNANÇA
Controle
(-)
Redução
proposta para a
_ª Reformulação]]/Tabela115[[#This Row],[GOVERNANÇA
Controle
Orçamento 
Atualizado]]</f>
        <v>#DIV/0!</v>
      </c>
      <c r="BA1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" s="225"/>
      <c r="BD19" s="93"/>
      <c r="BE19" s="93">
        <f>Tabela115[[#This Row],[FINALIDADE
Fiscalização
Proposta Orçamentária Inicial]]+Tabela115[[#This Row],[FINALIDADE
Fiscalização
Transposições Orçamentárias 
Nº __ a __ 
e
Reformulações
aprovadas]]</f>
        <v>0</v>
      </c>
      <c r="BF19" s="93"/>
      <c r="BG19" s="201" t="e">
        <f>Tabela115[[#This Row],[FINALIDADE
Fiscalização
Despesa Liquidada até __/__/____]]/Tabela115[[#This Row],[FINALIDADE
Fiscalização
Orçamento 
Atualizado]]</f>
        <v>#DIV/0!</v>
      </c>
      <c r="BH19" s="93"/>
      <c r="BI19" s="201" t="e">
        <f>Tabela115[[#This Row],[FINALIDADE
Fiscalização
(+)
Suplementação
 proposta para a
_ª Reformulação]]/Tabela115[[#This Row],[FINALIDADE
Fiscalização
Orçamento 
Atualizado]]</f>
        <v>#DIV/0!</v>
      </c>
      <c r="BJ19" s="93"/>
      <c r="BK19" s="201" t="e">
        <f>Tabela115[[#This Row],[FINALIDADE
Fiscalização
(-)
Redução
proposta para a
_ª Reformulação]]/Tabela115[[#This Row],[FINALIDADE
Fiscalização
Orçamento 
Atualizado]]</f>
        <v>#DIV/0!</v>
      </c>
      <c r="BL1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" s="31"/>
      <c r="BN19" s="93"/>
      <c r="BO19" s="93">
        <f>Tabela115[[#This Row],[FINALIDADE
Registro
Proposta Orçamentária Inicial]]+Tabela115[[#This Row],[FINALIDADE
Registro
Transposições Orçamentárias 
Nº __ a __ 
e
Reformulações
aprovadas]]</f>
        <v>0</v>
      </c>
      <c r="BP19" s="93"/>
      <c r="BQ19" s="202" t="e">
        <f>Tabela115[[#This Row],[FINALIDADE
Registro
Despesa Liquidada até __/__/____]]/Tabela115[[#This Row],[FINALIDADE
Registro
Orçamento 
Atualizado]]</f>
        <v>#DIV/0!</v>
      </c>
      <c r="BR19" s="93"/>
      <c r="BS19" s="202" t="e">
        <f>Tabela115[[#This Row],[FINALIDADE
Registro
(+)
Suplementação
 proposta para a
_ª Reformulação]]/Tabela115[[#This Row],[FINALIDADE
Registro
Orçamento 
Atualizado]]</f>
        <v>#DIV/0!</v>
      </c>
      <c r="BT19" s="93"/>
      <c r="BU19" s="202" t="e">
        <f>Tabela115[[#This Row],[FINALIDADE
Registro
(-)
Redução
proposta para a
_ª Reformulação]]/Tabela115[[#This Row],[FINALIDADE
Registro
Orçamento 
Atualizado]]</f>
        <v>#DIV/0!</v>
      </c>
      <c r="BV1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" s="244"/>
      <c r="BX19" s="31"/>
      <c r="BY1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" s="93"/>
      <c r="CA19" s="201" t="e">
        <f>Tabela115[[#This Row],[FINALIDADE
Julgamento e Normatização
Despesa Liquidada até __/__/____]]/Tabela115[[#This Row],[FINALIDADE
Julgamento e Normatização
Orçamento 
Atualizado]]</f>
        <v>#DIV/0!</v>
      </c>
      <c r="CB19" s="93"/>
      <c r="CC1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" s="93"/>
      <c r="CE1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" s="31"/>
      <c r="CI19" s="31"/>
      <c r="CJ1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" s="31"/>
      <c r="CL19" s="203" t="e">
        <f>Tabela115[[#This Row],[GESTÃO
Comunicação 
e Eventos
Despesa Liquidada até __/__/____]]/Tabela115[[#This Row],[GESTÃO
Comunicação 
e Eventos
Orçamento 
Atualizado]]</f>
        <v>#DIV/0!</v>
      </c>
      <c r="CM19" s="31"/>
      <c r="CN19" s="203" t="e">
        <f>Tabela115[[#This Row],[GESTÃO
Comunicação 
e Eventos
(+)
Suplementação
 proposta para a
_ª Reformulação]]/Tabela115[[#This Row],[GESTÃO
Comunicação 
e Eventos
Orçamento 
Atualizado]]</f>
        <v>#DIV/0!</v>
      </c>
      <c r="CO19" s="31"/>
      <c r="CP19" s="203" t="e">
        <f>-Tabela115[[#This Row],[GESTÃO
Comunicação 
e Eventos
(-)
Redução
proposta para a
_ª Reformulação]]/Tabela115[[#This Row],[GESTÃO
Comunicação 
e Eventos
Orçamento 
Atualizado]]</f>
        <v>#DIV/0!</v>
      </c>
      <c r="CQ1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" s="31"/>
      <c r="CS19" s="31"/>
      <c r="CT1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" s="31"/>
      <c r="CV19" s="203" t="e">
        <f>Tabela115[[#This Row],[GESTÃO
Suporte Técnico-Administrativo
Despesa Liquidada até __/__/____]]/Tabela115[[#This Row],[GESTÃO
Suporte Técnico-Administrativo
Orçamento 
Atualizado]]</f>
        <v>#DIV/0!</v>
      </c>
      <c r="CW19" s="31"/>
      <c r="CX1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" s="31"/>
      <c r="CZ1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" s="31"/>
      <c r="DC19" s="31"/>
      <c r="DD1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" s="31"/>
      <c r="DF19" s="203" t="e">
        <f>Tabela115[[#This Row],[GESTÃO
Tecnologia da
Informação
Despesa Liquidada até __/__/____]]/Tabela115[[#This Row],[GESTÃO
Tecnologia da
Informação
Orçamento 
Atualizado]]</f>
        <v>#DIV/0!</v>
      </c>
      <c r="DG19" s="31"/>
      <c r="DH1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9" s="31"/>
      <c r="DJ19" s="203" t="e">
        <f>-Tabela115[[#This Row],[GESTÃO
Tecnologia da
Informação
(-)
Redução
proposta para a
_ª Reformulação]]/Tabela115[[#This Row],[GESTÃO
Tecnologia da
Informação
Orçamento 
Atualizado]]</f>
        <v>#DIV/0!</v>
      </c>
      <c r="DK1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" s="31"/>
      <c r="DM19" s="31"/>
      <c r="DN19" s="31">
        <f>Tabela115[[#This Row],[GESTÃO
Infraestrutura
Proposta Orçamentária Inicial]]+Tabela115[[#This Row],[GESTÃO
Infraestrutura
Transposições Orçamentárias 
Nº __ a __ 
e
Reformulações
aprovadas]]</f>
        <v>0</v>
      </c>
      <c r="DO19" s="31"/>
      <c r="DP19" s="203" t="e">
        <f>Tabela115[[#This Row],[GESTÃO
Infraestrutura
Despesa Liquidada até __/__/____]]/Tabela115[[#This Row],[GESTÃO
Infraestrutura
Orçamento 
Atualizado]]</f>
        <v>#DIV/0!</v>
      </c>
      <c r="DQ19" s="31"/>
      <c r="DR19" s="203" t="e">
        <f>Tabela115[[#This Row],[GESTÃO
Infraestrutura
(+)
Suplementação
 proposta para a
_ª Reformulação]]/Tabela115[[#This Row],[GESTÃO
Infraestrutura
Orçamento 
Atualizado]]</f>
        <v>#DIV/0!</v>
      </c>
      <c r="DS19" s="31"/>
      <c r="DT19" s="203" t="e">
        <f>Tabela115[[#This Row],[GESTÃO
Infraestrutura
(-)
Redução
proposta para a
_ª Reformulação]]/Tabela115[[#This Row],[GESTÃO
Infraestrutura
Orçamento 
Atualizado]]</f>
        <v>#DIV/0!</v>
      </c>
      <c r="DU1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" s="89"/>
      <c r="DX19" s="89"/>
      <c r="DY19" s="89"/>
      <c r="DZ19" s="89"/>
      <c r="EA19" s="89"/>
      <c r="EB19" s="89"/>
      <c r="EC19" s="89"/>
      <c r="ED19" s="89"/>
      <c r="EE19" s="89"/>
    </row>
    <row r="20" spans="1:135" s="18" customFormat="1" ht="14.1" customHeight="1" x14ac:dyDescent="0.25">
      <c r="A20" s="85" t="s">
        <v>129</v>
      </c>
      <c r="B20" s="213" t="s">
        <v>343</v>
      </c>
      <c r="C2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" s="69" t="e">
        <f>Tabela115[[#This Row],[DESPESA
LIQUIDADA ATÉ
 __/__/____]]/Tabela115[[#This Row],[ORÇAMENTO
ATUALIZADO]]</f>
        <v>#DIV/0!</v>
      </c>
      <c r="H2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" s="263" t="e">
        <f>Tabela115[[#This Row],[(+)
SUPLEMENTAÇÃO
PROPOSTA PARA A
_ª
REFORMULAÇÃO]]/Tabela115[[#This Row],[ORÇAMENTO
ATUALIZADO]]</f>
        <v>#DIV/0!</v>
      </c>
      <c r="J2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" s="263" t="e">
        <f>-Tabela115[[#This Row],[(-)
REDUÇÃO
PROPOSTA PARA A
_ª
REFORMULAÇÃO]]/Tabela115[[#This Row],[ORÇAMENTO
ATUALIZADO]]</f>
        <v>#DIV/0!</v>
      </c>
      <c r="L2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" s="83" t="e">
        <f>(Tabela115[[#This Row],[PROPOSTA
ORÇAMENTÁRIA
ATUALIZADA
APÓS A
_ª
REFORMULAÇÃO]]/Tabela115[[#This Row],[ORÇAMENTO
ATUALIZADO]])-1</f>
        <v>#DIV/0!</v>
      </c>
      <c r="N20" s="225"/>
      <c r="O20" s="93"/>
      <c r="P2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" s="93"/>
      <c r="R20" s="201" t="e">
        <f>Tabela115[[#This Row],[GOVERNANÇA
Direção e
Liderança
Despesa Liquidada até __/__/____]]/Tabela115[[#This Row],[GOVERNANÇA
Direção e
Liderança
Orçamento 
Atualizado]]</f>
        <v>#DIV/0!</v>
      </c>
      <c r="S20" s="93"/>
      <c r="T20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" s="93"/>
      <c r="V20" s="201" t="e">
        <f>-Tabela115[[#This Row],[GOVERNANÇA
Direção e
Liderança
(-)
Redução
proposta para a
_ª Reformulação]]/Tabela115[[#This Row],[GOVERNANÇA
Direção e
Liderança
Orçamento 
Atualizado]]</f>
        <v>#DIV/0!</v>
      </c>
      <c r="W2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" s="31"/>
      <c r="Y20" s="31"/>
      <c r="Z2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" s="31"/>
      <c r="AB20" s="203" t="e">
        <f>Tabela115[[#This Row],[GOVERNANÇA
Relacionamento 
Institucional
Despesa Liquidada até __/__/____]]/Tabela115[[#This Row],[GOVERNANÇA
Relacionamento 
Institucional
Orçamento 
Atualizado]]</f>
        <v>#DIV/0!</v>
      </c>
      <c r="AC20" s="31"/>
      <c r="AD2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" s="31"/>
      <c r="AF2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" s="31"/>
      <c r="AI20" s="93"/>
      <c r="AJ20" s="93">
        <f>Tabela115[[#This Row],[GOVERNANÇA
Estratégia
Proposta Orçamentária Inicial]]+Tabela115[[#This Row],[GOVERNANÇA
Estratégia
Transposições Orçamentárias 
Nº __ a __ 
e
Reformulações
aprovadas]]</f>
        <v>0</v>
      </c>
      <c r="AK20" s="93"/>
      <c r="AL20" s="201" t="e">
        <f>Tabela115[[#This Row],[GOVERNANÇA
Estratégia
Despesa Liquidada até __/__/____]]/Tabela115[[#This Row],[GOVERNANÇA
Estratégia
Orçamento 
Atualizado]]</f>
        <v>#DIV/0!</v>
      </c>
      <c r="AM20" s="93"/>
      <c r="AN20" s="201" t="e">
        <f>Tabela115[[#This Row],[GOVERNANÇA
Estratégia
(+)
Suplementação
 proposta para a
_ª Reformulação]]/Tabela115[[#This Row],[GOVERNANÇA
Estratégia
Orçamento 
Atualizado]]</f>
        <v>#DIV/0!</v>
      </c>
      <c r="AO20" s="93"/>
      <c r="AP20" s="201" t="e">
        <f>-Tabela115[[#This Row],[GOVERNANÇA
Estratégia
(-)
Redução
proposta para a
_ª Reformulação]]/Tabela115[[#This Row],[GOVERNANÇA
Estratégia
Orçamento 
Atualizado]]</f>
        <v>#DIV/0!</v>
      </c>
      <c r="AQ2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" s="31"/>
      <c r="AS20" s="93"/>
      <c r="AT20" s="93">
        <f>Tabela115[[#This Row],[GOVERNANÇA
Controle
Proposta Orçamentária Inicial]]+Tabela115[[#This Row],[GOVERNANÇA
Controle
Transposições Orçamentárias 
Nº __ a __ 
e
Reformulações
aprovadas]]</f>
        <v>0</v>
      </c>
      <c r="AU20" s="93"/>
      <c r="AV20" s="201" t="e">
        <f>Tabela115[[#This Row],[GOVERNANÇA
Controle
Despesa Liquidada até __/__/____]]/Tabela115[[#This Row],[GOVERNANÇA
Controle
Orçamento 
Atualizado]]</f>
        <v>#DIV/0!</v>
      </c>
      <c r="AW20" s="93"/>
      <c r="AX20" s="201" t="e">
        <f>Tabela115[[#This Row],[GOVERNANÇA
Controle
(+)
Suplementação
 proposta para a
_ª Reformulação]]/Tabela115[[#This Row],[GOVERNANÇA
Controle
Orçamento 
Atualizado]]</f>
        <v>#DIV/0!</v>
      </c>
      <c r="AY20" s="93"/>
      <c r="AZ20" s="201" t="e">
        <f>-Tabela115[[#This Row],[GOVERNANÇA
Controle
(-)
Redução
proposta para a
_ª Reformulação]]/Tabela115[[#This Row],[GOVERNANÇA
Controle
Orçamento 
Atualizado]]</f>
        <v>#DIV/0!</v>
      </c>
      <c r="BA2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" s="225"/>
      <c r="BD20" s="93"/>
      <c r="BE20" s="93">
        <f>Tabela115[[#This Row],[FINALIDADE
Fiscalização
Proposta Orçamentária Inicial]]+Tabela115[[#This Row],[FINALIDADE
Fiscalização
Transposições Orçamentárias 
Nº __ a __ 
e
Reformulações
aprovadas]]</f>
        <v>0</v>
      </c>
      <c r="BF20" s="93"/>
      <c r="BG20" s="201" t="e">
        <f>Tabela115[[#This Row],[FINALIDADE
Fiscalização
Despesa Liquidada até __/__/____]]/Tabela115[[#This Row],[FINALIDADE
Fiscalização
Orçamento 
Atualizado]]</f>
        <v>#DIV/0!</v>
      </c>
      <c r="BH20" s="93"/>
      <c r="BI20" s="201" t="e">
        <f>Tabela115[[#This Row],[FINALIDADE
Fiscalização
(+)
Suplementação
 proposta para a
_ª Reformulação]]/Tabela115[[#This Row],[FINALIDADE
Fiscalização
Orçamento 
Atualizado]]</f>
        <v>#DIV/0!</v>
      </c>
      <c r="BJ20" s="93"/>
      <c r="BK20" s="201" t="e">
        <f>Tabela115[[#This Row],[FINALIDADE
Fiscalização
(-)
Redução
proposta para a
_ª Reformulação]]/Tabela115[[#This Row],[FINALIDADE
Fiscalização
Orçamento 
Atualizado]]</f>
        <v>#DIV/0!</v>
      </c>
      <c r="BL2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" s="31"/>
      <c r="BN20" s="93"/>
      <c r="BO20" s="93">
        <f>Tabela115[[#This Row],[FINALIDADE
Registro
Proposta Orçamentária Inicial]]+Tabela115[[#This Row],[FINALIDADE
Registro
Transposições Orçamentárias 
Nº __ a __ 
e
Reformulações
aprovadas]]</f>
        <v>0</v>
      </c>
      <c r="BP20" s="93"/>
      <c r="BQ20" s="202" t="e">
        <f>Tabela115[[#This Row],[FINALIDADE
Registro
Despesa Liquidada até __/__/____]]/Tabela115[[#This Row],[FINALIDADE
Registro
Orçamento 
Atualizado]]</f>
        <v>#DIV/0!</v>
      </c>
      <c r="BR20" s="93"/>
      <c r="BS20" s="202" t="e">
        <f>Tabela115[[#This Row],[FINALIDADE
Registro
(+)
Suplementação
 proposta para a
_ª Reformulação]]/Tabela115[[#This Row],[FINALIDADE
Registro
Orçamento 
Atualizado]]</f>
        <v>#DIV/0!</v>
      </c>
      <c r="BT20" s="93"/>
      <c r="BU20" s="202" t="e">
        <f>Tabela115[[#This Row],[FINALIDADE
Registro
(-)
Redução
proposta para a
_ª Reformulação]]/Tabela115[[#This Row],[FINALIDADE
Registro
Orçamento 
Atualizado]]</f>
        <v>#DIV/0!</v>
      </c>
      <c r="BV2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" s="244"/>
      <c r="BX20" s="31"/>
      <c r="BY2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" s="93"/>
      <c r="CA20" s="201" t="e">
        <f>Tabela115[[#This Row],[FINALIDADE
Julgamento e Normatização
Despesa Liquidada até __/__/____]]/Tabela115[[#This Row],[FINALIDADE
Julgamento e Normatização
Orçamento 
Atualizado]]</f>
        <v>#DIV/0!</v>
      </c>
      <c r="CB20" s="93"/>
      <c r="CC2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" s="93"/>
      <c r="CE2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" s="31"/>
      <c r="CI20" s="31"/>
      <c r="CJ2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" s="31"/>
      <c r="CL20" s="203" t="e">
        <f>Tabela115[[#This Row],[GESTÃO
Comunicação 
e Eventos
Despesa Liquidada até __/__/____]]/Tabela115[[#This Row],[GESTÃO
Comunicação 
e Eventos
Orçamento 
Atualizado]]</f>
        <v>#DIV/0!</v>
      </c>
      <c r="CM20" s="31"/>
      <c r="CN20" s="203" t="e">
        <f>Tabela115[[#This Row],[GESTÃO
Comunicação 
e Eventos
(+)
Suplementação
 proposta para a
_ª Reformulação]]/Tabela115[[#This Row],[GESTÃO
Comunicação 
e Eventos
Orçamento 
Atualizado]]</f>
        <v>#DIV/0!</v>
      </c>
      <c r="CO20" s="31"/>
      <c r="CP20" s="203" t="e">
        <f>-Tabela115[[#This Row],[GESTÃO
Comunicação 
e Eventos
(-)
Redução
proposta para a
_ª Reformulação]]/Tabela115[[#This Row],[GESTÃO
Comunicação 
e Eventos
Orçamento 
Atualizado]]</f>
        <v>#DIV/0!</v>
      </c>
      <c r="CQ2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" s="31"/>
      <c r="CS20" s="31"/>
      <c r="CT2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" s="31"/>
      <c r="CV20" s="203" t="e">
        <f>Tabela115[[#This Row],[GESTÃO
Suporte Técnico-Administrativo
Despesa Liquidada até __/__/____]]/Tabela115[[#This Row],[GESTÃO
Suporte Técnico-Administrativo
Orçamento 
Atualizado]]</f>
        <v>#DIV/0!</v>
      </c>
      <c r="CW20" s="31"/>
      <c r="CX2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" s="31"/>
      <c r="CZ2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" s="31"/>
      <c r="DC20" s="31"/>
      <c r="DD2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" s="31"/>
      <c r="DF20" s="203" t="e">
        <f>Tabela115[[#This Row],[GESTÃO
Tecnologia da
Informação
Despesa Liquidada até __/__/____]]/Tabela115[[#This Row],[GESTÃO
Tecnologia da
Informação
Orçamento 
Atualizado]]</f>
        <v>#DIV/0!</v>
      </c>
      <c r="DG20" s="31"/>
      <c r="DH2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0" s="31"/>
      <c r="DJ20" s="203" t="e">
        <f>-Tabela115[[#This Row],[GESTÃO
Tecnologia da
Informação
(-)
Redução
proposta para a
_ª Reformulação]]/Tabela115[[#This Row],[GESTÃO
Tecnologia da
Informação
Orçamento 
Atualizado]]</f>
        <v>#DIV/0!</v>
      </c>
      <c r="DK2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" s="31"/>
      <c r="DM20" s="31"/>
      <c r="DN20" s="31">
        <f>Tabela115[[#This Row],[GESTÃO
Infraestrutura
Proposta Orçamentária Inicial]]+Tabela115[[#This Row],[GESTÃO
Infraestrutura
Transposições Orçamentárias 
Nº __ a __ 
e
Reformulações
aprovadas]]</f>
        <v>0</v>
      </c>
      <c r="DO20" s="31"/>
      <c r="DP20" s="203" t="e">
        <f>Tabela115[[#This Row],[GESTÃO
Infraestrutura
Despesa Liquidada até __/__/____]]/Tabela115[[#This Row],[GESTÃO
Infraestrutura
Orçamento 
Atualizado]]</f>
        <v>#DIV/0!</v>
      </c>
      <c r="DQ20" s="31"/>
      <c r="DR20" s="203" t="e">
        <f>Tabela115[[#This Row],[GESTÃO
Infraestrutura
(+)
Suplementação
 proposta para a
_ª Reformulação]]/Tabela115[[#This Row],[GESTÃO
Infraestrutura
Orçamento 
Atualizado]]</f>
        <v>#DIV/0!</v>
      </c>
      <c r="DS20" s="31"/>
      <c r="DT20" s="203" t="e">
        <f>Tabela115[[#This Row],[GESTÃO
Infraestrutura
(-)
Redução
proposta para a
_ª Reformulação]]/Tabela115[[#This Row],[GESTÃO
Infraestrutura
Orçamento 
Atualizado]]</f>
        <v>#DIV/0!</v>
      </c>
      <c r="DU2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" s="89"/>
      <c r="DX20" s="89"/>
      <c r="DY20" s="89"/>
      <c r="DZ20" s="89"/>
      <c r="EA20" s="89"/>
      <c r="EB20" s="89"/>
      <c r="EC20" s="89"/>
      <c r="ED20" s="89"/>
      <c r="EE20" s="89"/>
    </row>
    <row r="21" spans="1:135" s="18" customFormat="1" ht="14.1" customHeight="1" x14ac:dyDescent="0.25">
      <c r="A21" s="85" t="s">
        <v>130</v>
      </c>
      <c r="B21" s="213" t="s">
        <v>344</v>
      </c>
      <c r="C2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" s="69" t="e">
        <f>Tabela115[[#This Row],[DESPESA
LIQUIDADA ATÉ
 __/__/____]]/Tabela115[[#This Row],[ORÇAMENTO
ATUALIZADO]]</f>
        <v>#DIV/0!</v>
      </c>
      <c r="H2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" s="263" t="e">
        <f>Tabela115[[#This Row],[(+)
SUPLEMENTAÇÃO
PROPOSTA PARA A
_ª
REFORMULAÇÃO]]/Tabela115[[#This Row],[ORÇAMENTO
ATUALIZADO]]</f>
        <v>#DIV/0!</v>
      </c>
      <c r="J2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" s="263" t="e">
        <f>-Tabela115[[#This Row],[(-)
REDUÇÃO
PROPOSTA PARA A
_ª
REFORMULAÇÃO]]/Tabela115[[#This Row],[ORÇAMENTO
ATUALIZADO]]</f>
        <v>#DIV/0!</v>
      </c>
      <c r="L2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" s="83" t="e">
        <f>(Tabela115[[#This Row],[PROPOSTA
ORÇAMENTÁRIA
ATUALIZADA
APÓS A
_ª
REFORMULAÇÃO]]/Tabela115[[#This Row],[ORÇAMENTO
ATUALIZADO]])-1</f>
        <v>#DIV/0!</v>
      </c>
      <c r="N21" s="225"/>
      <c r="O21" s="93"/>
      <c r="P2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" s="93"/>
      <c r="R21" s="201" t="e">
        <f>Tabela115[[#This Row],[GOVERNANÇA
Direção e
Liderança
Despesa Liquidada até __/__/____]]/Tabela115[[#This Row],[GOVERNANÇA
Direção e
Liderança
Orçamento 
Atualizado]]</f>
        <v>#DIV/0!</v>
      </c>
      <c r="S21" s="93"/>
      <c r="T2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" s="93"/>
      <c r="V21" s="201" t="e">
        <f>-Tabela115[[#This Row],[GOVERNANÇA
Direção e
Liderança
(-)
Redução
proposta para a
_ª Reformulação]]/Tabela115[[#This Row],[GOVERNANÇA
Direção e
Liderança
Orçamento 
Atualizado]]</f>
        <v>#DIV/0!</v>
      </c>
      <c r="W2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" s="31"/>
      <c r="Y21" s="31"/>
      <c r="Z2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" s="31"/>
      <c r="AB21" s="203" t="e">
        <f>Tabela115[[#This Row],[GOVERNANÇA
Relacionamento 
Institucional
Despesa Liquidada até __/__/____]]/Tabela115[[#This Row],[GOVERNANÇA
Relacionamento 
Institucional
Orçamento 
Atualizado]]</f>
        <v>#DIV/0!</v>
      </c>
      <c r="AC21" s="31"/>
      <c r="AD2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" s="31"/>
      <c r="AF2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" s="31"/>
      <c r="AI21" s="93"/>
      <c r="AJ21" s="93">
        <f>Tabela115[[#This Row],[GOVERNANÇA
Estratégia
Proposta Orçamentária Inicial]]+Tabela115[[#This Row],[GOVERNANÇA
Estratégia
Transposições Orçamentárias 
Nº __ a __ 
e
Reformulações
aprovadas]]</f>
        <v>0</v>
      </c>
      <c r="AK21" s="93"/>
      <c r="AL21" s="201" t="e">
        <f>Tabela115[[#This Row],[GOVERNANÇA
Estratégia
Despesa Liquidada até __/__/____]]/Tabela115[[#This Row],[GOVERNANÇA
Estratégia
Orçamento 
Atualizado]]</f>
        <v>#DIV/0!</v>
      </c>
      <c r="AM21" s="93"/>
      <c r="AN21" s="201" t="e">
        <f>Tabela115[[#This Row],[GOVERNANÇA
Estratégia
(+)
Suplementação
 proposta para a
_ª Reformulação]]/Tabela115[[#This Row],[GOVERNANÇA
Estratégia
Orçamento 
Atualizado]]</f>
        <v>#DIV/0!</v>
      </c>
      <c r="AO21" s="93"/>
      <c r="AP21" s="201" t="e">
        <f>-Tabela115[[#This Row],[GOVERNANÇA
Estratégia
(-)
Redução
proposta para a
_ª Reformulação]]/Tabela115[[#This Row],[GOVERNANÇA
Estratégia
Orçamento 
Atualizado]]</f>
        <v>#DIV/0!</v>
      </c>
      <c r="AQ2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" s="31"/>
      <c r="AS21" s="93"/>
      <c r="AT21" s="93">
        <f>Tabela115[[#This Row],[GOVERNANÇA
Controle
Proposta Orçamentária Inicial]]+Tabela115[[#This Row],[GOVERNANÇA
Controle
Transposições Orçamentárias 
Nº __ a __ 
e
Reformulações
aprovadas]]</f>
        <v>0</v>
      </c>
      <c r="AU21" s="93"/>
      <c r="AV21" s="201" t="e">
        <f>Tabela115[[#This Row],[GOVERNANÇA
Controle
Despesa Liquidada até __/__/____]]/Tabela115[[#This Row],[GOVERNANÇA
Controle
Orçamento 
Atualizado]]</f>
        <v>#DIV/0!</v>
      </c>
      <c r="AW21" s="93"/>
      <c r="AX21" s="201" t="e">
        <f>Tabela115[[#This Row],[GOVERNANÇA
Controle
(+)
Suplementação
 proposta para a
_ª Reformulação]]/Tabela115[[#This Row],[GOVERNANÇA
Controle
Orçamento 
Atualizado]]</f>
        <v>#DIV/0!</v>
      </c>
      <c r="AY21" s="93"/>
      <c r="AZ21" s="201" t="e">
        <f>-Tabela115[[#This Row],[GOVERNANÇA
Controle
(-)
Redução
proposta para a
_ª Reformulação]]/Tabela115[[#This Row],[GOVERNANÇA
Controle
Orçamento 
Atualizado]]</f>
        <v>#DIV/0!</v>
      </c>
      <c r="BA2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" s="225"/>
      <c r="BD21" s="93"/>
      <c r="BE21" s="93">
        <f>Tabela115[[#This Row],[FINALIDADE
Fiscalização
Proposta Orçamentária Inicial]]+Tabela115[[#This Row],[FINALIDADE
Fiscalização
Transposições Orçamentárias 
Nº __ a __ 
e
Reformulações
aprovadas]]</f>
        <v>0</v>
      </c>
      <c r="BF21" s="93"/>
      <c r="BG21" s="201" t="e">
        <f>Tabela115[[#This Row],[FINALIDADE
Fiscalização
Despesa Liquidada até __/__/____]]/Tabela115[[#This Row],[FINALIDADE
Fiscalização
Orçamento 
Atualizado]]</f>
        <v>#DIV/0!</v>
      </c>
      <c r="BH21" s="93"/>
      <c r="BI21" s="201" t="e">
        <f>Tabela115[[#This Row],[FINALIDADE
Fiscalização
(+)
Suplementação
 proposta para a
_ª Reformulação]]/Tabela115[[#This Row],[FINALIDADE
Fiscalização
Orçamento 
Atualizado]]</f>
        <v>#DIV/0!</v>
      </c>
      <c r="BJ21" s="93"/>
      <c r="BK21" s="201" t="e">
        <f>Tabela115[[#This Row],[FINALIDADE
Fiscalização
(-)
Redução
proposta para a
_ª Reformulação]]/Tabela115[[#This Row],[FINALIDADE
Fiscalização
Orçamento 
Atualizado]]</f>
        <v>#DIV/0!</v>
      </c>
      <c r="BL2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" s="31"/>
      <c r="BN21" s="93"/>
      <c r="BO21" s="93">
        <f>Tabela115[[#This Row],[FINALIDADE
Registro
Proposta Orçamentária Inicial]]+Tabela115[[#This Row],[FINALIDADE
Registro
Transposições Orçamentárias 
Nº __ a __ 
e
Reformulações
aprovadas]]</f>
        <v>0</v>
      </c>
      <c r="BP21" s="93"/>
      <c r="BQ21" s="202" t="e">
        <f>Tabela115[[#This Row],[FINALIDADE
Registro
Despesa Liquidada até __/__/____]]/Tabela115[[#This Row],[FINALIDADE
Registro
Orçamento 
Atualizado]]</f>
        <v>#DIV/0!</v>
      </c>
      <c r="BR21" s="93"/>
      <c r="BS21" s="202" t="e">
        <f>Tabela115[[#This Row],[FINALIDADE
Registro
(+)
Suplementação
 proposta para a
_ª Reformulação]]/Tabela115[[#This Row],[FINALIDADE
Registro
Orçamento 
Atualizado]]</f>
        <v>#DIV/0!</v>
      </c>
      <c r="BT21" s="93"/>
      <c r="BU21" s="202" t="e">
        <f>Tabela115[[#This Row],[FINALIDADE
Registro
(-)
Redução
proposta para a
_ª Reformulação]]/Tabela115[[#This Row],[FINALIDADE
Registro
Orçamento 
Atualizado]]</f>
        <v>#DIV/0!</v>
      </c>
      <c r="BV2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" s="244"/>
      <c r="BX21" s="31"/>
      <c r="BY2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" s="93"/>
      <c r="CA21" s="201" t="e">
        <f>Tabela115[[#This Row],[FINALIDADE
Julgamento e Normatização
Despesa Liquidada até __/__/____]]/Tabela115[[#This Row],[FINALIDADE
Julgamento e Normatização
Orçamento 
Atualizado]]</f>
        <v>#DIV/0!</v>
      </c>
      <c r="CB21" s="93"/>
      <c r="CC2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" s="93"/>
      <c r="CE2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" s="31"/>
      <c r="CI21" s="31"/>
      <c r="CJ2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" s="31"/>
      <c r="CL21" s="203" t="e">
        <f>Tabela115[[#This Row],[GESTÃO
Comunicação 
e Eventos
Despesa Liquidada até __/__/____]]/Tabela115[[#This Row],[GESTÃO
Comunicação 
e Eventos
Orçamento 
Atualizado]]</f>
        <v>#DIV/0!</v>
      </c>
      <c r="CM21" s="31"/>
      <c r="CN21" s="203" t="e">
        <f>Tabela115[[#This Row],[GESTÃO
Comunicação 
e Eventos
(+)
Suplementação
 proposta para a
_ª Reformulação]]/Tabela115[[#This Row],[GESTÃO
Comunicação 
e Eventos
Orçamento 
Atualizado]]</f>
        <v>#DIV/0!</v>
      </c>
      <c r="CO21" s="31"/>
      <c r="CP21" s="203" t="e">
        <f>-Tabela115[[#This Row],[GESTÃO
Comunicação 
e Eventos
(-)
Redução
proposta para a
_ª Reformulação]]/Tabela115[[#This Row],[GESTÃO
Comunicação 
e Eventos
Orçamento 
Atualizado]]</f>
        <v>#DIV/0!</v>
      </c>
      <c r="CQ2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" s="31"/>
      <c r="CS21" s="31"/>
      <c r="CT2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" s="31"/>
      <c r="CV21" s="203" t="e">
        <f>Tabela115[[#This Row],[GESTÃO
Suporte Técnico-Administrativo
Despesa Liquidada até __/__/____]]/Tabela115[[#This Row],[GESTÃO
Suporte Técnico-Administrativo
Orçamento 
Atualizado]]</f>
        <v>#DIV/0!</v>
      </c>
      <c r="CW21" s="31"/>
      <c r="CX2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" s="31"/>
      <c r="CZ2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" s="31"/>
      <c r="DC21" s="31"/>
      <c r="DD2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" s="31"/>
      <c r="DF21" s="203" t="e">
        <f>Tabela115[[#This Row],[GESTÃO
Tecnologia da
Informação
Despesa Liquidada até __/__/____]]/Tabela115[[#This Row],[GESTÃO
Tecnologia da
Informação
Orçamento 
Atualizado]]</f>
        <v>#DIV/0!</v>
      </c>
      <c r="DG21" s="31"/>
      <c r="DH2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1" s="31"/>
      <c r="DJ21" s="203" t="e">
        <f>-Tabela115[[#This Row],[GESTÃO
Tecnologia da
Informação
(-)
Redução
proposta para a
_ª Reformulação]]/Tabela115[[#This Row],[GESTÃO
Tecnologia da
Informação
Orçamento 
Atualizado]]</f>
        <v>#DIV/0!</v>
      </c>
      <c r="DK2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" s="31"/>
      <c r="DM21" s="31"/>
      <c r="DN21" s="31">
        <f>Tabela115[[#This Row],[GESTÃO
Infraestrutura
Proposta Orçamentária Inicial]]+Tabela115[[#This Row],[GESTÃO
Infraestrutura
Transposições Orçamentárias 
Nº __ a __ 
e
Reformulações
aprovadas]]</f>
        <v>0</v>
      </c>
      <c r="DO21" s="31"/>
      <c r="DP21" s="203" t="e">
        <f>Tabela115[[#This Row],[GESTÃO
Infraestrutura
Despesa Liquidada até __/__/____]]/Tabela115[[#This Row],[GESTÃO
Infraestrutura
Orçamento 
Atualizado]]</f>
        <v>#DIV/0!</v>
      </c>
      <c r="DQ21" s="31"/>
      <c r="DR21" s="203" t="e">
        <f>Tabela115[[#This Row],[GESTÃO
Infraestrutura
(+)
Suplementação
 proposta para a
_ª Reformulação]]/Tabela115[[#This Row],[GESTÃO
Infraestrutura
Orçamento 
Atualizado]]</f>
        <v>#DIV/0!</v>
      </c>
      <c r="DS21" s="31"/>
      <c r="DT21" s="203" t="e">
        <f>Tabela115[[#This Row],[GESTÃO
Infraestrutura
(-)
Redução
proposta para a
_ª Reformulação]]/Tabela115[[#This Row],[GESTÃO
Infraestrutura
Orçamento 
Atualizado]]</f>
        <v>#DIV/0!</v>
      </c>
      <c r="DU2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" s="89"/>
      <c r="DX21" s="89"/>
      <c r="DY21" s="89"/>
      <c r="DZ21" s="89"/>
      <c r="EA21" s="89"/>
      <c r="EB21" s="89"/>
      <c r="EC21" s="89"/>
      <c r="ED21" s="89"/>
      <c r="EE21" s="89"/>
    </row>
    <row r="22" spans="1:135" s="37" customFormat="1" ht="14.1" customHeight="1" x14ac:dyDescent="0.25">
      <c r="A22" s="74" t="s">
        <v>131</v>
      </c>
      <c r="B22" s="212" t="s">
        <v>132</v>
      </c>
      <c r="C22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" s="68" t="e">
        <f>Tabela115[[#This Row],[DESPESA
LIQUIDADA ATÉ
 __/__/____]]/Tabela115[[#This Row],[ORÇAMENTO
ATUALIZADO]]</f>
        <v>#DIV/0!</v>
      </c>
      <c r="H22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" s="259" t="e">
        <f>Tabela115[[#This Row],[(+)
SUPLEMENTAÇÃO
PROPOSTA PARA A
_ª
REFORMULAÇÃO]]/Tabela115[[#This Row],[ORÇAMENTO
ATUALIZADO]]</f>
        <v>#DIV/0!</v>
      </c>
      <c r="J22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" s="259" t="e">
        <f>-Tabela115[[#This Row],[(-)
REDUÇÃO
PROPOSTA PARA A
_ª
REFORMULAÇÃO]]/Tabela115[[#This Row],[ORÇAMENTO
ATUALIZADO]]</f>
        <v>#DIV/0!</v>
      </c>
      <c r="L22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" s="82" t="e">
        <f>(Tabela115[[#This Row],[PROPOSTA
ORÇAMENTÁRIA
ATUALIZADA
APÓS A
_ª
REFORMULAÇÃO]]/Tabela115[[#This Row],[ORÇAMENTO
ATUALIZADO]])-1</f>
        <v>#DIV/0!</v>
      </c>
      <c r="N22" s="221">
        <f>SUM(N23:N27)</f>
        <v>0</v>
      </c>
      <c r="O22" s="92">
        <f>SUM(O23:O27)</f>
        <v>0</v>
      </c>
      <c r="P22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" s="92">
        <f>SUM(Q23:Q27)</f>
        <v>0</v>
      </c>
      <c r="R22" s="217" t="e">
        <f>Tabela115[[#This Row],[GOVERNANÇA
Direção e
Liderança
Despesa Liquidada até __/__/____]]/Tabela115[[#This Row],[GOVERNANÇA
Direção e
Liderança
Orçamento 
Atualizado]]</f>
        <v>#DIV/0!</v>
      </c>
      <c r="S22" s="92">
        <f>SUM(S23:S27)</f>
        <v>0</v>
      </c>
      <c r="T22" s="217" t="e">
        <f>Tabela115[[#This Row],[GOVERNANÇA
Direção e
Liderança
(+)
Suplementação
 proposta para a
_ª Reformulação]]/Tabela115[[#This Row],[GOVERNANÇA
Direção e
Liderança
Orçamento 
Atualizado]]</f>
        <v>#DIV/0!</v>
      </c>
      <c r="U22" s="92">
        <f>SUM(U23:U27)</f>
        <v>0</v>
      </c>
      <c r="V22" s="217" t="e">
        <f>-Tabela115[[#This Row],[GOVERNANÇA
Direção e
Liderança
(-)
Redução
proposta para a
_ª Reformulação]]/Tabela115[[#This Row],[GOVERNANÇA
Direção e
Liderança
Orçamento 
Atualizado]]</f>
        <v>#DIV/0!</v>
      </c>
      <c r="W22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" s="80">
        <f>SUM(X23:X27)</f>
        <v>0</v>
      </c>
      <c r="Y22" s="80">
        <f>SUM(Y23:Y27)</f>
        <v>0</v>
      </c>
      <c r="Z22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" s="80">
        <f>SUM(AA23:AA27)</f>
        <v>0</v>
      </c>
      <c r="AB22" s="218" t="e">
        <f>Tabela115[[#This Row],[GOVERNANÇA
Relacionamento 
Institucional
Despesa Liquidada até __/__/____]]/Tabela115[[#This Row],[GOVERNANÇA
Relacionamento 
Institucional
Orçamento 
Atualizado]]</f>
        <v>#DIV/0!</v>
      </c>
      <c r="AC22" s="80">
        <f>SUM(AC23:AC27)</f>
        <v>0</v>
      </c>
      <c r="AD22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" s="80">
        <f>SUM(AE23:AE27)</f>
        <v>0</v>
      </c>
      <c r="AF22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" s="80">
        <f>SUM(AH23:AH27)</f>
        <v>0</v>
      </c>
      <c r="AI22" s="92">
        <f>SUM(AI23:AI27)</f>
        <v>0</v>
      </c>
      <c r="AJ22" s="92">
        <f>Tabela115[[#This Row],[GOVERNANÇA
Estratégia
Proposta Orçamentária Inicial]]+Tabela115[[#This Row],[GOVERNANÇA
Estratégia
Transposições Orçamentárias 
Nº __ a __ 
e
Reformulações
aprovadas]]</f>
        <v>0</v>
      </c>
      <c r="AK22" s="92">
        <f>SUM(AK23:AK27)</f>
        <v>0</v>
      </c>
      <c r="AL22" s="217" t="e">
        <f>Tabela115[[#This Row],[GOVERNANÇA
Estratégia
Despesa Liquidada até __/__/____]]/Tabela115[[#This Row],[GOVERNANÇA
Estratégia
Orçamento 
Atualizado]]</f>
        <v>#DIV/0!</v>
      </c>
      <c r="AM22" s="92">
        <f>SUM(AM23:AM27)</f>
        <v>0</v>
      </c>
      <c r="AN22" s="217" t="e">
        <f>Tabela115[[#This Row],[GOVERNANÇA
Estratégia
(+)
Suplementação
 proposta para a
_ª Reformulação]]/Tabela115[[#This Row],[GOVERNANÇA
Estratégia
Orçamento 
Atualizado]]</f>
        <v>#DIV/0!</v>
      </c>
      <c r="AO22" s="92">
        <f>SUM(AO23:AO27)</f>
        <v>0</v>
      </c>
      <c r="AP22" s="217" t="e">
        <f>-Tabela115[[#This Row],[GOVERNANÇA
Estratégia
(-)
Redução
proposta para a
_ª Reformulação]]/Tabela115[[#This Row],[GOVERNANÇA
Estratégia
Orçamento 
Atualizado]]</f>
        <v>#DIV/0!</v>
      </c>
      <c r="AQ22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" s="80">
        <f>SUM(AR23:AR27)</f>
        <v>0</v>
      </c>
      <c r="AS22" s="92">
        <f>SUM(AS23:AS27)</f>
        <v>0</v>
      </c>
      <c r="AT22" s="92">
        <f>Tabela115[[#This Row],[GOVERNANÇA
Controle
Proposta Orçamentária Inicial]]+Tabela115[[#This Row],[GOVERNANÇA
Controle
Transposições Orçamentárias 
Nº __ a __ 
e
Reformulações
aprovadas]]</f>
        <v>0</v>
      </c>
      <c r="AU22" s="92">
        <f>SUM(AU23:AU27)</f>
        <v>0</v>
      </c>
      <c r="AV22" s="217" t="e">
        <f>Tabela115[[#This Row],[GOVERNANÇA
Controle
Despesa Liquidada até __/__/____]]/Tabela115[[#This Row],[GOVERNANÇA
Controle
Orçamento 
Atualizado]]</f>
        <v>#DIV/0!</v>
      </c>
      <c r="AW22" s="92">
        <f>SUM(AW23:AW27)</f>
        <v>0</v>
      </c>
      <c r="AX22" s="217" t="e">
        <f>Tabela115[[#This Row],[GOVERNANÇA
Controle
(+)
Suplementação
 proposta para a
_ª Reformulação]]/Tabela115[[#This Row],[GOVERNANÇA
Controle
Orçamento 
Atualizado]]</f>
        <v>#DIV/0!</v>
      </c>
      <c r="AY22" s="92">
        <f>SUM(AY23:AY27)</f>
        <v>0</v>
      </c>
      <c r="AZ22" s="217" t="e">
        <f>-Tabela115[[#This Row],[GOVERNANÇA
Controle
(-)
Redução
proposta para a
_ª Reformulação]]/Tabela115[[#This Row],[GOVERNANÇA
Controle
Orçamento 
Atualizado]]</f>
        <v>#DIV/0!</v>
      </c>
      <c r="BA22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" s="221">
        <f>SUM(BC23:BC27)</f>
        <v>0</v>
      </c>
      <c r="BD22" s="92">
        <f>SUM(BD23:BD27)</f>
        <v>0</v>
      </c>
      <c r="BE22" s="92">
        <f>Tabela115[[#This Row],[FINALIDADE
Fiscalização
Proposta Orçamentária Inicial]]+Tabela115[[#This Row],[FINALIDADE
Fiscalização
Transposições Orçamentárias 
Nº __ a __ 
e
Reformulações
aprovadas]]</f>
        <v>0</v>
      </c>
      <c r="BF22" s="92">
        <f>SUM(BF23:BF27)</f>
        <v>0</v>
      </c>
      <c r="BG22" s="217" t="e">
        <f>Tabela115[[#This Row],[FINALIDADE
Fiscalização
Despesa Liquidada até __/__/____]]/Tabela115[[#This Row],[FINALIDADE
Fiscalização
Orçamento 
Atualizado]]</f>
        <v>#DIV/0!</v>
      </c>
      <c r="BH22" s="92">
        <f>SUM(BH23:BH27)</f>
        <v>0</v>
      </c>
      <c r="BI22" s="217" t="e">
        <f>Tabela115[[#This Row],[FINALIDADE
Fiscalização
(+)
Suplementação
 proposta para a
_ª Reformulação]]/Tabela115[[#This Row],[FINALIDADE
Fiscalização
Orçamento 
Atualizado]]</f>
        <v>#DIV/0!</v>
      </c>
      <c r="BJ22" s="92">
        <f>SUM(BJ23:BJ27)</f>
        <v>0</v>
      </c>
      <c r="BK22" s="217" t="e">
        <f>Tabela115[[#This Row],[FINALIDADE
Fiscalização
(-)
Redução
proposta para a
_ª Reformulação]]/Tabela115[[#This Row],[FINALIDADE
Fiscalização
Orçamento 
Atualizado]]</f>
        <v>#DIV/0!</v>
      </c>
      <c r="BL22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" s="80">
        <f>SUM(BM23:BM27)</f>
        <v>0</v>
      </c>
      <c r="BN22" s="92">
        <f>SUM(BN23:BN27)</f>
        <v>0</v>
      </c>
      <c r="BO22" s="92">
        <f>Tabela115[[#This Row],[FINALIDADE
Registro
Proposta Orçamentária Inicial]]+Tabela115[[#This Row],[FINALIDADE
Registro
Transposições Orçamentárias 
Nº __ a __ 
e
Reformulações
aprovadas]]</f>
        <v>0</v>
      </c>
      <c r="BP22" s="92">
        <f>SUM(BP23:BP27)</f>
        <v>0</v>
      </c>
      <c r="BQ22" s="220" t="e">
        <f>Tabela115[[#This Row],[FINALIDADE
Registro
Despesa Liquidada até __/__/____]]/Tabela115[[#This Row],[FINALIDADE
Registro
Orçamento 
Atualizado]]</f>
        <v>#DIV/0!</v>
      </c>
      <c r="BR22" s="92">
        <f>SUM(BR23:BR27)</f>
        <v>0</v>
      </c>
      <c r="BS22" s="220" t="e">
        <f>Tabela115[[#This Row],[FINALIDADE
Registro
(+)
Suplementação
 proposta para a
_ª Reformulação]]/Tabela115[[#This Row],[FINALIDADE
Registro
Orçamento 
Atualizado]]</f>
        <v>#DIV/0!</v>
      </c>
      <c r="BT22" s="92">
        <f>SUM(BT23:BT27)</f>
        <v>0</v>
      </c>
      <c r="BU22" s="220" t="e">
        <f>Tabela115[[#This Row],[FINALIDADE
Registro
(-)
Redução
proposta para a
_ª Reformulação]]/Tabela115[[#This Row],[FINALIDADE
Registro
Orçamento 
Atualizado]]</f>
        <v>#DIV/0!</v>
      </c>
      <c r="BV22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" s="243">
        <f>SUM(BW23:BW27)</f>
        <v>0</v>
      </c>
      <c r="BX22" s="80">
        <f>SUM(BX23:BX27)</f>
        <v>0</v>
      </c>
      <c r="BY22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" s="92">
        <f>SUM(BZ23:BZ27)</f>
        <v>0</v>
      </c>
      <c r="CA22" s="217" t="e">
        <f>Tabela115[[#This Row],[FINALIDADE
Julgamento e Normatização
Despesa Liquidada até __/__/____]]/Tabela115[[#This Row],[FINALIDADE
Julgamento e Normatização
Orçamento 
Atualizado]]</f>
        <v>#DIV/0!</v>
      </c>
      <c r="CB22" s="92">
        <f>SUM(CB23:CB27)</f>
        <v>0</v>
      </c>
      <c r="CC22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" s="92">
        <f>SUM(CD23:CD27)</f>
        <v>0</v>
      </c>
      <c r="CE22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2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" s="80">
        <f>SUM(CH23:CH27)</f>
        <v>0</v>
      </c>
      <c r="CI22" s="80">
        <f>SUM(CI23:CI27)</f>
        <v>0</v>
      </c>
      <c r="CJ22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" s="80">
        <f>SUM(CK23:CK27)</f>
        <v>0</v>
      </c>
      <c r="CL22" s="218" t="e">
        <f>Tabela115[[#This Row],[GESTÃO
Comunicação 
e Eventos
Despesa Liquidada até __/__/____]]/Tabela115[[#This Row],[GESTÃO
Comunicação 
e Eventos
Orçamento 
Atualizado]]</f>
        <v>#DIV/0!</v>
      </c>
      <c r="CM22" s="80">
        <f>SUM(CM23:CM27)</f>
        <v>0</v>
      </c>
      <c r="CN22" s="218" t="e">
        <f>Tabela115[[#This Row],[GESTÃO
Comunicação 
e Eventos
(+)
Suplementação
 proposta para a
_ª Reformulação]]/Tabela115[[#This Row],[GESTÃO
Comunicação 
e Eventos
Orçamento 
Atualizado]]</f>
        <v>#DIV/0!</v>
      </c>
      <c r="CO22" s="80">
        <f>SUM(CO23:CO27)</f>
        <v>0</v>
      </c>
      <c r="CP22" s="218" t="e">
        <f>-Tabela115[[#This Row],[GESTÃO
Comunicação 
e Eventos
(-)
Redução
proposta para a
_ª Reformulação]]/Tabela115[[#This Row],[GESTÃO
Comunicação 
e Eventos
Orçamento 
Atualizado]]</f>
        <v>#DIV/0!</v>
      </c>
      <c r="CQ22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" s="80">
        <f>SUM(CR23:CR27)</f>
        <v>0</v>
      </c>
      <c r="CS22" s="80">
        <f>SUM(CS23:CS27)</f>
        <v>0</v>
      </c>
      <c r="CT22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" s="80">
        <f>SUM(CU23:CU27)</f>
        <v>0</v>
      </c>
      <c r="CV22" s="218" t="e">
        <f>Tabela115[[#This Row],[GESTÃO
Suporte Técnico-Administrativo
Despesa Liquidada até __/__/____]]/Tabela115[[#This Row],[GESTÃO
Suporte Técnico-Administrativo
Orçamento 
Atualizado]]</f>
        <v>#DIV/0!</v>
      </c>
      <c r="CW22" s="80">
        <f>SUM(CW23:CW27)</f>
        <v>0</v>
      </c>
      <c r="CX22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" s="80">
        <f>SUM(CY23:CY27)</f>
        <v>0</v>
      </c>
      <c r="CZ22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2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" s="80">
        <f>SUM(DB23:DB27)</f>
        <v>0</v>
      </c>
      <c r="DC22" s="80">
        <f>SUM(DC23:DC27)</f>
        <v>0</v>
      </c>
      <c r="DD22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" s="80">
        <f>SUM(DE23:DE27)</f>
        <v>0</v>
      </c>
      <c r="DF22" s="218" t="e">
        <f>Tabela115[[#This Row],[GESTÃO
Tecnologia da
Informação
Despesa Liquidada até __/__/____]]/Tabela115[[#This Row],[GESTÃO
Tecnologia da
Informação
Orçamento 
Atualizado]]</f>
        <v>#DIV/0!</v>
      </c>
      <c r="DG22" s="80">
        <f>SUM(DG23:DG27)</f>
        <v>0</v>
      </c>
      <c r="DH22" s="218" t="e">
        <f>Tabela115[[#This Row],[GESTÃO
Tecnologia da
Informação
(+)
Suplementação
 proposta para a
_ª Reformulação]]/Tabela115[[#This Row],[GESTÃO
Tecnologia da
Informação
Orçamento 
Atualizado]]</f>
        <v>#DIV/0!</v>
      </c>
      <c r="DI22" s="80">
        <f>SUM(DI23:DI27)</f>
        <v>0</v>
      </c>
      <c r="DJ22" s="218" t="e">
        <f>-Tabela115[[#This Row],[GESTÃO
Tecnologia da
Informação
(-)
Redução
proposta para a
_ª Reformulação]]/Tabela115[[#This Row],[GESTÃO
Tecnologia da
Informação
Orçamento 
Atualizado]]</f>
        <v>#DIV/0!</v>
      </c>
      <c r="DK22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" s="80">
        <f>SUM(DL23:DL27)</f>
        <v>0</v>
      </c>
      <c r="DM22" s="80">
        <f>SUM(DM23:DM27)</f>
        <v>0</v>
      </c>
      <c r="DN22" s="80">
        <f>Tabela115[[#This Row],[GESTÃO
Infraestrutura
Proposta Orçamentária Inicial]]+Tabela115[[#This Row],[GESTÃO
Infraestrutura
Transposições Orçamentárias 
Nº __ a __ 
e
Reformulações
aprovadas]]</f>
        <v>0</v>
      </c>
      <c r="DO22" s="80">
        <f>SUM(DO23:DO27)</f>
        <v>0</v>
      </c>
      <c r="DP22" s="218" t="e">
        <f>Tabela115[[#This Row],[GESTÃO
Infraestrutura
Despesa Liquidada até __/__/____]]/Tabela115[[#This Row],[GESTÃO
Infraestrutura
Orçamento 
Atualizado]]</f>
        <v>#DIV/0!</v>
      </c>
      <c r="DQ22" s="80">
        <f>SUM(DQ23:DQ27)</f>
        <v>0</v>
      </c>
      <c r="DR22" s="218" t="e">
        <f>Tabela115[[#This Row],[GESTÃO
Infraestrutura
(+)
Suplementação
 proposta para a
_ª Reformulação]]/Tabela115[[#This Row],[GESTÃO
Infraestrutura
Orçamento 
Atualizado]]</f>
        <v>#DIV/0!</v>
      </c>
      <c r="DS22" s="80">
        <f>SUM(DS23:DS27)</f>
        <v>0</v>
      </c>
      <c r="DT22" s="218" t="e">
        <f>Tabela115[[#This Row],[GESTÃO
Infraestrutura
(-)
Redução
proposta para a
_ª Reformulação]]/Tabela115[[#This Row],[GESTÃO
Infraestrutura
Orçamento 
Atualizado]]</f>
        <v>#DIV/0!</v>
      </c>
      <c r="DU22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" s="94"/>
      <c r="DX22" s="94"/>
      <c r="DY22" s="94"/>
      <c r="DZ22" s="94"/>
      <c r="EA22" s="94"/>
      <c r="EB22" s="94"/>
      <c r="EC22" s="94"/>
      <c r="ED22" s="94"/>
      <c r="EE22" s="94"/>
    </row>
    <row r="23" spans="1:135" s="18" customFormat="1" ht="14.1" customHeight="1" x14ac:dyDescent="0.25">
      <c r="A23" s="85" t="s">
        <v>133</v>
      </c>
      <c r="B23" s="213" t="s">
        <v>585</v>
      </c>
      <c r="C2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" s="69" t="e">
        <f>Tabela115[[#This Row],[DESPESA
LIQUIDADA ATÉ
 __/__/____]]/Tabela115[[#This Row],[ORÇAMENTO
ATUALIZADO]]</f>
        <v>#DIV/0!</v>
      </c>
      <c r="H2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" s="263" t="e">
        <f>Tabela115[[#This Row],[(+)
SUPLEMENTAÇÃO
PROPOSTA PARA A
_ª
REFORMULAÇÃO]]/Tabela115[[#This Row],[ORÇAMENTO
ATUALIZADO]]</f>
        <v>#DIV/0!</v>
      </c>
      <c r="J2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" s="263" t="e">
        <f>-Tabela115[[#This Row],[(-)
REDUÇÃO
PROPOSTA PARA A
_ª
REFORMULAÇÃO]]/Tabela115[[#This Row],[ORÇAMENTO
ATUALIZADO]]</f>
        <v>#DIV/0!</v>
      </c>
      <c r="L2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" s="83" t="e">
        <f>(Tabela115[[#This Row],[PROPOSTA
ORÇAMENTÁRIA
ATUALIZADA
APÓS A
_ª
REFORMULAÇÃO]]/Tabela115[[#This Row],[ORÇAMENTO
ATUALIZADO]])-1</f>
        <v>#DIV/0!</v>
      </c>
      <c r="N23" s="225"/>
      <c r="O23" s="93"/>
      <c r="P2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" s="93"/>
      <c r="R23" s="201" t="e">
        <f>Tabela115[[#This Row],[GOVERNANÇA
Direção e
Liderança
Despesa Liquidada até __/__/____]]/Tabela115[[#This Row],[GOVERNANÇA
Direção e
Liderança
Orçamento 
Atualizado]]</f>
        <v>#DIV/0!</v>
      </c>
      <c r="S23" s="93"/>
      <c r="T23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" s="93"/>
      <c r="V23" s="201" t="e">
        <f>-Tabela115[[#This Row],[GOVERNANÇA
Direção e
Liderança
(-)
Redução
proposta para a
_ª Reformulação]]/Tabela115[[#This Row],[GOVERNANÇA
Direção e
Liderança
Orçamento 
Atualizado]]</f>
        <v>#DIV/0!</v>
      </c>
      <c r="W2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" s="31"/>
      <c r="Y23" s="31"/>
      <c r="Z2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" s="31"/>
      <c r="AB23" s="203" t="e">
        <f>Tabela115[[#This Row],[GOVERNANÇA
Relacionamento 
Institucional
Despesa Liquidada até __/__/____]]/Tabela115[[#This Row],[GOVERNANÇA
Relacionamento 
Institucional
Orçamento 
Atualizado]]</f>
        <v>#DIV/0!</v>
      </c>
      <c r="AC23" s="31"/>
      <c r="AD2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" s="31"/>
      <c r="AF2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" s="31"/>
      <c r="AI23" s="93"/>
      <c r="AJ23" s="93">
        <f>Tabela115[[#This Row],[GOVERNANÇA
Estratégia
Proposta Orçamentária Inicial]]+Tabela115[[#This Row],[GOVERNANÇA
Estratégia
Transposições Orçamentárias 
Nº __ a __ 
e
Reformulações
aprovadas]]</f>
        <v>0</v>
      </c>
      <c r="AK23" s="93"/>
      <c r="AL23" s="201" t="e">
        <f>Tabela115[[#This Row],[GOVERNANÇA
Estratégia
Despesa Liquidada até __/__/____]]/Tabela115[[#This Row],[GOVERNANÇA
Estratégia
Orçamento 
Atualizado]]</f>
        <v>#DIV/0!</v>
      </c>
      <c r="AM23" s="93"/>
      <c r="AN23" s="201" t="e">
        <f>Tabela115[[#This Row],[GOVERNANÇA
Estratégia
(+)
Suplementação
 proposta para a
_ª Reformulação]]/Tabela115[[#This Row],[GOVERNANÇA
Estratégia
Orçamento 
Atualizado]]</f>
        <v>#DIV/0!</v>
      </c>
      <c r="AO23" s="93"/>
      <c r="AP23" s="201" t="e">
        <f>-Tabela115[[#This Row],[GOVERNANÇA
Estratégia
(-)
Redução
proposta para a
_ª Reformulação]]/Tabela115[[#This Row],[GOVERNANÇA
Estratégia
Orçamento 
Atualizado]]</f>
        <v>#DIV/0!</v>
      </c>
      <c r="AQ2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" s="31"/>
      <c r="AS23" s="93"/>
      <c r="AT23" s="93">
        <f>Tabela115[[#This Row],[GOVERNANÇA
Controle
Proposta Orçamentária Inicial]]+Tabela115[[#This Row],[GOVERNANÇA
Controle
Transposições Orçamentárias 
Nº __ a __ 
e
Reformulações
aprovadas]]</f>
        <v>0</v>
      </c>
      <c r="AU23" s="93"/>
      <c r="AV23" s="201" t="e">
        <f>Tabela115[[#This Row],[GOVERNANÇA
Controle
Despesa Liquidada até __/__/____]]/Tabela115[[#This Row],[GOVERNANÇA
Controle
Orçamento 
Atualizado]]</f>
        <v>#DIV/0!</v>
      </c>
      <c r="AW23" s="93"/>
      <c r="AX23" s="201" t="e">
        <f>Tabela115[[#This Row],[GOVERNANÇA
Controle
(+)
Suplementação
 proposta para a
_ª Reformulação]]/Tabela115[[#This Row],[GOVERNANÇA
Controle
Orçamento 
Atualizado]]</f>
        <v>#DIV/0!</v>
      </c>
      <c r="AY23" s="93"/>
      <c r="AZ23" s="201" t="e">
        <f>-Tabela115[[#This Row],[GOVERNANÇA
Controle
(-)
Redução
proposta para a
_ª Reformulação]]/Tabela115[[#This Row],[GOVERNANÇA
Controle
Orçamento 
Atualizado]]</f>
        <v>#DIV/0!</v>
      </c>
      <c r="BA2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" s="225"/>
      <c r="BD23" s="93"/>
      <c r="BE23" s="93">
        <f>Tabela115[[#This Row],[FINALIDADE
Fiscalização
Proposta Orçamentária Inicial]]+Tabela115[[#This Row],[FINALIDADE
Fiscalização
Transposições Orçamentárias 
Nº __ a __ 
e
Reformulações
aprovadas]]</f>
        <v>0</v>
      </c>
      <c r="BF23" s="93"/>
      <c r="BG23" s="201" t="e">
        <f>Tabela115[[#This Row],[FINALIDADE
Fiscalização
Despesa Liquidada até __/__/____]]/Tabela115[[#This Row],[FINALIDADE
Fiscalização
Orçamento 
Atualizado]]</f>
        <v>#DIV/0!</v>
      </c>
      <c r="BH23" s="93"/>
      <c r="BI23" s="201" t="e">
        <f>Tabela115[[#This Row],[FINALIDADE
Fiscalização
(+)
Suplementação
 proposta para a
_ª Reformulação]]/Tabela115[[#This Row],[FINALIDADE
Fiscalização
Orçamento 
Atualizado]]</f>
        <v>#DIV/0!</v>
      </c>
      <c r="BJ23" s="93"/>
      <c r="BK23" s="201" t="e">
        <f>Tabela115[[#This Row],[FINALIDADE
Fiscalização
(-)
Redução
proposta para a
_ª Reformulação]]/Tabela115[[#This Row],[FINALIDADE
Fiscalização
Orçamento 
Atualizado]]</f>
        <v>#DIV/0!</v>
      </c>
      <c r="BL2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" s="31"/>
      <c r="BN23" s="93"/>
      <c r="BO23" s="93">
        <f>Tabela115[[#This Row],[FINALIDADE
Registro
Proposta Orçamentária Inicial]]+Tabela115[[#This Row],[FINALIDADE
Registro
Transposições Orçamentárias 
Nº __ a __ 
e
Reformulações
aprovadas]]</f>
        <v>0</v>
      </c>
      <c r="BP23" s="93"/>
      <c r="BQ23" s="202" t="e">
        <f>Tabela115[[#This Row],[FINALIDADE
Registro
Despesa Liquidada até __/__/____]]/Tabela115[[#This Row],[FINALIDADE
Registro
Orçamento 
Atualizado]]</f>
        <v>#DIV/0!</v>
      </c>
      <c r="BR23" s="93"/>
      <c r="BS23" s="202" t="e">
        <f>Tabela115[[#This Row],[FINALIDADE
Registro
(+)
Suplementação
 proposta para a
_ª Reformulação]]/Tabela115[[#This Row],[FINALIDADE
Registro
Orçamento 
Atualizado]]</f>
        <v>#DIV/0!</v>
      </c>
      <c r="BT23" s="93"/>
      <c r="BU23" s="202" t="e">
        <f>Tabela115[[#This Row],[FINALIDADE
Registro
(-)
Redução
proposta para a
_ª Reformulação]]/Tabela115[[#This Row],[FINALIDADE
Registro
Orçamento 
Atualizado]]</f>
        <v>#DIV/0!</v>
      </c>
      <c r="BV2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" s="244"/>
      <c r="BX23" s="31"/>
      <c r="BY2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" s="93"/>
      <c r="CA23" s="201" t="e">
        <f>Tabela115[[#This Row],[FINALIDADE
Julgamento e Normatização
Despesa Liquidada até __/__/____]]/Tabela115[[#This Row],[FINALIDADE
Julgamento e Normatização
Orçamento 
Atualizado]]</f>
        <v>#DIV/0!</v>
      </c>
      <c r="CB23" s="93"/>
      <c r="CC2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" s="93"/>
      <c r="CE2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" s="31"/>
      <c r="CI23" s="31"/>
      <c r="CJ2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" s="31"/>
      <c r="CL23" s="203" t="e">
        <f>Tabela115[[#This Row],[GESTÃO
Comunicação 
e Eventos
Despesa Liquidada até __/__/____]]/Tabela115[[#This Row],[GESTÃO
Comunicação 
e Eventos
Orçamento 
Atualizado]]</f>
        <v>#DIV/0!</v>
      </c>
      <c r="CM23" s="31"/>
      <c r="CN23" s="203" t="e">
        <f>Tabela115[[#This Row],[GESTÃO
Comunicação 
e Eventos
(+)
Suplementação
 proposta para a
_ª Reformulação]]/Tabela115[[#This Row],[GESTÃO
Comunicação 
e Eventos
Orçamento 
Atualizado]]</f>
        <v>#DIV/0!</v>
      </c>
      <c r="CO23" s="31"/>
      <c r="CP23" s="203" t="e">
        <f>-Tabela115[[#This Row],[GESTÃO
Comunicação 
e Eventos
(-)
Redução
proposta para a
_ª Reformulação]]/Tabela115[[#This Row],[GESTÃO
Comunicação 
e Eventos
Orçamento 
Atualizado]]</f>
        <v>#DIV/0!</v>
      </c>
      <c r="CQ2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" s="31"/>
      <c r="CS23" s="31"/>
      <c r="CT2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" s="31"/>
      <c r="CV23" s="203" t="e">
        <f>Tabela115[[#This Row],[GESTÃO
Suporte Técnico-Administrativo
Despesa Liquidada até __/__/____]]/Tabela115[[#This Row],[GESTÃO
Suporte Técnico-Administrativo
Orçamento 
Atualizado]]</f>
        <v>#DIV/0!</v>
      </c>
      <c r="CW23" s="31"/>
      <c r="CX2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" s="31"/>
      <c r="CZ2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" s="31"/>
      <c r="DC23" s="31"/>
      <c r="DD2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" s="31"/>
      <c r="DF23" s="203" t="e">
        <f>Tabela115[[#This Row],[GESTÃO
Tecnologia da
Informação
Despesa Liquidada até __/__/____]]/Tabela115[[#This Row],[GESTÃO
Tecnologia da
Informação
Orçamento 
Atualizado]]</f>
        <v>#DIV/0!</v>
      </c>
      <c r="DG23" s="31"/>
      <c r="DH2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3" s="31"/>
      <c r="DJ23" s="203" t="e">
        <f>-Tabela115[[#This Row],[GESTÃO
Tecnologia da
Informação
(-)
Redução
proposta para a
_ª Reformulação]]/Tabela115[[#This Row],[GESTÃO
Tecnologia da
Informação
Orçamento 
Atualizado]]</f>
        <v>#DIV/0!</v>
      </c>
      <c r="DK2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" s="31"/>
      <c r="DM23" s="31"/>
      <c r="DN23" s="31">
        <f>Tabela115[[#This Row],[GESTÃO
Infraestrutura
Proposta Orçamentária Inicial]]+Tabela115[[#This Row],[GESTÃO
Infraestrutura
Transposições Orçamentárias 
Nº __ a __ 
e
Reformulações
aprovadas]]</f>
        <v>0</v>
      </c>
      <c r="DO23" s="31"/>
      <c r="DP23" s="203" t="e">
        <f>Tabela115[[#This Row],[GESTÃO
Infraestrutura
Despesa Liquidada até __/__/____]]/Tabela115[[#This Row],[GESTÃO
Infraestrutura
Orçamento 
Atualizado]]</f>
        <v>#DIV/0!</v>
      </c>
      <c r="DQ23" s="31"/>
      <c r="DR23" s="203" t="e">
        <f>Tabela115[[#This Row],[GESTÃO
Infraestrutura
(+)
Suplementação
 proposta para a
_ª Reformulação]]/Tabela115[[#This Row],[GESTÃO
Infraestrutura
Orçamento 
Atualizado]]</f>
        <v>#DIV/0!</v>
      </c>
      <c r="DS23" s="31"/>
      <c r="DT23" s="203" t="e">
        <f>Tabela115[[#This Row],[GESTÃO
Infraestrutura
(-)
Redução
proposta para a
_ª Reformulação]]/Tabela115[[#This Row],[GESTÃO
Infraestrutura
Orçamento 
Atualizado]]</f>
        <v>#DIV/0!</v>
      </c>
      <c r="DU2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" s="89"/>
      <c r="DX23" s="89"/>
      <c r="DY23" s="89"/>
      <c r="DZ23" s="89"/>
      <c r="EA23" s="89"/>
      <c r="EB23" s="89"/>
      <c r="EC23" s="89"/>
      <c r="ED23" s="89"/>
      <c r="EE23" s="89"/>
    </row>
    <row r="24" spans="1:135" s="18" customFormat="1" ht="14.1" customHeight="1" x14ac:dyDescent="0.25">
      <c r="A24" s="85" t="s">
        <v>584</v>
      </c>
      <c r="B24" s="213" t="s">
        <v>586</v>
      </c>
      <c r="C2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" s="69" t="e">
        <f>Tabela115[[#This Row],[DESPESA
LIQUIDADA ATÉ
 __/__/____]]/Tabela115[[#This Row],[ORÇAMENTO
ATUALIZADO]]</f>
        <v>#DIV/0!</v>
      </c>
      <c r="H2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" s="263" t="e">
        <f>Tabela115[[#This Row],[(+)
SUPLEMENTAÇÃO
PROPOSTA PARA A
_ª
REFORMULAÇÃO]]/Tabela115[[#This Row],[ORÇAMENTO
ATUALIZADO]]</f>
        <v>#DIV/0!</v>
      </c>
      <c r="J2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" s="263" t="e">
        <f>-Tabela115[[#This Row],[(-)
REDUÇÃO
PROPOSTA PARA A
_ª
REFORMULAÇÃO]]/Tabela115[[#This Row],[ORÇAMENTO
ATUALIZADO]]</f>
        <v>#DIV/0!</v>
      </c>
      <c r="L2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" s="83" t="e">
        <f>(Tabela115[[#This Row],[PROPOSTA
ORÇAMENTÁRIA
ATUALIZADA
APÓS A
_ª
REFORMULAÇÃO]]/Tabela115[[#This Row],[ORÇAMENTO
ATUALIZADO]])-1</f>
        <v>#DIV/0!</v>
      </c>
      <c r="N24" s="225"/>
      <c r="O24" s="93"/>
      <c r="P2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" s="93"/>
      <c r="R24" s="201" t="e">
        <f>Tabela115[[#This Row],[GOVERNANÇA
Direção e
Liderança
Despesa Liquidada até __/__/____]]/Tabela115[[#This Row],[GOVERNANÇA
Direção e
Liderança
Orçamento 
Atualizado]]</f>
        <v>#DIV/0!</v>
      </c>
      <c r="S24" s="93"/>
      <c r="T2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4" s="93"/>
      <c r="V24" s="201" t="e">
        <f>-Tabela115[[#This Row],[GOVERNANÇA
Direção e
Liderança
(-)
Redução
proposta para a
_ª Reformulação]]/Tabela115[[#This Row],[GOVERNANÇA
Direção e
Liderança
Orçamento 
Atualizado]]</f>
        <v>#DIV/0!</v>
      </c>
      <c r="W2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" s="31"/>
      <c r="Y24" s="31"/>
      <c r="Z2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" s="31"/>
      <c r="AB24" s="203" t="e">
        <f>Tabela115[[#This Row],[GOVERNANÇA
Relacionamento 
Institucional
Despesa Liquidada até __/__/____]]/Tabela115[[#This Row],[GOVERNANÇA
Relacionamento 
Institucional
Orçamento 
Atualizado]]</f>
        <v>#DIV/0!</v>
      </c>
      <c r="AC24" s="31"/>
      <c r="AD2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" s="31"/>
      <c r="AF2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" s="31"/>
      <c r="AI24" s="93"/>
      <c r="AJ24" s="93">
        <f>Tabela115[[#This Row],[GOVERNANÇA
Estratégia
Proposta Orçamentária Inicial]]+Tabela115[[#This Row],[GOVERNANÇA
Estratégia
Transposições Orçamentárias 
Nº __ a __ 
e
Reformulações
aprovadas]]</f>
        <v>0</v>
      </c>
      <c r="AK24" s="93"/>
      <c r="AL24" s="201" t="e">
        <f>Tabela115[[#This Row],[GOVERNANÇA
Estratégia
Despesa Liquidada até __/__/____]]/Tabela115[[#This Row],[GOVERNANÇA
Estratégia
Orçamento 
Atualizado]]</f>
        <v>#DIV/0!</v>
      </c>
      <c r="AM24" s="93"/>
      <c r="AN24" s="201" t="e">
        <f>Tabela115[[#This Row],[GOVERNANÇA
Estratégia
(+)
Suplementação
 proposta para a
_ª Reformulação]]/Tabela115[[#This Row],[GOVERNANÇA
Estratégia
Orçamento 
Atualizado]]</f>
        <v>#DIV/0!</v>
      </c>
      <c r="AO24" s="93"/>
      <c r="AP24" s="201" t="e">
        <f>-Tabela115[[#This Row],[GOVERNANÇA
Estratégia
(-)
Redução
proposta para a
_ª Reformulação]]/Tabela115[[#This Row],[GOVERNANÇA
Estratégia
Orçamento 
Atualizado]]</f>
        <v>#DIV/0!</v>
      </c>
      <c r="AQ2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" s="31"/>
      <c r="AS24" s="93"/>
      <c r="AT24" s="93">
        <f>Tabela115[[#This Row],[GOVERNANÇA
Controle
Proposta Orçamentária Inicial]]+Tabela115[[#This Row],[GOVERNANÇA
Controle
Transposições Orçamentárias 
Nº __ a __ 
e
Reformulações
aprovadas]]</f>
        <v>0</v>
      </c>
      <c r="AU24" s="93"/>
      <c r="AV24" s="201" t="e">
        <f>Tabela115[[#This Row],[GOVERNANÇA
Controle
Despesa Liquidada até __/__/____]]/Tabela115[[#This Row],[GOVERNANÇA
Controle
Orçamento 
Atualizado]]</f>
        <v>#DIV/0!</v>
      </c>
      <c r="AW24" s="93"/>
      <c r="AX24" s="201" t="e">
        <f>Tabela115[[#This Row],[GOVERNANÇA
Controle
(+)
Suplementação
 proposta para a
_ª Reformulação]]/Tabela115[[#This Row],[GOVERNANÇA
Controle
Orçamento 
Atualizado]]</f>
        <v>#DIV/0!</v>
      </c>
      <c r="AY24" s="93"/>
      <c r="AZ24" s="201" t="e">
        <f>-Tabela115[[#This Row],[GOVERNANÇA
Controle
(-)
Redução
proposta para a
_ª Reformulação]]/Tabela115[[#This Row],[GOVERNANÇA
Controle
Orçamento 
Atualizado]]</f>
        <v>#DIV/0!</v>
      </c>
      <c r="BA2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" s="225"/>
      <c r="BD24" s="93"/>
      <c r="BE24" s="93">
        <f>Tabela115[[#This Row],[FINALIDADE
Fiscalização
Proposta Orçamentária Inicial]]+Tabela115[[#This Row],[FINALIDADE
Fiscalização
Transposições Orçamentárias 
Nº __ a __ 
e
Reformulações
aprovadas]]</f>
        <v>0</v>
      </c>
      <c r="BF24" s="93"/>
      <c r="BG24" s="201" t="e">
        <f>Tabela115[[#This Row],[FINALIDADE
Fiscalização
Despesa Liquidada até __/__/____]]/Tabela115[[#This Row],[FINALIDADE
Fiscalização
Orçamento 
Atualizado]]</f>
        <v>#DIV/0!</v>
      </c>
      <c r="BH24" s="93"/>
      <c r="BI24" s="201" t="e">
        <f>Tabela115[[#This Row],[FINALIDADE
Fiscalização
(+)
Suplementação
 proposta para a
_ª Reformulação]]/Tabela115[[#This Row],[FINALIDADE
Fiscalização
Orçamento 
Atualizado]]</f>
        <v>#DIV/0!</v>
      </c>
      <c r="BJ24" s="93"/>
      <c r="BK24" s="201" t="e">
        <f>Tabela115[[#This Row],[FINALIDADE
Fiscalização
(-)
Redução
proposta para a
_ª Reformulação]]/Tabela115[[#This Row],[FINALIDADE
Fiscalização
Orçamento 
Atualizado]]</f>
        <v>#DIV/0!</v>
      </c>
      <c r="BL2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" s="31"/>
      <c r="BN24" s="93"/>
      <c r="BO24" s="93">
        <f>Tabela115[[#This Row],[FINALIDADE
Registro
Proposta Orçamentária Inicial]]+Tabela115[[#This Row],[FINALIDADE
Registro
Transposições Orçamentárias 
Nº __ a __ 
e
Reformulações
aprovadas]]</f>
        <v>0</v>
      </c>
      <c r="BP24" s="93"/>
      <c r="BQ24" s="202" t="e">
        <f>Tabela115[[#This Row],[FINALIDADE
Registro
Despesa Liquidada até __/__/____]]/Tabela115[[#This Row],[FINALIDADE
Registro
Orçamento 
Atualizado]]</f>
        <v>#DIV/0!</v>
      </c>
      <c r="BR24" s="93"/>
      <c r="BS24" s="202" t="e">
        <f>Tabela115[[#This Row],[FINALIDADE
Registro
(+)
Suplementação
 proposta para a
_ª Reformulação]]/Tabela115[[#This Row],[FINALIDADE
Registro
Orçamento 
Atualizado]]</f>
        <v>#DIV/0!</v>
      </c>
      <c r="BT24" s="93"/>
      <c r="BU24" s="202" t="e">
        <f>Tabela115[[#This Row],[FINALIDADE
Registro
(-)
Redução
proposta para a
_ª Reformulação]]/Tabela115[[#This Row],[FINALIDADE
Registro
Orçamento 
Atualizado]]</f>
        <v>#DIV/0!</v>
      </c>
      <c r="BV2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" s="244"/>
      <c r="BX24" s="31"/>
      <c r="BY2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" s="93"/>
      <c r="CA24" s="201" t="e">
        <f>Tabela115[[#This Row],[FINALIDADE
Julgamento e Normatização
Despesa Liquidada até __/__/____]]/Tabela115[[#This Row],[FINALIDADE
Julgamento e Normatização
Orçamento 
Atualizado]]</f>
        <v>#DIV/0!</v>
      </c>
      <c r="CB24" s="93"/>
      <c r="CC2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" s="93"/>
      <c r="CE2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" s="31"/>
      <c r="CI24" s="31"/>
      <c r="CJ2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" s="31"/>
      <c r="CL24" s="203" t="e">
        <f>Tabela115[[#This Row],[GESTÃO
Comunicação 
e Eventos
Despesa Liquidada até __/__/____]]/Tabela115[[#This Row],[GESTÃO
Comunicação 
e Eventos
Orçamento 
Atualizado]]</f>
        <v>#DIV/0!</v>
      </c>
      <c r="CM24" s="31"/>
      <c r="CN24" s="203" t="e">
        <f>Tabela115[[#This Row],[GESTÃO
Comunicação 
e Eventos
(+)
Suplementação
 proposta para a
_ª Reformulação]]/Tabela115[[#This Row],[GESTÃO
Comunicação 
e Eventos
Orçamento 
Atualizado]]</f>
        <v>#DIV/0!</v>
      </c>
      <c r="CO24" s="31"/>
      <c r="CP24" s="203" t="e">
        <f>-Tabela115[[#This Row],[GESTÃO
Comunicação 
e Eventos
(-)
Redução
proposta para a
_ª Reformulação]]/Tabela115[[#This Row],[GESTÃO
Comunicação 
e Eventos
Orçamento 
Atualizado]]</f>
        <v>#DIV/0!</v>
      </c>
      <c r="CQ2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" s="31"/>
      <c r="CS24" s="31"/>
      <c r="CT2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" s="31"/>
      <c r="CV24" s="203" t="e">
        <f>Tabela115[[#This Row],[GESTÃO
Suporte Técnico-Administrativo
Despesa Liquidada até __/__/____]]/Tabela115[[#This Row],[GESTÃO
Suporte Técnico-Administrativo
Orçamento 
Atualizado]]</f>
        <v>#DIV/0!</v>
      </c>
      <c r="CW24" s="31"/>
      <c r="CX2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" s="31"/>
      <c r="CZ2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" s="31"/>
      <c r="DC24" s="31"/>
      <c r="DD2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" s="31"/>
      <c r="DF24" s="203" t="e">
        <f>Tabela115[[#This Row],[GESTÃO
Tecnologia da
Informação
Despesa Liquidada até __/__/____]]/Tabela115[[#This Row],[GESTÃO
Tecnologia da
Informação
Orçamento 
Atualizado]]</f>
        <v>#DIV/0!</v>
      </c>
      <c r="DG24" s="31"/>
      <c r="DH2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4" s="31"/>
      <c r="DJ24" s="203" t="e">
        <f>-Tabela115[[#This Row],[GESTÃO
Tecnologia da
Informação
(-)
Redução
proposta para a
_ª Reformulação]]/Tabela115[[#This Row],[GESTÃO
Tecnologia da
Informação
Orçamento 
Atualizado]]</f>
        <v>#DIV/0!</v>
      </c>
      <c r="DK2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" s="31"/>
      <c r="DM24" s="31"/>
      <c r="DN24" s="31">
        <f>Tabela115[[#This Row],[GESTÃO
Infraestrutura
Proposta Orçamentária Inicial]]+Tabela115[[#This Row],[GESTÃO
Infraestrutura
Transposições Orçamentárias 
Nº __ a __ 
e
Reformulações
aprovadas]]</f>
        <v>0</v>
      </c>
      <c r="DO24" s="31"/>
      <c r="DP24" s="203" t="e">
        <f>Tabela115[[#This Row],[GESTÃO
Infraestrutura
Despesa Liquidada até __/__/____]]/Tabela115[[#This Row],[GESTÃO
Infraestrutura
Orçamento 
Atualizado]]</f>
        <v>#DIV/0!</v>
      </c>
      <c r="DQ24" s="31"/>
      <c r="DR24" s="203" t="e">
        <f>Tabela115[[#This Row],[GESTÃO
Infraestrutura
(+)
Suplementação
 proposta para a
_ª Reformulação]]/Tabela115[[#This Row],[GESTÃO
Infraestrutura
Orçamento 
Atualizado]]</f>
        <v>#DIV/0!</v>
      </c>
      <c r="DS24" s="31"/>
      <c r="DT24" s="203" t="e">
        <f>Tabela115[[#This Row],[GESTÃO
Infraestrutura
(-)
Redução
proposta para a
_ª Reformulação]]/Tabela115[[#This Row],[GESTÃO
Infraestrutura
Orçamento 
Atualizado]]</f>
        <v>#DIV/0!</v>
      </c>
      <c r="DU2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" s="89"/>
      <c r="DX24" s="89"/>
      <c r="DY24" s="89"/>
      <c r="DZ24" s="89"/>
      <c r="EA24" s="89"/>
      <c r="EB24" s="89"/>
      <c r="EC24" s="89"/>
      <c r="ED24" s="89"/>
      <c r="EE24" s="89"/>
    </row>
    <row r="25" spans="1:135" s="18" customFormat="1" ht="14.1" customHeight="1" x14ac:dyDescent="0.25">
      <c r="A25" s="85" t="s">
        <v>134</v>
      </c>
      <c r="B25" s="213" t="s">
        <v>345</v>
      </c>
      <c r="C2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" s="69" t="e">
        <f>Tabela115[[#This Row],[DESPESA
LIQUIDADA ATÉ
 __/__/____]]/Tabela115[[#This Row],[ORÇAMENTO
ATUALIZADO]]</f>
        <v>#DIV/0!</v>
      </c>
      <c r="H2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" s="263" t="e">
        <f>Tabela115[[#This Row],[(+)
SUPLEMENTAÇÃO
PROPOSTA PARA A
_ª
REFORMULAÇÃO]]/Tabela115[[#This Row],[ORÇAMENTO
ATUALIZADO]]</f>
        <v>#DIV/0!</v>
      </c>
      <c r="J2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" s="263" t="e">
        <f>-Tabela115[[#This Row],[(-)
REDUÇÃO
PROPOSTA PARA A
_ª
REFORMULAÇÃO]]/Tabela115[[#This Row],[ORÇAMENTO
ATUALIZADO]]</f>
        <v>#DIV/0!</v>
      </c>
      <c r="L2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" s="83" t="e">
        <f>(Tabela115[[#This Row],[PROPOSTA
ORÇAMENTÁRIA
ATUALIZADA
APÓS A
_ª
REFORMULAÇÃO]]/Tabela115[[#This Row],[ORÇAMENTO
ATUALIZADO]])-1</f>
        <v>#DIV/0!</v>
      </c>
      <c r="N25" s="225"/>
      <c r="O25" s="93"/>
      <c r="P2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" s="93"/>
      <c r="R25" s="201" t="e">
        <f>Tabela115[[#This Row],[GOVERNANÇA
Direção e
Liderança
Despesa Liquidada até __/__/____]]/Tabela115[[#This Row],[GOVERNANÇA
Direção e
Liderança
Orçamento 
Atualizado]]</f>
        <v>#DIV/0!</v>
      </c>
      <c r="S25" s="93"/>
      <c r="T25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" s="93"/>
      <c r="V25" s="201" t="e">
        <f>-Tabela115[[#This Row],[GOVERNANÇA
Direção e
Liderança
(-)
Redução
proposta para a
_ª Reformulação]]/Tabela115[[#This Row],[GOVERNANÇA
Direção e
Liderança
Orçamento 
Atualizado]]</f>
        <v>#DIV/0!</v>
      </c>
      <c r="W2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" s="31"/>
      <c r="Y25" s="31"/>
      <c r="Z2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" s="31"/>
      <c r="AB25" s="203" t="e">
        <f>Tabela115[[#This Row],[GOVERNANÇA
Relacionamento 
Institucional
Despesa Liquidada até __/__/____]]/Tabela115[[#This Row],[GOVERNANÇA
Relacionamento 
Institucional
Orçamento 
Atualizado]]</f>
        <v>#DIV/0!</v>
      </c>
      <c r="AC25" s="31"/>
      <c r="AD2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" s="31"/>
      <c r="AF2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" s="31"/>
      <c r="AI25" s="31"/>
      <c r="AJ25" s="31">
        <f>Tabela115[[#This Row],[GOVERNANÇA
Estratégia
Proposta Orçamentária Inicial]]+Tabela115[[#This Row],[GOVERNANÇA
Estratégia
Transposições Orçamentárias 
Nº __ a __ 
e
Reformulações
aprovadas]]</f>
        <v>0</v>
      </c>
      <c r="AK25" s="31"/>
      <c r="AL25" s="203" t="e">
        <f>Tabela115[[#This Row],[GOVERNANÇA
Estratégia
Despesa Liquidada até __/__/____]]/Tabela115[[#This Row],[GOVERNANÇA
Estratégia
Orçamento 
Atualizado]]</f>
        <v>#DIV/0!</v>
      </c>
      <c r="AM25" s="31"/>
      <c r="AN25" s="203" t="e">
        <f>Tabela115[[#This Row],[GOVERNANÇA
Estratégia
(+)
Suplementação
 proposta para a
_ª Reformulação]]/Tabela115[[#This Row],[GOVERNANÇA
Estratégia
Orçamento 
Atualizado]]</f>
        <v>#DIV/0!</v>
      </c>
      <c r="AO25" s="31"/>
      <c r="AP25" s="203" t="e">
        <f>-Tabela115[[#This Row],[GOVERNANÇA
Estratégia
(-)
Redução
proposta para a
_ª Reformulação]]/Tabela115[[#This Row],[GOVERNANÇA
Estratégia
Orçamento 
Atualizado]]</f>
        <v>#DIV/0!</v>
      </c>
      <c r="AQ2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" s="31"/>
      <c r="AS25" s="93"/>
      <c r="AT25" s="93">
        <f>Tabela115[[#This Row],[GOVERNANÇA
Controle
Proposta Orçamentária Inicial]]+Tabela115[[#This Row],[GOVERNANÇA
Controle
Transposições Orçamentárias 
Nº __ a __ 
e
Reformulações
aprovadas]]</f>
        <v>0</v>
      </c>
      <c r="AU25" s="93"/>
      <c r="AV25" s="201" t="e">
        <f>Tabela115[[#This Row],[GOVERNANÇA
Controle
Despesa Liquidada até __/__/____]]/Tabela115[[#This Row],[GOVERNANÇA
Controle
Orçamento 
Atualizado]]</f>
        <v>#DIV/0!</v>
      </c>
      <c r="AW25" s="93"/>
      <c r="AX25" s="201" t="e">
        <f>Tabela115[[#This Row],[GOVERNANÇA
Controle
(+)
Suplementação
 proposta para a
_ª Reformulação]]/Tabela115[[#This Row],[GOVERNANÇA
Controle
Orçamento 
Atualizado]]</f>
        <v>#DIV/0!</v>
      </c>
      <c r="AY25" s="93"/>
      <c r="AZ25" s="201" t="e">
        <f>-Tabela115[[#This Row],[GOVERNANÇA
Controle
(-)
Redução
proposta para a
_ª Reformulação]]/Tabela115[[#This Row],[GOVERNANÇA
Controle
Orçamento 
Atualizado]]</f>
        <v>#DIV/0!</v>
      </c>
      <c r="BA2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" s="225"/>
      <c r="BD25" s="93"/>
      <c r="BE25" s="93">
        <f>Tabela115[[#This Row],[FINALIDADE
Fiscalização
Proposta Orçamentária Inicial]]+Tabela115[[#This Row],[FINALIDADE
Fiscalização
Transposições Orçamentárias 
Nº __ a __ 
e
Reformulações
aprovadas]]</f>
        <v>0</v>
      </c>
      <c r="BF25" s="93"/>
      <c r="BG25" s="201" t="e">
        <f>Tabela115[[#This Row],[FINALIDADE
Fiscalização
Despesa Liquidada até __/__/____]]/Tabela115[[#This Row],[FINALIDADE
Fiscalização
Orçamento 
Atualizado]]</f>
        <v>#DIV/0!</v>
      </c>
      <c r="BH25" s="93"/>
      <c r="BI25" s="201" t="e">
        <f>Tabela115[[#This Row],[FINALIDADE
Fiscalização
(+)
Suplementação
 proposta para a
_ª Reformulação]]/Tabela115[[#This Row],[FINALIDADE
Fiscalização
Orçamento 
Atualizado]]</f>
        <v>#DIV/0!</v>
      </c>
      <c r="BJ25" s="93"/>
      <c r="BK25" s="201" t="e">
        <f>Tabela115[[#This Row],[FINALIDADE
Fiscalização
(-)
Redução
proposta para a
_ª Reformulação]]/Tabela115[[#This Row],[FINALIDADE
Fiscalização
Orçamento 
Atualizado]]</f>
        <v>#DIV/0!</v>
      </c>
      <c r="BL2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" s="31"/>
      <c r="BN25" s="93"/>
      <c r="BO25" s="93">
        <f>Tabela115[[#This Row],[FINALIDADE
Registro
Proposta Orçamentária Inicial]]+Tabela115[[#This Row],[FINALIDADE
Registro
Transposições Orçamentárias 
Nº __ a __ 
e
Reformulações
aprovadas]]</f>
        <v>0</v>
      </c>
      <c r="BP25" s="93"/>
      <c r="BQ25" s="202" t="e">
        <f>Tabela115[[#This Row],[FINALIDADE
Registro
Despesa Liquidada até __/__/____]]/Tabela115[[#This Row],[FINALIDADE
Registro
Orçamento 
Atualizado]]</f>
        <v>#DIV/0!</v>
      </c>
      <c r="BR25" s="93"/>
      <c r="BS25" s="202" t="e">
        <f>Tabela115[[#This Row],[FINALIDADE
Registro
(+)
Suplementação
 proposta para a
_ª Reformulação]]/Tabela115[[#This Row],[FINALIDADE
Registro
Orçamento 
Atualizado]]</f>
        <v>#DIV/0!</v>
      </c>
      <c r="BT25" s="93"/>
      <c r="BU25" s="202" t="e">
        <f>Tabela115[[#This Row],[FINALIDADE
Registro
(-)
Redução
proposta para a
_ª Reformulação]]/Tabela115[[#This Row],[FINALIDADE
Registro
Orçamento 
Atualizado]]</f>
        <v>#DIV/0!</v>
      </c>
      <c r="BV2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" s="244"/>
      <c r="BX25" s="31"/>
      <c r="BY2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" s="93"/>
      <c r="CA25" s="201" t="e">
        <f>Tabela115[[#This Row],[FINALIDADE
Julgamento e Normatização
Despesa Liquidada até __/__/____]]/Tabela115[[#This Row],[FINALIDADE
Julgamento e Normatização
Orçamento 
Atualizado]]</f>
        <v>#DIV/0!</v>
      </c>
      <c r="CB25" s="93"/>
      <c r="CC2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" s="93"/>
      <c r="CE2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" s="31"/>
      <c r="CI25" s="31"/>
      <c r="CJ2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" s="31"/>
      <c r="CL25" s="203" t="e">
        <f>Tabela115[[#This Row],[GESTÃO
Comunicação 
e Eventos
Despesa Liquidada até __/__/____]]/Tabela115[[#This Row],[GESTÃO
Comunicação 
e Eventos
Orçamento 
Atualizado]]</f>
        <v>#DIV/0!</v>
      </c>
      <c r="CM25" s="31"/>
      <c r="CN25" s="203" t="e">
        <f>Tabela115[[#This Row],[GESTÃO
Comunicação 
e Eventos
(+)
Suplementação
 proposta para a
_ª Reformulação]]/Tabela115[[#This Row],[GESTÃO
Comunicação 
e Eventos
Orçamento 
Atualizado]]</f>
        <v>#DIV/0!</v>
      </c>
      <c r="CO25" s="31"/>
      <c r="CP25" s="203" t="e">
        <f>-Tabela115[[#This Row],[GESTÃO
Comunicação 
e Eventos
(-)
Redução
proposta para a
_ª Reformulação]]/Tabela115[[#This Row],[GESTÃO
Comunicação 
e Eventos
Orçamento 
Atualizado]]</f>
        <v>#DIV/0!</v>
      </c>
      <c r="CQ2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" s="31"/>
      <c r="CS25" s="31"/>
      <c r="CT2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" s="31"/>
      <c r="CV25" s="203" t="e">
        <f>Tabela115[[#This Row],[GESTÃO
Suporte Técnico-Administrativo
Despesa Liquidada até __/__/____]]/Tabela115[[#This Row],[GESTÃO
Suporte Técnico-Administrativo
Orçamento 
Atualizado]]</f>
        <v>#DIV/0!</v>
      </c>
      <c r="CW25" s="31"/>
      <c r="CX2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" s="31"/>
      <c r="CZ2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" s="31"/>
      <c r="DC25" s="31"/>
      <c r="DD2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" s="31"/>
      <c r="DF25" s="203" t="e">
        <f>Tabela115[[#This Row],[GESTÃO
Tecnologia da
Informação
Despesa Liquidada até __/__/____]]/Tabela115[[#This Row],[GESTÃO
Tecnologia da
Informação
Orçamento 
Atualizado]]</f>
        <v>#DIV/0!</v>
      </c>
      <c r="DG25" s="31"/>
      <c r="DH2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5" s="31"/>
      <c r="DJ25" s="203" t="e">
        <f>-Tabela115[[#This Row],[GESTÃO
Tecnologia da
Informação
(-)
Redução
proposta para a
_ª Reformulação]]/Tabela115[[#This Row],[GESTÃO
Tecnologia da
Informação
Orçamento 
Atualizado]]</f>
        <v>#DIV/0!</v>
      </c>
      <c r="DK2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" s="31"/>
      <c r="DM25" s="31"/>
      <c r="DN25" s="31">
        <f>Tabela115[[#This Row],[GESTÃO
Infraestrutura
Proposta Orçamentária Inicial]]+Tabela115[[#This Row],[GESTÃO
Infraestrutura
Transposições Orçamentárias 
Nº __ a __ 
e
Reformulações
aprovadas]]</f>
        <v>0</v>
      </c>
      <c r="DO25" s="31"/>
      <c r="DP25" s="203" t="e">
        <f>Tabela115[[#This Row],[GESTÃO
Infraestrutura
Despesa Liquidada até __/__/____]]/Tabela115[[#This Row],[GESTÃO
Infraestrutura
Orçamento 
Atualizado]]</f>
        <v>#DIV/0!</v>
      </c>
      <c r="DQ25" s="31"/>
      <c r="DR25" s="203" t="e">
        <f>Tabela115[[#This Row],[GESTÃO
Infraestrutura
(+)
Suplementação
 proposta para a
_ª Reformulação]]/Tabela115[[#This Row],[GESTÃO
Infraestrutura
Orçamento 
Atualizado]]</f>
        <v>#DIV/0!</v>
      </c>
      <c r="DS25" s="31"/>
      <c r="DT25" s="203" t="e">
        <f>Tabela115[[#This Row],[GESTÃO
Infraestrutura
(-)
Redução
proposta para a
_ª Reformulação]]/Tabela115[[#This Row],[GESTÃO
Infraestrutura
Orçamento 
Atualizado]]</f>
        <v>#DIV/0!</v>
      </c>
      <c r="DU2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" s="89"/>
      <c r="DX25" s="89"/>
      <c r="DY25" s="89"/>
      <c r="DZ25" s="89"/>
      <c r="EA25" s="89"/>
      <c r="EB25" s="89"/>
      <c r="EC25" s="89"/>
      <c r="ED25" s="89"/>
      <c r="EE25" s="89"/>
    </row>
    <row r="26" spans="1:135" s="18" customFormat="1" ht="14.1" customHeight="1" x14ac:dyDescent="0.25">
      <c r="A26" s="85" t="s">
        <v>135</v>
      </c>
      <c r="B26" s="213" t="s">
        <v>587</v>
      </c>
      <c r="C2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" s="69" t="e">
        <f>Tabela115[[#This Row],[DESPESA
LIQUIDADA ATÉ
 __/__/____]]/Tabela115[[#This Row],[ORÇAMENTO
ATUALIZADO]]</f>
        <v>#DIV/0!</v>
      </c>
      <c r="H2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" s="263" t="e">
        <f>Tabela115[[#This Row],[(+)
SUPLEMENTAÇÃO
PROPOSTA PARA A
_ª
REFORMULAÇÃO]]/Tabela115[[#This Row],[ORÇAMENTO
ATUALIZADO]]</f>
        <v>#DIV/0!</v>
      </c>
      <c r="J2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" s="263" t="e">
        <f>-Tabela115[[#This Row],[(-)
REDUÇÃO
PROPOSTA PARA A
_ª
REFORMULAÇÃO]]/Tabela115[[#This Row],[ORÇAMENTO
ATUALIZADO]]</f>
        <v>#DIV/0!</v>
      </c>
      <c r="L2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" s="83" t="e">
        <f>(Tabela115[[#This Row],[PROPOSTA
ORÇAMENTÁRIA
ATUALIZADA
APÓS A
_ª
REFORMULAÇÃO]]/Tabela115[[#This Row],[ORÇAMENTO
ATUALIZADO]])-1</f>
        <v>#DIV/0!</v>
      </c>
      <c r="N26" s="225"/>
      <c r="O26" s="93"/>
      <c r="P2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" s="93"/>
      <c r="R26" s="201" t="e">
        <f>Tabela115[[#This Row],[GOVERNANÇA
Direção e
Liderança
Despesa Liquidada até __/__/____]]/Tabela115[[#This Row],[GOVERNANÇA
Direção e
Liderança
Orçamento 
Atualizado]]</f>
        <v>#DIV/0!</v>
      </c>
      <c r="S26" s="93"/>
      <c r="T26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" s="93"/>
      <c r="V26" s="201" t="e">
        <f>-Tabela115[[#This Row],[GOVERNANÇA
Direção e
Liderança
(-)
Redução
proposta para a
_ª Reformulação]]/Tabela115[[#This Row],[GOVERNANÇA
Direção e
Liderança
Orçamento 
Atualizado]]</f>
        <v>#DIV/0!</v>
      </c>
      <c r="W2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" s="31"/>
      <c r="Y26" s="31"/>
      <c r="Z2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" s="31"/>
      <c r="AB26" s="203" t="e">
        <f>Tabela115[[#This Row],[GOVERNANÇA
Relacionamento 
Institucional
Despesa Liquidada até __/__/____]]/Tabela115[[#This Row],[GOVERNANÇA
Relacionamento 
Institucional
Orçamento 
Atualizado]]</f>
        <v>#DIV/0!</v>
      </c>
      <c r="AC26" s="31"/>
      <c r="AD2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" s="31"/>
      <c r="AF2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" s="31"/>
      <c r="AI26" s="93"/>
      <c r="AJ26" s="93">
        <f>Tabela115[[#This Row],[GOVERNANÇA
Estratégia
Proposta Orçamentária Inicial]]+Tabela115[[#This Row],[GOVERNANÇA
Estratégia
Transposições Orçamentárias 
Nº __ a __ 
e
Reformulações
aprovadas]]</f>
        <v>0</v>
      </c>
      <c r="AK26" s="93"/>
      <c r="AL26" s="201" t="e">
        <f>Tabela115[[#This Row],[GOVERNANÇA
Estratégia
Despesa Liquidada até __/__/____]]/Tabela115[[#This Row],[GOVERNANÇA
Estratégia
Orçamento 
Atualizado]]</f>
        <v>#DIV/0!</v>
      </c>
      <c r="AM26" s="93"/>
      <c r="AN26" s="201" t="e">
        <f>Tabela115[[#This Row],[GOVERNANÇA
Estratégia
(+)
Suplementação
 proposta para a
_ª Reformulação]]/Tabela115[[#This Row],[GOVERNANÇA
Estratégia
Orçamento 
Atualizado]]</f>
        <v>#DIV/0!</v>
      </c>
      <c r="AO26" s="93"/>
      <c r="AP26" s="201" t="e">
        <f>-Tabela115[[#This Row],[GOVERNANÇA
Estratégia
(-)
Redução
proposta para a
_ª Reformulação]]/Tabela115[[#This Row],[GOVERNANÇA
Estratégia
Orçamento 
Atualizado]]</f>
        <v>#DIV/0!</v>
      </c>
      <c r="AQ2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" s="31"/>
      <c r="AS26" s="93"/>
      <c r="AT26" s="93">
        <f>Tabela115[[#This Row],[GOVERNANÇA
Controle
Proposta Orçamentária Inicial]]+Tabela115[[#This Row],[GOVERNANÇA
Controle
Transposições Orçamentárias 
Nº __ a __ 
e
Reformulações
aprovadas]]</f>
        <v>0</v>
      </c>
      <c r="AU26" s="93"/>
      <c r="AV26" s="201" t="e">
        <f>Tabela115[[#This Row],[GOVERNANÇA
Controle
Despesa Liquidada até __/__/____]]/Tabela115[[#This Row],[GOVERNANÇA
Controle
Orçamento 
Atualizado]]</f>
        <v>#DIV/0!</v>
      </c>
      <c r="AW26" s="93"/>
      <c r="AX26" s="201" t="e">
        <f>Tabela115[[#This Row],[GOVERNANÇA
Controle
(+)
Suplementação
 proposta para a
_ª Reformulação]]/Tabela115[[#This Row],[GOVERNANÇA
Controle
Orçamento 
Atualizado]]</f>
        <v>#DIV/0!</v>
      </c>
      <c r="AY26" s="93"/>
      <c r="AZ26" s="201" t="e">
        <f>-Tabela115[[#This Row],[GOVERNANÇA
Controle
(-)
Redução
proposta para a
_ª Reformulação]]/Tabela115[[#This Row],[GOVERNANÇA
Controle
Orçamento 
Atualizado]]</f>
        <v>#DIV/0!</v>
      </c>
      <c r="BA2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" s="225"/>
      <c r="BD26" s="93"/>
      <c r="BE26" s="93">
        <f>Tabela115[[#This Row],[FINALIDADE
Fiscalização
Proposta Orçamentária Inicial]]+Tabela115[[#This Row],[FINALIDADE
Fiscalização
Transposições Orçamentárias 
Nº __ a __ 
e
Reformulações
aprovadas]]</f>
        <v>0</v>
      </c>
      <c r="BF26" s="93"/>
      <c r="BG26" s="201" t="e">
        <f>Tabela115[[#This Row],[FINALIDADE
Fiscalização
Despesa Liquidada até __/__/____]]/Tabela115[[#This Row],[FINALIDADE
Fiscalização
Orçamento 
Atualizado]]</f>
        <v>#DIV/0!</v>
      </c>
      <c r="BH26" s="93"/>
      <c r="BI26" s="201" t="e">
        <f>Tabela115[[#This Row],[FINALIDADE
Fiscalização
(+)
Suplementação
 proposta para a
_ª Reformulação]]/Tabela115[[#This Row],[FINALIDADE
Fiscalização
Orçamento 
Atualizado]]</f>
        <v>#DIV/0!</v>
      </c>
      <c r="BJ26" s="93"/>
      <c r="BK26" s="201" t="e">
        <f>Tabela115[[#This Row],[FINALIDADE
Fiscalização
(-)
Redução
proposta para a
_ª Reformulação]]/Tabela115[[#This Row],[FINALIDADE
Fiscalização
Orçamento 
Atualizado]]</f>
        <v>#DIV/0!</v>
      </c>
      <c r="BL2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" s="31"/>
      <c r="BN26" s="93"/>
      <c r="BO26" s="93">
        <f>Tabela115[[#This Row],[FINALIDADE
Registro
Proposta Orçamentária Inicial]]+Tabela115[[#This Row],[FINALIDADE
Registro
Transposições Orçamentárias 
Nº __ a __ 
e
Reformulações
aprovadas]]</f>
        <v>0</v>
      </c>
      <c r="BP26" s="93"/>
      <c r="BQ26" s="202" t="e">
        <f>Tabela115[[#This Row],[FINALIDADE
Registro
Despesa Liquidada até __/__/____]]/Tabela115[[#This Row],[FINALIDADE
Registro
Orçamento 
Atualizado]]</f>
        <v>#DIV/0!</v>
      </c>
      <c r="BR26" s="93"/>
      <c r="BS26" s="202" t="e">
        <f>Tabela115[[#This Row],[FINALIDADE
Registro
(+)
Suplementação
 proposta para a
_ª Reformulação]]/Tabela115[[#This Row],[FINALIDADE
Registro
Orçamento 
Atualizado]]</f>
        <v>#DIV/0!</v>
      </c>
      <c r="BT26" s="93"/>
      <c r="BU26" s="202" t="e">
        <f>Tabela115[[#This Row],[FINALIDADE
Registro
(-)
Redução
proposta para a
_ª Reformulação]]/Tabela115[[#This Row],[FINALIDADE
Registro
Orçamento 
Atualizado]]</f>
        <v>#DIV/0!</v>
      </c>
      <c r="BV2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" s="244"/>
      <c r="BX26" s="31"/>
      <c r="BY2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" s="93"/>
      <c r="CA26" s="201" t="e">
        <f>Tabela115[[#This Row],[FINALIDADE
Julgamento e Normatização
Despesa Liquidada até __/__/____]]/Tabela115[[#This Row],[FINALIDADE
Julgamento e Normatização
Orçamento 
Atualizado]]</f>
        <v>#DIV/0!</v>
      </c>
      <c r="CB26" s="93"/>
      <c r="CC2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" s="93"/>
      <c r="CE2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" s="31"/>
      <c r="CI26" s="31"/>
      <c r="CJ2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" s="31"/>
      <c r="CL26" s="203" t="e">
        <f>Tabela115[[#This Row],[GESTÃO
Comunicação 
e Eventos
Despesa Liquidada até __/__/____]]/Tabela115[[#This Row],[GESTÃO
Comunicação 
e Eventos
Orçamento 
Atualizado]]</f>
        <v>#DIV/0!</v>
      </c>
      <c r="CM26" s="31"/>
      <c r="CN26" s="203" t="e">
        <f>Tabela115[[#This Row],[GESTÃO
Comunicação 
e Eventos
(+)
Suplementação
 proposta para a
_ª Reformulação]]/Tabela115[[#This Row],[GESTÃO
Comunicação 
e Eventos
Orçamento 
Atualizado]]</f>
        <v>#DIV/0!</v>
      </c>
      <c r="CO26" s="31"/>
      <c r="CP26" s="203" t="e">
        <f>-Tabela115[[#This Row],[GESTÃO
Comunicação 
e Eventos
(-)
Redução
proposta para a
_ª Reformulação]]/Tabela115[[#This Row],[GESTÃO
Comunicação 
e Eventos
Orçamento 
Atualizado]]</f>
        <v>#DIV/0!</v>
      </c>
      <c r="CQ2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" s="31"/>
      <c r="CS26" s="31"/>
      <c r="CT2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" s="31"/>
      <c r="CV26" s="203" t="e">
        <f>Tabela115[[#This Row],[GESTÃO
Suporte Técnico-Administrativo
Despesa Liquidada até __/__/____]]/Tabela115[[#This Row],[GESTÃO
Suporte Técnico-Administrativo
Orçamento 
Atualizado]]</f>
        <v>#DIV/0!</v>
      </c>
      <c r="CW26" s="31"/>
      <c r="CX2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" s="31"/>
      <c r="CZ2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" s="31"/>
      <c r="DC26" s="31"/>
      <c r="DD2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" s="31"/>
      <c r="DF26" s="203" t="e">
        <f>Tabela115[[#This Row],[GESTÃO
Tecnologia da
Informação
Despesa Liquidada até __/__/____]]/Tabela115[[#This Row],[GESTÃO
Tecnologia da
Informação
Orçamento 
Atualizado]]</f>
        <v>#DIV/0!</v>
      </c>
      <c r="DG26" s="31"/>
      <c r="DH2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6" s="31"/>
      <c r="DJ26" s="203" t="e">
        <f>-Tabela115[[#This Row],[GESTÃO
Tecnologia da
Informação
(-)
Redução
proposta para a
_ª Reformulação]]/Tabela115[[#This Row],[GESTÃO
Tecnologia da
Informação
Orçamento 
Atualizado]]</f>
        <v>#DIV/0!</v>
      </c>
      <c r="DK2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" s="31"/>
      <c r="DM26" s="31"/>
      <c r="DN26" s="31">
        <f>Tabela115[[#This Row],[GESTÃO
Infraestrutura
Proposta Orçamentária Inicial]]+Tabela115[[#This Row],[GESTÃO
Infraestrutura
Transposições Orçamentárias 
Nº __ a __ 
e
Reformulações
aprovadas]]</f>
        <v>0</v>
      </c>
      <c r="DO26" s="31"/>
      <c r="DP26" s="203" t="e">
        <f>Tabela115[[#This Row],[GESTÃO
Infraestrutura
Despesa Liquidada até __/__/____]]/Tabela115[[#This Row],[GESTÃO
Infraestrutura
Orçamento 
Atualizado]]</f>
        <v>#DIV/0!</v>
      </c>
      <c r="DQ26" s="31"/>
      <c r="DR26" s="203" t="e">
        <f>Tabela115[[#This Row],[GESTÃO
Infraestrutura
(+)
Suplementação
 proposta para a
_ª Reformulação]]/Tabela115[[#This Row],[GESTÃO
Infraestrutura
Orçamento 
Atualizado]]</f>
        <v>#DIV/0!</v>
      </c>
      <c r="DS26" s="31"/>
      <c r="DT26" s="203" t="e">
        <f>Tabela115[[#This Row],[GESTÃO
Infraestrutura
(-)
Redução
proposta para a
_ª Reformulação]]/Tabela115[[#This Row],[GESTÃO
Infraestrutura
Orçamento 
Atualizado]]</f>
        <v>#DIV/0!</v>
      </c>
      <c r="DU2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" s="89"/>
      <c r="DX26" s="89"/>
      <c r="DY26" s="89"/>
      <c r="DZ26" s="89"/>
      <c r="EA26" s="89"/>
      <c r="EB26" s="89"/>
      <c r="EC26" s="89"/>
      <c r="ED26" s="89"/>
      <c r="EE26" s="89"/>
    </row>
    <row r="27" spans="1:135" s="18" customFormat="1" ht="14.1" customHeight="1" x14ac:dyDescent="0.25">
      <c r="A27" s="85" t="s">
        <v>588</v>
      </c>
      <c r="B27" s="213" t="s">
        <v>589</v>
      </c>
      <c r="C2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7" s="69" t="e">
        <f>Tabela115[[#This Row],[DESPESA
LIQUIDADA ATÉ
 __/__/____]]/Tabela115[[#This Row],[ORÇAMENTO
ATUALIZADO]]</f>
        <v>#DIV/0!</v>
      </c>
      <c r="H2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7" s="263" t="e">
        <f>Tabela115[[#This Row],[(+)
SUPLEMENTAÇÃO
PROPOSTA PARA A
_ª
REFORMULAÇÃO]]/Tabela115[[#This Row],[ORÇAMENTO
ATUALIZADO]]</f>
        <v>#DIV/0!</v>
      </c>
      <c r="J2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7" s="263" t="e">
        <f>-Tabela115[[#This Row],[(-)
REDUÇÃO
PROPOSTA PARA A
_ª
REFORMULAÇÃO]]/Tabela115[[#This Row],[ORÇAMENTO
ATUALIZADO]]</f>
        <v>#DIV/0!</v>
      </c>
      <c r="L2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7" s="83" t="e">
        <f>(Tabela115[[#This Row],[PROPOSTA
ORÇAMENTÁRIA
ATUALIZADA
APÓS A
_ª
REFORMULAÇÃO]]/Tabela115[[#This Row],[ORÇAMENTO
ATUALIZADO]])-1</f>
        <v>#DIV/0!</v>
      </c>
      <c r="N27" s="225"/>
      <c r="O27" s="93"/>
      <c r="P2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7" s="93"/>
      <c r="R27" s="201" t="e">
        <f>Tabela115[[#This Row],[GOVERNANÇA
Direção e
Liderança
Despesa Liquidada até __/__/____]]/Tabela115[[#This Row],[GOVERNANÇA
Direção e
Liderança
Orçamento 
Atualizado]]</f>
        <v>#DIV/0!</v>
      </c>
      <c r="S27" s="93"/>
      <c r="T2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7" s="93"/>
      <c r="V27" s="201" t="e">
        <f>-Tabela115[[#This Row],[GOVERNANÇA
Direção e
Liderança
(-)
Redução
proposta para a
_ª Reformulação]]/Tabela115[[#This Row],[GOVERNANÇA
Direção e
Liderança
Orçamento 
Atualizado]]</f>
        <v>#DIV/0!</v>
      </c>
      <c r="W2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7" s="31"/>
      <c r="Y27" s="31"/>
      <c r="Z2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7" s="31"/>
      <c r="AB27" s="203" t="e">
        <f>Tabela115[[#This Row],[GOVERNANÇA
Relacionamento 
Institucional
Despesa Liquidada até __/__/____]]/Tabela115[[#This Row],[GOVERNANÇA
Relacionamento 
Institucional
Orçamento 
Atualizado]]</f>
        <v>#DIV/0!</v>
      </c>
      <c r="AC27" s="31"/>
      <c r="AD2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7" s="31"/>
      <c r="AF2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7" s="31"/>
      <c r="AI27" s="93"/>
      <c r="AJ27" s="93">
        <f>Tabela115[[#This Row],[GOVERNANÇA
Estratégia
Proposta Orçamentária Inicial]]+Tabela115[[#This Row],[GOVERNANÇA
Estratégia
Transposições Orçamentárias 
Nº __ a __ 
e
Reformulações
aprovadas]]</f>
        <v>0</v>
      </c>
      <c r="AK27" s="93"/>
      <c r="AL27" s="201" t="e">
        <f>Tabela115[[#This Row],[GOVERNANÇA
Estratégia
Despesa Liquidada até __/__/____]]/Tabela115[[#This Row],[GOVERNANÇA
Estratégia
Orçamento 
Atualizado]]</f>
        <v>#DIV/0!</v>
      </c>
      <c r="AM27" s="93"/>
      <c r="AN27" s="201" t="e">
        <f>Tabela115[[#This Row],[GOVERNANÇA
Estratégia
(+)
Suplementação
 proposta para a
_ª Reformulação]]/Tabela115[[#This Row],[GOVERNANÇA
Estratégia
Orçamento 
Atualizado]]</f>
        <v>#DIV/0!</v>
      </c>
      <c r="AO27" s="93"/>
      <c r="AP27" s="201" t="e">
        <f>-Tabela115[[#This Row],[GOVERNANÇA
Estratégia
(-)
Redução
proposta para a
_ª Reformulação]]/Tabela115[[#This Row],[GOVERNANÇA
Estratégia
Orçamento 
Atualizado]]</f>
        <v>#DIV/0!</v>
      </c>
      <c r="AQ2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7" s="31"/>
      <c r="AS27" s="93"/>
      <c r="AT27" s="93">
        <f>Tabela115[[#This Row],[GOVERNANÇA
Controle
Proposta Orçamentária Inicial]]+Tabela115[[#This Row],[GOVERNANÇA
Controle
Transposições Orçamentárias 
Nº __ a __ 
e
Reformulações
aprovadas]]</f>
        <v>0</v>
      </c>
      <c r="AU27" s="93"/>
      <c r="AV27" s="201" t="e">
        <f>Tabela115[[#This Row],[GOVERNANÇA
Controle
Despesa Liquidada até __/__/____]]/Tabela115[[#This Row],[GOVERNANÇA
Controle
Orçamento 
Atualizado]]</f>
        <v>#DIV/0!</v>
      </c>
      <c r="AW27" s="93"/>
      <c r="AX27" s="201" t="e">
        <f>Tabela115[[#This Row],[GOVERNANÇA
Controle
(+)
Suplementação
 proposta para a
_ª Reformulação]]/Tabela115[[#This Row],[GOVERNANÇA
Controle
Orçamento 
Atualizado]]</f>
        <v>#DIV/0!</v>
      </c>
      <c r="AY27" s="93"/>
      <c r="AZ27" s="201" t="e">
        <f>-Tabela115[[#This Row],[GOVERNANÇA
Controle
(-)
Redução
proposta para a
_ª Reformulação]]/Tabela115[[#This Row],[GOVERNANÇA
Controle
Orçamento 
Atualizado]]</f>
        <v>#DIV/0!</v>
      </c>
      <c r="BA2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7" s="225"/>
      <c r="BD27" s="93"/>
      <c r="BE27" s="93">
        <f>Tabela115[[#This Row],[FINALIDADE
Fiscalização
Proposta Orçamentária Inicial]]+Tabela115[[#This Row],[FINALIDADE
Fiscalização
Transposições Orçamentárias 
Nº __ a __ 
e
Reformulações
aprovadas]]</f>
        <v>0</v>
      </c>
      <c r="BF27" s="93"/>
      <c r="BG27" s="201" t="e">
        <f>Tabela115[[#This Row],[FINALIDADE
Fiscalização
Despesa Liquidada até __/__/____]]/Tabela115[[#This Row],[FINALIDADE
Fiscalização
Orçamento 
Atualizado]]</f>
        <v>#DIV/0!</v>
      </c>
      <c r="BH27" s="93"/>
      <c r="BI27" s="201" t="e">
        <f>Tabela115[[#This Row],[FINALIDADE
Fiscalização
(+)
Suplementação
 proposta para a
_ª Reformulação]]/Tabela115[[#This Row],[FINALIDADE
Fiscalização
Orçamento 
Atualizado]]</f>
        <v>#DIV/0!</v>
      </c>
      <c r="BJ27" s="93"/>
      <c r="BK27" s="201" t="e">
        <f>Tabela115[[#This Row],[FINALIDADE
Fiscalização
(-)
Redução
proposta para a
_ª Reformulação]]/Tabela115[[#This Row],[FINALIDADE
Fiscalização
Orçamento 
Atualizado]]</f>
        <v>#DIV/0!</v>
      </c>
      <c r="BL2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7" s="31"/>
      <c r="BN27" s="93"/>
      <c r="BO27" s="93">
        <f>Tabela115[[#This Row],[FINALIDADE
Registro
Proposta Orçamentária Inicial]]+Tabela115[[#This Row],[FINALIDADE
Registro
Transposições Orçamentárias 
Nº __ a __ 
e
Reformulações
aprovadas]]</f>
        <v>0</v>
      </c>
      <c r="BP27" s="93"/>
      <c r="BQ27" s="202" t="e">
        <f>Tabela115[[#This Row],[FINALIDADE
Registro
Despesa Liquidada até __/__/____]]/Tabela115[[#This Row],[FINALIDADE
Registro
Orçamento 
Atualizado]]</f>
        <v>#DIV/0!</v>
      </c>
      <c r="BR27" s="93"/>
      <c r="BS27" s="202" t="e">
        <f>Tabela115[[#This Row],[FINALIDADE
Registro
(+)
Suplementação
 proposta para a
_ª Reformulação]]/Tabela115[[#This Row],[FINALIDADE
Registro
Orçamento 
Atualizado]]</f>
        <v>#DIV/0!</v>
      </c>
      <c r="BT27" s="93"/>
      <c r="BU27" s="202" t="e">
        <f>Tabela115[[#This Row],[FINALIDADE
Registro
(-)
Redução
proposta para a
_ª Reformulação]]/Tabela115[[#This Row],[FINALIDADE
Registro
Orçamento 
Atualizado]]</f>
        <v>#DIV/0!</v>
      </c>
      <c r="BV2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7" s="244"/>
      <c r="BX27" s="31"/>
      <c r="BY2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7" s="93"/>
      <c r="CA27" s="201" t="e">
        <f>Tabela115[[#This Row],[FINALIDADE
Julgamento e Normatização
Despesa Liquidada até __/__/____]]/Tabela115[[#This Row],[FINALIDADE
Julgamento e Normatização
Orçamento 
Atualizado]]</f>
        <v>#DIV/0!</v>
      </c>
      <c r="CB27" s="93"/>
      <c r="CC2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7" s="93"/>
      <c r="CE2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7" s="31"/>
      <c r="CI27" s="31"/>
      <c r="CJ2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7" s="31"/>
      <c r="CL27" s="203" t="e">
        <f>Tabela115[[#This Row],[GESTÃO
Comunicação 
e Eventos
Despesa Liquidada até __/__/____]]/Tabela115[[#This Row],[GESTÃO
Comunicação 
e Eventos
Orçamento 
Atualizado]]</f>
        <v>#DIV/0!</v>
      </c>
      <c r="CM27" s="31"/>
      <c r="CN27" s="203" t="e">
        <f>Tabela115[[#This Row],[GESTÃO
Comunicação 
e Eventos
(+)
Suplementação
 proposta para a
_ª Reformulação]]/Tabela115[[#This Row],[GESTÃO
Comunicação 
e Eventos
Orçamento 
Atualizado]]</f>
        <v>#DIV/0!</v>
      </c>
      <c r="CO27" s="31"/>
      <c r="CP27" s="203" t="e">
        <f>-Tabela115[[#This Row],[GESTÃO
Comunicação 
e Eventos
(-)
Redução
proposta para a
_ª Reformulação]]/Tabela115[[#This Row],[GESTÃO
Comunicação 
e Eventos
Orçamento 
Atualizado]]</f>
        <v>#DIV/0!</v>
      </c>
      <c r="CQ2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7" s="31"/>
      <c r="CS27" s="31"/>
      <c r="CT2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7" s="31"/>
      <c r="CV27" s="203" t="e">
        <f>Tabela115[[#This Row],[GESTÃO
Suporte Técnico-Administrativo
Despesa Liquidada até __/__/____]]/Tabela115[[#This Row],[GESTÃO
Suporte Técnico-Administrativo
Orçamento 
Atualizado]]</f>
        <v>#DIV/0!</v>
      </c>
      <c r="CW27" s="31"/>
      <c r="CX2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7" s="31"/>
      <c r="CZ2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7" s="31"/>
      <c r="DC27" s="31"/>
      <c r="DD2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7" s="31"/>
      <c r="DF27" s="203" t="e">
        <f>Tabela115[[#This Row],[GESTÃO
Tecnologia da
Informação
Despesa Liquidada até __/__/____]]/Tabela115[[#This Row],[GESTÃO
Tecnologia da
Informação
Orçamento 
Atualizado]]</f>
        <v>#DIV/0!</v>
      </c>
      <c r="DG27" s="31"/>
      <c r="DH2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27" s="31"/>
      <c r="DJ27" s="203" t="e">
        <f>-Tabela115[[#This Row],[GESTÃO
Tecnologia da
Informação
(-)
Redução
proposta para a
_ª Reformulação]]/Tabela115[[#This Row],[GESTÃO
Tecnologia da
Informação
Orçamento 
Atualizado]]</f>
        <v>#DIV/0!</v>
      </c>
      <c r="DK2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7" s="31"/>
      <c r="DM27" s="31"/>
      <c r="DN27" s="31">
        <f>Tabela115[[#This Row],[GESTÃO
Infraestrutura
Proposta Orçamentária Inicial]]+Tabela115[[#This Row],[GESTÃO
Infraestrutura
Transposições Orçamentárias 
Nº __ a __ 
e
Reformulações
aprovadas]]</f>
        <v>0</v>
      </c>
      <c r="DO27" s="31"/>
      <c r="DP27" s="203" t="e">
        <f>Tabela115[[#This Row],[GESTÃO
Infraestrutura
Despesa Liquidada até __/__/____]]/Tabela115[[#This Row],[GESTÃO
Infraestrutura
Orçamento 
Atualizado]]</f>
        <v>#DIV/0!</v>
      </c>
      <c r="DQ27" s="31"/>
      <c r="DR27" s="203" t="e">
        <f>Tabela115[[#This Row],[GESTÃO
Infraestrutura
(+)
Suplementação
 proposta para a
_ª Reformulação]]/Tabela115[[#This Row],[GESTÃO
Infraestrutura
Orçamento 
Atualizado]]</f>
        <v>#DIV/0!</v>
      </c>
      <c r="DS27" s="31"/>
      <c r="DT27" s="203" t="e">
        <f>Tabela115[[#This Row],[GESTÃO
Infraestrutura
(-)
Redução
proposta para a
_ª Reformulação]]/Tabela115[[#This Row],[GESTÃO
Infraestrutura
Orçamento 
Atualizado]]</f>
        <v>#DIV/0!</v>
      </c>
      <c r="DU2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7" s="89"/>
      <c r="DX27" s="89"/>
      <c r="DY27" s="89"/>
      <c r="DZ27" s="89"/>
      <c r="EA27" s="89"/>
      <c r="EB27" s="89"/>
      <c r="EC27" s="89"/>
      <c r="ED27" s="89"/>
      <c r="EE27" s="89"/>
    </row>
    <row r="28" spans="1:135" s="4" customFormat="1" ht="14.1" customHeight="1" x14ac:dyDescent="0.25">
      <c r="A28" s="76" t="s">
        <v>590</v>
      </c>
      <c r="B28" s="51" t="s">
        <v>591</v>
      </c>
      <c r="C28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8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8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8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8" s="68" t="e">
        <f>Tabela115[[#This Row],[DESPESA
LIQUIDADA ATÉ
 __/__/____]]/Tabela115[[#This Row],[ORÇAMENTO
ATUALIZADO]]</f>
        <v>#DIV/0!</v>
      </c>
      <c r="H28" s="258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8" s="259" t="e">
        <f>Tabela115[[#This Row],[(+)
SUPLEMENTAÇÃO
PROPOSTA PARA A
_ª
REFORMULAÇÃO]]/Tabela115[[#This Row],[ORÇAMENTO
ATUALIZADO]]</f>
        <v>#DIV/0!</v>
      </c>
      <c r="J28" s="256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8" s="259" t="e">
        <f>-Tabela115[[#This Row],[(-)
REDUÇÃO
PROPOSTA PARA A
_ª
REFORMULAÇÃO]]/Tabela115[[#This Row],[ORÇAMENTO
ATUALIZADO]]</f>
        <v>#DIV/0!</v>
      </c>
      <c r="L28" s="25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8" s="82" t="e">
        <f>(Tabela115[[#This Row],[PROPOSTA
ORÇAMENTÁRIA
ATUALIZADA
APÓS A
_ª
REFORMULAÇÃO]]/Tabela115[[#This Row],[ORÇAMENTO
ATUALIZADO]])-1</f>
        <v>#DIV/0!</v>
      </c>
      <c r="N28" s="198">
        <f>N29+N31+N33+N35+N37+N40+N42+N44+N46+N48+N49+N50+N51+N52+N53+N54</f>
        <v>0</v>
      </c>
      <c r="O28" s="38">
        <f>O29+O31+O33+O35+O37+O40+O42+O44+O46+O48+O49+O50+O51+O52+O53+O54</f>
        <v>0</v>
      </c>
      <c r="P28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8" s="38">
        <f>Q29+Q31+Q33+Q35+Q37+Q40+Q42+Q44+Q46+Q48+Q49+Q50+Q51+Q52+Q53+Q54</f>
        <v>0</v>
      </c>
      <c r="R28" s="196" t="e">
        <f>Tabela115[[#This Row],[GOVERNANÇA
Direção e
Liderança
Despesa Liquidada até __/__/____]]/Tabela115[[#This Row],[GOVERNANÇA
Direção e
Liderança
Orçamento 
Atualizado]]</f>
        <v>#DIV/0!</v>
      </c>
      <c r="S28" s="38">
        <f>S29+S31+S33+S35+S37+S40+S42+S44+S46+S48+S49+S50+S51+S52+S53+S54</f>
        <v>0</v>
      </c>
      <c r="T28" s="196" t="e">
        <f>Tabela115[[#This Row],[GOVERNANÇA
Direção e
Liderança
(+)
Suplementação
 proposta para a
_ª Reformulação]]/Tabela115[[#This Row],[GOVERNANÇA
Direção e
Liderança
Orçamento 
Atualizado]]</f>
        <v>#DIV/0!</v>
      </c>
      <c r="U28" s="38">
        <f>U29+U31+U33+U35+U37+U40+U42+U44+U46+U48+U49+U50+U51+U52+U53+U54</f>
        <v>0</v>
      </c>
      <c r="V28" s="196" t="e">
        <f>-Tabela115[[#This Row],[GOVERNANÇA
Direção e
Liderança
(-)
Redução
proposta para a
_ª Reformulação]]/Tabela115[[#This Row],[GOVERNANÇA
Direção e
Liderança
Orçamento 
Atualizado]]</f>
        <v>#DIV/0!</v>
      </c>
      <c r="W28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8" s="13">
        <f>X29+X31+X33+X35+X37+X40+X42+X44+X46+X48+X49+X50+X51+X52+X53+X54</f>
        <v>0</v>
      </c>
      <c r="Y28" s="13">
        <f>Y29+Y31+Y33+Y35+Y37+Y40+Y42+Y44+Y46+Y48+Y49+Y50+Y51+Y52+Y53+Y54</f>
        <v>0</v>
      </c>
      <c r="Z28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8" s="13">
        <f>AA29+AA31+AA33+AA35+AA37+AA40+AA42+AA44+AA46+AA48+AA49+AA50+AA51+AA52+AA53+AA54</f>
        <v>0</v>
      </c>
      <c r="AB28" s="195" t="e">
        <f>Tabela115[[#This Row],[GOVERNANÇA
Relacionamento 
Institucional
Despesa Liquidada até __/__/____]]/Tabela115[[#This Row],[GOVERNANÇA
Relacionamento 
Institucional
Orçamento 
Atualizado]]</f>
        <v>#DIV/0!</v>
      </c>
      <c r="AC28" s="13">
        <f>AC29+AC31+AC33+AC35+AC37+AC40+AC42+AC44+AC46+AC48+AC49+AC50+AC51+AC52+AC53+AC54</f>
        <v>0</v>
      </c>
      <c r="AD28" s="195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8" s="13">
        <f>AE29+AE31+AE33+AE35+AE37+AE40+AE42+AE44+AE46+AE48+AE49+AE50+AE51+AE52+AE53+AE54</f>
        <v>0</v>
      </c>
      <c r="AF28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8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8" s="13">
        <f>AH29+AH31+AH33+AH35+AH37+AH40+AH42+AH44+AH46+AH48+AH49+AH50+AH51+AH52+AH53+AH54</f>
        <v>0</v>
      </c>
      <c r="AI28" s="38">
        <f>AI29+AI31+AI33+AI35+AI37+AI40+AI42+AI44+AI46+AI48+AI49+AI50+AI51+AI52+AI53+AI54</f>
        <v>0</v>
      </c>
      <c r="AJ28" s="38">
        <f>Tabela115[[#This Row],[GOVERNANÇA
Estratégia
Proposta Orçamentária Inicial]]+Tabela115[[#This Row],[GOVERNANÇA
Estratégia
Transposições Orçamentárias 
Nº __ a __ 
e
Reformulações
aprovadas]]</f>
        <v>0</v>
      </c>
      <c r="AK28" s="38">
        <f>AK29+AK31+AK33+AK35+AK37+AK40+AK42+AK44+AK46+AK48+AK49+AK50+AK51+AK52+AK53+AK54</f>
        <v>0</v>
      </c>
      <c r="AL28" s="196" t="e">
        <f>Tabela115[[#This Row],[GOVERNANÇA
Estratégia
Despesa Liquidada até __/__/____]]/Tabela115[[#This Row],[GOVERNANÇA
Estratégia
Orçamento 
Atualizado]]</f>
        <v>#DIV/0!</v>
      </c>
      <c r="AM28" s="38">
        <f>AM29+AM31+AM33+AM35+AM37+AM40+AM42+AM44+AM46+AM48+AM49+AM50+AM51+AM52+AM53+AM54</f>
        <v>0</v>
      </c>
      <c r="AN28" s="196" t="e">
        <f>Tabela115[[#This Row],[GOVERNANÇA
Estratégia
(+)
Suplementação
 proposta para a
_ª Reformulação]]/Tabela115[[#This Row],[GOVERNANÇA
Estratégia
Orçamento 
Atualizado]]</f>
        <v>#DIV/0!</v>
      </c>
      <c r="AO28" s="38">
        <f>AO29+AO31+AO33+AO35+AO37+AO40+AO42+AO44+AO46+AO48+AO49+AO50+AO51+AO52+AO53+AO54</f>
        <v>0</v>
      </c>
      <c r="AP28" s="196" t="e">
        <f>-Tabela115[[#This Row],[GOVERNANÇA
Estratégia
(-)
Redução
proposta para a
_ª Reformulação]]/Tabela115[[#This Row],[GOVERNANÇA
Estratégia
Orçamento 
Atualizado]]</f>
        <v>#DIV/0!</v>
      </c>
      <c r="AQ28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8" s="13">
        <f>AR29+AR31+AR33+AR35+AR37+AR40+AR42+AR44+AR46+AR48+AR49+AR50+AR51+AR52+AR53+AR54</f>
        <v>0</v>
      </c>
      <c r="AS28" s="38">
        <f>AS29+AS31+AS33+AS35+AS37+AS40+AS42+AS44+AS46+AS48+AS49+AS50+AS51+AS52+AS53+AS54</f>
        <v>0</v>
      </c>
      <c r="AT28" s="38">
        <f>Tabela115[[#This Row],[GOVERNANÇA
Controle
Proposta Orçamentária Inicial]]+Tabela115[[#This Row],[GOVERNANÇA
Controle
Transposições Orçamentárias 
Nº __ a __ 
e
Reformulações
aprovadas]]</f>
        <v>0</v>
      </c>
      <c r="AU28" s="38">
        <f>AU29+AU31+AU33+AU35+AU37+AU40+AU42+AU44+AU46+AU48+AU49+AU50+AU51+AU52+AU53+AU54</f>
        <v>0</v>
      </c>
      <c r="AV28" s="196" t="e">
        <f>Tabela115[[#This Row],[GOVERNANÇA
Controle
Despesa Liquidada até __/__/____]]/Tabela115[[#This Row],[GOVERNANÇA
Controle
Orçamento 
Atualizado]]</f>
        <v>#DIV/0!</v>
      </c>
      <c r="AW28" s="38">
        <f>AW29+AW31+AW33+AW35+AW37+AW40+AW42+AW44+AW46+AW48+AW49+AW50+AW51+AW52+AW53+AW54</f>
        <v>0</v>
      </c>
      <c r="AX28" s="196" t="e">
        <f>Tabela115[[#This Row],[GOVERNANÇA
Controle
(+)
Suplementação
 proposta para a
_ª Reformulação]]/Tabela115[[#This Row],[GOVERNANÇA
Controle
Orçamento 
Atualizado]]</f>
        <v>#DIV/0!</v>
      </c>
      <c r="AY28" s="38">
        <f>AY29+AY31+AY33+AY35+AY37+AY40+AY42+AY44+AY46+AY48+AY49+AY50+AY51+AY52+AY53+AY54</f>
        <v>0</v>
      </c>
      <c r="AZ28" s="196" t="e">
        <f>-Tabela115[[#This Row],[GOVERNANÇA
Controle
(-)
Redução
proposta para a
_ª Reformulação]]/Tabela115[[#This Row],[GOVERNANÇA
Controle
Orçamento 
Atualizado]]</f>
        <v>#DIV/0!</v>
      </c>
      <c r="BA28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8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8" s="198">
        <f>BC29+BC31+BC33+BC35+BC37+BC40+BC42+BC44+BC46+BC48+BC49+BC50+BC51+BC52+BC53+BC54</f>
        <v>0</v>
      </c>
      <c r="BD28" s="38">
        <f>BD29+BD31+BD33+BD35+BD37+BD40+BD42+BD44+BD46+BD48+BD49+BD50+BD51+BD52+BD53+BD54</f>
        <v>0</v>
      </c>
      <c r="BE28" s="38">
        <f>Tabela115[[#This Row],[FINALIDADE
Fiscalização
Proposta Orçamentária Inicial]]+Tabela115[[#This Row],[FINALIDADE
Fiscalização
Transposições Orçamentárias 
Nº __ a __ 
e
Reformulações
aprovadas]]</f>
        <v>0</v>
      </c>
      <c r="BF28" s="38">
        <f>BF29+BF31+BF33+BF35+BF37+BF40+BF42+BF44+BF46+BF48+BF49+BF50+BF51+BF52+BF53+BF54</f>
        <v>0</v>
      </c>
      <c r="BG28" s="196" t="e">
        <f>Tabela115[[#This Row],[FINALIDADE
Fiscalização
Despesa Liquidada até __/__/____]]/Tabela115[[#This Row],[FINALIDADE
Fiscalização
Orçamento 
Atualizado]]</f>
        <v>#DIV/0!</v>
      </c>
      <c r="BH28" s="38">
        <f>BH29+BH31+BH33+BH35+BH37+BH40+BH42+BH44+BH46+BH48+BH49+BH50+BH51+BH52+BH53+BH54</f>
        <v>0</v>
      </c>
      <c r="BI28" s="196" t="e">
        <f>Tabela115[[#This Row],[FINALIDADE
Fiscalização
(+)
Suplementação
 proposta para a
_ª Reformulação]]/Tabela115[[#This Row],[FINALIDADE
Fiscalização
Orçamento 
Atualizado]]</f>
        <v>#DIV/0!</v>
      </c>
      <c r="BJ28" s="38">
        <f>BJ29+BJ31+BJ33+BJ35+BJ37+BJ40+BJ42+BJ44+BJ46+BJ48+BJ49+BJ50+BJ51+BJ52+BJ53+BJ54</f>
        <v>0</v>
      </c>
      <c r="BK28" s="196" t="e">
        <f>Tabela115[[#This Row],[FINALIDADE
Fiscalização
(-)
Redução
proposta para a
_ª Reformulação]]/Tabela115[[#This Row],[FINALIDADE
Fiscalização
Orçamento 
Atualizado]]</f>
        <v>#DIV/0!</v>
      </c>
      <c r="BL28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8" s="13">
        <f>BM29+BM31+BM33+BM35+BM37+BM40+BM42+BM44+BM46+BM48+BM49+BM50+BM51+BM52+BM53+BM54</f>
        <v>0</v>
      </c>
      <c r="BN28" s="38">
        <f>BN29+BN31+BN33+BN35+BN37+BN40+BN42+BN44+BN46+BN48+BN49+BN50+BN51+BN52+BN53+BN54</f>
        <v>0</v>
      </c>
      <c r="BO28" s="38">
        <f>Tabela115[[#This Row],[FINALIDADE
Registro
Proposta Orçamentária Inicial]]+Tabela115[[#This Row],[FINALIDADE
Registro
Transposições Orçamentárias 
Nº __ a __ 
e
Reformulações
aprovadas]]</f>
        <v>0</v>
      </c>
      <c r="BP28" s="38">
        <f>BP29+BP31+BP33+BP35+BP37+BP40+BP42+BP44+BP46+BP48+BP49+BP50+BP51+BP52+BP53+BP54</f>
        <v>0</v>
      </c>
      <c r="BQ28" s="199" t="e">
        <f>Tabela115[[#This Row],[FINALIDADE
Registro
Despesa Liquidada até __/__/____]]/Tabela115[[#This Row],[FINALIDADE
Registro
Orçamento 
Atualizado]]</f>
        <v>#DIV/0!</v>
      </c>
      <c r="BR28" s="38">
        <f>BR29+BR31+BR33+BR35+BR37+BR40+BR42+BR44+BR46+BR48+BR49+BR50+BR51+BR52+BR53+BR54</f>
        <v>0</v>
      </c>
      <c r="BS28" s="199" t="e">
        <f>Tabela115[[#This Row],[FINALIDADE
Registro
(+)
Suplementação
 proposta para a
_ª Reformulação]]/Tabela115[[#This Row],[FINALIDADE
Registro
Orçamento 
Atualizado]]</f>
        <v>#DIV/0!</v>
      </c>
      <c r="BT28" s="38">
        <f>BT29+BT31+BT33+BT35+BT37+BT40+BT42+BT44+BT46+BT48+BT49+BT50+BT51+BT52+BT53+BT54</f>
        <v>0</v>
      </c>
      <c r="BU28" s="199" t="e">
        <f>Tabela115[[#This Row],[FINALIDADE
Registro
(-)
Redução
proposta para a
_ª Reformulação]]/Tabela115[[#This Row],[FINALIDADE
Registro
Orçamento 
Atualizado]]</f>
        <v>#DIV/0!</v>
      </c>
      <c r="BV28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8" s="242">
        <f>BW29+BW31+BW33+BW35+BW37+BW40+BW42+BW44+BW46+BW48+BW49+BW50+BW51+BW52+BW53+BW54</f>
        <v>0</v>
      </c>
      <c r="BX28" s="13">
        <f>BX29+BX31+BX33+BX35+BX37+BX40+BX42+BX44+BX46+BX48+BX49+BX50+BX51+BX52+BX53+BX54</f>
        <v>0</v>
      </c>
      <c r="BY28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8" s="38">
        <f>BZ29+BZ31+BZ33+BZ35+BZ37+BZ40+BZ42+BZ44+BZ46+BZ48+BZ49+BZ50+BZ51+BZ52+BZ53+BZ54</f>
        <v>0</v>
      </c>
      <c r="CA28" s="196" t="e">
        <f>Tabela115[[#This Row],[FINALIDADE
Julgamento e Normatização
Despesa Liquidada até __/__/____]]/Tabela115[[#This Row],[FINALIDADE
Julgamento e Normatização
Orçamento 
Atualizado]]</f>
        <v>#DIV/0!</v>
      </c>
      <c r="CB28" s="38">
        <f>CB29+CB31+CB33+CB35+CB37+CB40+CB42+CB44+CB46+CB48+CB49+CB50+CB51+CB52+CB53+CB54</f>
        <v>0</v>
      </c>
      <c r="CC28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8" s="38">
        <f>CD29+CD31+CD33+CD35+CD37+CD40+CD42+CD44+CD46+CD48+CD49+CD50+CD51+CD52+CD53+CD54</f>
        <v>0</v>
      </c>
      <c r="CE28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8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8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8" s="13">
        <f>CH29+CH31+CH33+CH35+CH37+CH40+CH42+CH44+CH46+CH48+CH49+CH50+CH51+CH52+CH53+CH54</f>
        <v>0</v>
      </c>
      <c r="CI28" s="13">
        <f>CI29+CI31+CI33+CI35+CI37+CI40+CI42+CI44+CI46+CI48+CI49+CI50+CI51+CI52+CI53+CI54</f>
        <v>0</v>
      </c>
      <c r="CJ28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8" s="13">
        <f>CK29+CK31+CK33+CK35+CK37+CK40+CK42+CK44+CK46+CK48+CK49+CK50+CK51+CK52+CK53+CK54</f>
        <v>0</v>
      </c>
      <c r="CL28" s="195" t="e">
        <f>Tabela115[[#This Row],[GESTÃO
Comunicação 
e Eventos
Despesa Liquidada até __/__/____]]/Tabela115[[#This Row],[GESTÃO
Comunicação 
e Eventos
Orçamento 
Atualizado]]</f>
        <v>#DIV/0!</v>
      </c>
      <c r="CM28" s="13">
        <f>CM29+CM31+CM33+CM35+CM37+CM40+CM42+CM44+CM46+CM48+CM49+CM50+CM51+CM52+CM53+CM54</f>
        <v>0</v>
      </c>
      <c r="CN28" s="195" t="e">
        <f>Tabela115[[#This Row],[GESTÃO
Comunicação 
e Eventos
(+)
Suplementação
 proposta para a
_ª Reformulação]]/Tabela115[[#This Row],[GESTÃO
Comunicação 
e Eventos
Orçamento 
Atualizado]]</f>
        <v>#DIV/0!</v>
      </c>
      <c r="CO28" s="13">
        <f>CO29+CO31+CO33+CO35+CO37+CO40+CO42+CO44+CO46+CO48+CO49+CO50+CO51+CO52+CO53+CO54</f>
        <v>0</v>
      </c>
      <c r="CP28" s="195" t="e">
        <f>-Tabela115[[#This Row],[GESTÃO
Comunicação 
e Eventos
(-)
Redução
proposta para a
_ª Reformulação]]/Tabela115[[#This Row],[GESTÃO
Comunicação 
e Eventos
Orçamento 
Atualizado]]</f>
        <v>#DIV/0!</v>
      </c>
      <c r="CQ28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8" s="13">
        <f>CR29+CR31+CR33+CR35+CR37+CR40+CR42+CR44+CR46+CR48+CR49+CR50+CR51+CR52+CR53+CR54</f>
        <v>0</v>
      </c>
      <c r="CS28" s="13">
        <f>CS29+CS31+CS33+CS35+CS37+CS40+CS42+CS44+CS46+CS48+CS49+CS50+CS51+CS52+CS53+CS54</f>
        <v>0</v>
      </c>
      <c r="CT28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8" s="13">
        <f>CU29+CU31+CU33+CU35+CU37+CU40+CU42+CU44+CU46+CU48+CU49+CU50+CU51+CU52+CU53+CU54</f>
        <v>0</v>
      </c>
      <c r="CV28" s="195" t="e">
        <f>Tabela115[[#This Row],[GESTÃO
Suporte Técnico-Administrativo
Despesa Liquidada até __/__/____]]/Tabela115[[#This Row],[GESTÃO
Suporte Técnico-Administrativo
Orçamento 
Atualizado]]</f>
        <v>#DIV/0!</v>
      </c>
      <c r="CW28" s="13">
        <f>CW29+CW31+CW33+CW35+CW37+CW40+CW42+CW44+CW46+CW48+CW49+CW50+CW51+CW52+CW53+CW54</f>
        <v>0</v>
      </c>
      <c r="CX28" s="195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8" s="13">
        <f>CY29+CY31+CY33+CY35+CY37+CY40+CY42+CY44+CY46+CY48+CY49+CY50+CY51+CY52+CY53+CY54</f>
        <v>0</v>
      </c>
      <c r="CZ28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8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8" s="13">
        <f>DB29+DB31+DB33+DB35+DB37+DB40+DB42+DB44+DB46+DB48+DB49+DB50+DB51+DB52+DB53+DB54</f>
        <v>0</v>
      </c>
      <c r="DC28" s="13">
        <f>DC29+DC31+DC33+DC35+DC37+DC40+DC42+DC44+DC46+DC48+DC49+DC50+DC51+DC52+DC53+DC54</f>
        <v>0</v>
      </c>
      <c r="DD28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8" s="13">
        <f>DE29+DE31+DE33+DE35+DE37+DE40+DE42+DE44+DE46+DE48+DE49+DE50+DE51+DE52+DE53+DE54</f>
        <v>0</v>
      </c>
      <c r="DF28" s="195" t="e">
        <f>Tabela115[[#This Row],[GESTÃO
Tecnologia da
Informação
Despesa Liquidada até __/__/____]]/Tabela115[[#This Row],[GESTÃO
Tecnologia da
Informação
Orçamento 
Atualizado]]</f>
        <v>#DIV/0!</v>
      </c>
      <c r="DG28" s="13">
        <f>DG29+DG31+DG33+DG35+DG37+DG40+DG42+DG44+DG46+DG48+DG49+DG50+DG51+DG52+DG53+DG54</f>
        <v>0</v>
      </c>
      <c r="DH28" s="195" t="e">
        <f>Tabela115[[#This Row],[GESTÃO
Tecnologia da
Informação
(+)
Suplementação
 proposta para a
_ª Reformulação]]/Tabela115[[#This Row],[GESTÃO
Tecnologia da
Informação
Orçamento 
Atualizado]]</f>
        <v>#DIV/0!</v>
      </c>
      <c r="DI28" s="13">
        <f>DI29+DI31+DI33+DI35+DI37+DI40+DI42+DI44+DI46+DI48+DI49+DI50+DI51+DI52+DI53+DI54</f>
        <v>0</v>
      </c>
      <c r="DJ28" s="195" t="e">
        <f>-Tabela115[[#This Row],[GESTÃO
Tecnologia da
Informação
(-)
Redução
proposta para a
_ª Reformulação]]/Tabela115[[#This Row],[GESTÃO
Tecnologia da
Informação
Orçamento 
Atualizado]]</f>
        <v>#DIV/0!</v>
      </c>
      <c r="DK28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8" s="13">
        <f>DL29+DL31+DL33+DL35+DL37+DL40+DL42+DL44+DL46+DL48+DL49+DL50+DL51+DL52+DL53+DL54</f>
        <v>0</v>
      </c>
      <c r="DM28" s="13">
        <f>DM29+DM31+DM33+DM35+DM37+DM40+DM42+DM44+DM46+DM48+DM49+DM50+DM51+DM52+DM53+DM54</f>
        <v>0</v>
      </c>
      <c r="DN28" s="13">
        <f>Tabela115[[#This Row],[GESTÃO
Infraestrutura
Proposta Orçamentária Inicial]]+Tabela115[[#This Row],[GESTÃO
Infraestrutura
Transposições Orçamentárias 
Nº __ a __ 
e
Reformulações
aprovadas]]</f>
        <v>0</v>
      </c>
      <c r="DO28" s="13">
        <f>DO29+DO31+DO33+DO35+DO37+DO40+DO42+DO44+DO46+DO48+DO49+DO50+DO51+DO52+DO53+DO54</f>
        <v>0</v>
      </c>
      <c r="DP28" s="195" t="e">
        <f>Tabela115[[#This Row],[GESTÃO
Infraestrutura
Despesa Liquidada até __/__/____]]/Tabela115[[#This Row],[GESTÃO
Infraestrutura
Orçamento 
Atualizado]]</f>
        <v>#DIV/0!</v>
      </c>
      <c r="DQ28" s="13">
        <f>DQ29+DQ31+DQ33+DQ35+DQ37+DQ40+DQ42+DQ44+DQ46+DQ48+DQ49+DQ50+DQ51+DQ52+DQ53+DQ54</f>
        <v>0</v>
      </c>
      <c r="DR28" s="195" t="e">
        <f>Tabela115[[#This Row],[GESTÃO
Infraestrutura
(+)
Suplementação
 proposta para a
_ª Reformulação]]/Tabela115[[#This Row],[GESTÃO
Infraestrutura
Orçamento 
Atualizado]]</f>
        <v>#DIV/0!</v>
      </c>
      <c r="DS28" s="13">
        <f>DS29+DS31+DS33+DS35+DS37+DS40+DS42+DS44+DS46+DS48+DS49+DS50+DS51+DS52+DS53+DS54</f>
        <v>0</v>
      </c>
      <c r="DT28" s="195" t="e">
        <f>Tabela115[[#This Row],[GESTÃO
Infraestrutura
(-)
Redução
proposta para a
_ª Reformulação]]/Tabela115[[#This Row],[GESTÃO
Infraestrutura
Orçamento 
Atualizado]]</f>
        <v>#DIV/0!</v>
      </c>
      <c r="DU28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8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37" customFormat="1" ht="12" x14ac:dyDescent="0.25">
      <c r="A29" s="76" t="s">
        <v>592</v>
      </c>
      <c r="B29" s="43" t="s">
        <v>621</v>
      </c>
      <c r="C29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9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9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9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9" s="68" t="e">
        <f>Tabela115[[#This Row],[DESPESA
LIQUIDADA ATÉ
 __/__/____]]/Tabela115[[#This Row],[ORÇAMENTO
ATUALIZADO]]</f>
        <v>#DIV/0!</v>
      </c>
      <c r="H29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9" s="259" t="e">
        <f>Tabela115[[#This Row],[(+)
SUPLEMENTAÇÃO
PROPOSTA PARA A
_ª
REFORMULAÇÃO]]/Tabela115[[#This Row],[ORÇAMENTO
ATUALIZADO]]</f>
        <v>#DIV/0!</v>
      </c>
      <c r="J29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9" s="259" t="e">
        <f>-Tabela115[[#This Row],[(-)
REDUÇÃO
PROPOSTA PARA A
_ª
REFORMULAÇÃO]]/Tabela115[[#This Row],[ORÇAMENTO
ATUALIZADO]]</f>
        <v>#DIV/0!</v>
      </c>
      <c r="L29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9" s="82" t="e">
        <f>(Tabela115[[#This Row],[PROPOSTA
ORÇAMENTÁRIA
ATUALIZADA
APÓS A
_ª
REFORMULAÇÃO]]/Tabela115[[#This Row],[ORÇAMENTO
ATUALIZADO]])-1</f>
        <v>#DIV/0!</v>
      </c>
      <c r="N29" s="221">
        <f>N30</f>
        <v>0</v>
      </c>
      <c r="O29" s="92">
        <f>O30</f>
        <v>0</v>
      </c>
      <c r="P29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9" s="92">
        <f>Q30</f>
        <v>0</v>
      </c>
      <c r="R29" s="217" t="e">
        <f>Tabela115[[#This Row],[GOVERNANÇA
Direção e
Liderança
Despesa Liquidada até __/__/____]]/Tabela115[[#This Row],[GOVERNANÇA
Direção e
Liderança
Orçamento 
Atualizado]]</f>
        <v>#DIV/0!</v>
      </c>
      <c r="S29" s="92">
        <f>S30</f>
        <v>0</v>
      </c>
      <c r="T29" s="217" t="e">
        <f>Tabela115[[#This Row],[GOVERNANÇA
Direção e
Liderança
(+)
Suplementação
 proposta para a
_ª Reformulação]]/Tabela115[[#This Row],[GOVERNANÇA
Direção e
Liderança
Orçamento 
Atualizado]]</f>
        <v>#DIV/0!</v>
      </c>
      <c r="U29" s="92">
        <f>U30</f>
        <v>0</v>
      </c>
      <c r="V29" s="217" t="e">
        <f>-Tabela115[[#This Row],[GOVERNANÇA
Direção e
Liderança
(-)
Redução
proposta para a
_ª Reformulação]]/Tabela115[[#This Row],[GOVERNANÇA
Direção e
Liderança
Orçamento 
Atualizado]]</f>
        <v>#DIV/0!</v>
      </c>
      <c r="W29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9" s="80">
        <f>X30</f>
        <v>0</v>
      </c>
      <c r="Y29" s="80">
        <f>Y30</f>
        <v>0</v>
      </c>
      <c r="Z29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9" s="80">
        <f>AA30</f>
        <v>0</v>
      </c>
      <c r="AB29" s="218" t="e">
        <f>Tabela115[[#This Row],[GOVERNANÇA
Relacionamento 
Institucional
Despesa Liquidada até __/__/____]]/Tabela115[[#This Row],[GOVERNANÇA
Relacionamento 
Institucional
Orçamento 
Atualizado]]</f>
        <v>#DIV/0!</v>
      </c>
      <c r="AC29" s="80">
        <f>AC30</f>
        <v>0</v>
      </c>
      <c r="AD29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9" s="80">
        <f>AE30</f>
        <v>0</v>
      </c>
      <c r="AF29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9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9" s="80">
        <f>AH30</f>
        <v>0</v>
      </c>
      <c r="AI29" s="80">
        <f>AI30</f>
        <v>0</v>
      </c>
      <c r="AJ29" s="80">
        <f>Tabela115[[#This Row],[GOVERNANÇA
Estratégia
Proposta Orçamentária Inicial]]+Tabela115[[#This Row],[GOVERNANÇA
Estratégia
Transposições Orçamentárias 
Nº __ a __ 
e
Reformulações
aprovadas]]</f>
        <v>0</v>
      </c>
      <c r="AK29" s="80">
        <f>AK30</f>
        <v>0</v>
      </c>
      <c r="AL29" s="223" t="e">
        <f>Tabela115[[#This Row],[GOVERNANÇA
Estratégia
Despesa Liquidada até __/__/____]]/Tabela115[[#This Row],[GOVERNANÇA
Estratégia
Orçamento 
Atualizado]]</f>
        <v>#DIV/0!</v>
      </c>
      <c r="AM29" s="80">
        <f>AM30</f>
        <v>0</v>
      </c>
      <c r="AN29" s="218" t="e">
        <f>Tabela115[[#This Row],[GOVERNANÇA
Estratégia
(+)
Suplementação
 proposta para a
_ª Reformulação]]/Tabela115[[#This Row],[GOVERNANÇA
Estratégia
Orçamento 
Atualizado]]</f>
        <v>#DIV/0!</v>
      </c>
      <c r="AO29" s="80">
        <f>AO30</f>
        <v>0</v>
      </c>
      <c r="AP29" s="218" t="e">
        <f>-Tabela115[[#This Row],[GOVERNANÇA
Estratégia
(-)
Redução
proposta para a
_ª Reformulação]]/Tabela115[[#This Row],[GOVERNANÇA
Estratégia
Orçamento 
Atualizado]]</f>
        <v>#DIV/0!</v>
      </c>
      <c r="AQ29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9" s="80">
        <f>AR30</f>
        <v>0</v>
      </c>
      <c r="AS29" s="92">
        <f>AS30</f>
        <v>0</v>
      </c>
      <c r="AT29" s="92">
        <f>Tabela115[[#This Row],[GOVERNANÇA
Controle
Proposta Orçamentária Inicial]]+Tabela115[[#This Row],[GOVERNANÇA
Controle
Transposições Orçamentárias 
Nº __ a __ 
e
Reformulações
aprovadas]]</f>
        <v>0</v>
      </c>
      <c r="AU29" s="92">
        <f>AU30</f>
        <v>0</v>
      </c>
      <c r="AV29" s="217" t="e">
        <f>Tabela115[[#This Row],[GOVERNANÇA
Controle
Despesa Liquidada até __/__/____]]/Tabela115[[#This Row],[GOVERNANÇA
Controle
Orçamento 
Atualizado]]</f>
        <v>#DIV/0!</v>
      </c>
      <c r="AW29" s="92">
        <f>AW30</f>
        <v>0</v>
      </c>
      <c r="AX29" s="217" t="e">
        <f>Tabela115[[#This Row],[GOVERNANÇA
Controle
(+)
Suplementação
 proposta para a
_ª Reformulação]]/Tabela115[[#This Row],[GOVERNANÇA
Controle
Orçamento 
Atualizado]]</f>
        <v>#DIV/0!</v>
      </c>
      <c r="AY29" s="92">
        <f>AY30</f>
        <v>0</v>
      </c>
      <c r="AZ29" s="217" t="e">
        <f>-Tabela115[[#This Row],[GOVERNANÇA
Controle
(-)
Redução
proposta para a
_ª Reformulação]]/Tabela115[[#This Row],[GOVERNANÇA
Controle
Orçamento 
Atualizado]]</f>
        <v>#DIV/0!</v>
      </c>
      <c r="BA29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9" s="221">
        <f>BC30</f>
        <v>0</v>
      </c>
      <c r="BD29" s="92">
        <f>BD30</f>
        <v>0</v>
      </c>
      <c r="BE29" s="92">
        <f>Tabela115[[#This Row],[FINALIDADE
Fiscalização
Proposta Orçamentária Inicial]]+Tabela115[[#This Row],[FINALIDADE
Fiscalização
Transposições Orçamentárias 
Nº __ a __ 
e
Reformulações
aprovadas]]</f>
        <v>0</v>
      </c>
      <c r="BF29" s="92">
        <f>BF30</f>
        <v>0</v>
      </c>
      <c r="BG29" s="217" t="e">
        <f>Tabela115[[#This Row],[FINALIDADE
Fiscalização
Despesa Liquidada até __/__/____]]/Tabela115[[#This Row],[FINALIDADE
Fiscalização
Orçamento 
Atualizado]]</f>
        <v>#DIV/0!</v>
      </c>
      <c r="BH29" s="92">
        <f>BH30</f>
        <v>0</v>
      </c>
      <c r="BI29" s="217" t="e">
        <f>Tabela115[[#This Row],[FINALIDADE
Fiscalização
(+)
Suplementação
 proposta para a
_ª Reformulação]]/Tabela115[[#This Row],[FINALIDADE
Fiscalização
Orçamento 
Atualizado]]</f>
        <v>#DIV/0!</v>
      </c>
      <c r="BJ29" s="92">
        <f>BJ30</f>
        <v>0</v>
      </c>
      <c r="BK29" s="217" t="e">
        <f>Tabela115[[#This Row],[FINALIDADE
Fiscalização
(-)
Redução
proposta para a
_ª Reformulação]]/Tabela115[[#This Row],[FINALIDADE
Fiscalização
Orçamento 
Atualizado]]</f>
        <v>#DIV/0!</v>
      </c>
      <c r="BL29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9" s="80">
        <f>BM30</f>
        <v>0</v>
      </c>
      <c r="BN29" s="92">
        <f>BN30</f>
        <v>0</v>
      </c>
      <c r="BO29" s="92">
        <f>Tabela115[[#This Row],[FINALIDADE
Registro
Proposta Orçamentária Inicial]]+Tabela115[[#This Row],[FINALIDADE
Registro
Transposições Orçamentárias 
Nº __ a __ 
e
Reformulações
aprovadas]]</f>
        <v>0</v>
      </c>
      <c r="BP29" s="92">
        <f>BP30</f>
        <v>0</v>
      </c>
      <c r="BQ29" s="220" t="e">
        <f>Tabela115[[#This Row],[FINALIDADE
Registro
Despesa Liquidada até __/__/____]]/Tabela115[[#This Row],[FINALIDADE
Registro
Orçamento 
Atualizado]]</f>
        <v>#DIV/0!</v>
      </c>
      <c r="BR29" s="92">
        <f>BR30</f>
        <v>0</v>
      </c>
      <c r="BS29" s="220" t="e">
        <f>Tabela115[[#This Row],[FINALIDADE
Registro
(+)
Suplementação
 proposta para a
_ª Reformulação]]/Tabela115[[#This Row],[FINALIDADE
Registro
Orçamento 
Atualizado]]</f>
        <v>#DIV/0!</v>
      </c>
      <c r="BT29" s="92">
        <f>BT30</f>
        <v>0</v>
      </c>
      <c r="BU29" s="220" t="e">
        <f>Tabela115[[#This Row],[FINALIDADE
Registro
(-)
Redução
proposta para a
_ª Reformulação]]/Tabela115[[#This Row],[FINALIDADE
Registro
Orçamento 
Atualizado]]</f>
        <v>#DIV/0!</v>
      </c>
      <c r="BV29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9" s="243">
        <f>BW30</f>
        <v>0</v>
      </c>
      <c r="BX29" s="80">
        <f>BX30</f>
        <v>0</v>
      </c>
      <c r="BY29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9" s="92">
        <f>BZ30</f>
        <v>0</v>
      </c>
      <c r="CA29" s="217" t="e">
        <f>Tabela115[[#This Row],[FINALIDADE
Julgamento e Normatização
Despesa Liquidada até __/__/____]]/Tabela115[[#This Row],[FINALIDADE
Julgamento e Normatização
Orçamento 
Atualizado]]</f>
        <v>#DIV/0!</v>
      </c>
      <c r="CB29" s="92">
        <f>CB30</f>
        <v>0</v>
      </c>
      <c r="CC29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9" s="92">
        <f>CD30</f>
        <v>0</v>
      </c>
      <c r="CE29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9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9" s="80">
        <f>CH30</f>
        <v>0</v>
      </c>
      <c r="CI29" s="80">
        <f>CI30</f>
        <v>0</v>
      </c>
      <c r="CJ29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9" s="80">
        <f>CK30</f>
        <v>0</v>
      </c>
      <c r="CL29" s="218" t="e">
        <f>Tabela115[[#This Row],[GESTÃO
Comunicação 
e Eventos
Despesa Liquidada até __/__/____]]/Tabela115[[#This Row],[GESTÃO
Comunicação 
e Eventos
Orçamento 
Atualizado]]</f>
        <v>#DIV/0!</v>
      </c>
      <c r="CM29" s="80">
        <f>CM30</f>
        <v>0</v>
      </c>
      <c r="CN29" s="218" t="e">
        <f>Tabela115[[#This Row],[GESTÃO
Comunicação 
e Eventos
(+)
Suplementação
 proposta para a
_ª Reformulação]]/Tabela115[[#This Row],[GESTÃO
Comunicação 
e Eventos
Orçamento 
Atualizado]]</f>
        <v>#DIV/0!</v>
      </c>
      <c r="CO29" s="80">
        <f>CO30</f>
        <v>0</v>
      </c>
      <c r="CP29" s="218" t="e">
        <f>-Tabela115[[#This Row],[GESTÃO
Comunicação 
e Eventos
(-)
Redução
proposta para a
_ª Reformulação]]/Tabela115[[#This Row],[GESTÃO
Comunicação 
e Eventos
Orçamento 
Atualizado]]</f>
        <v>#DIV/0!</v>
      </c>
      <c r="CQ29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9" s="80">
        <f>CR30</f>
        <v>0</v>
      </c>
      <c r="CS29" s="80">
        <f>CS30</f>
        <v>0</v>
      </c>
      <c r="CT29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9" s="80">
        <f>CU30</f>
        <v>0</v>
      </c>
      <c r="CV29" s="218" t="e">
        <f>Tabela115[[#This Row],[GESTÃO
Suporte Técnico-Administrativo
Despesa Liquidada até __/__/____]]/Tabela115[[#This Row],[GESTÃO
Suporte Técnico-Administrativo
Orçamento 
Atualizado]]</f>
        <v>#DIV/0!</v>
      </c>
      <c r="CW29" s="80">
        <f>CW30</f>
        <v>0</v>
      </c>
      <c r="CX29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9" s="80">
        <f>CY30</f>
        <v>0</v>
      </c>
      <c r="CZ29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9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9" s="80">
        <f>DB30</f>
        <v>0</v>
      </c>
      <c r="DC29" s="80">
        <f>DC30</f>
        <v>0</v>
      </c>
      <c r="DD29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9" s="80">
        <f>DE30</f>
        <v>0</v>
      </c>
      <c r="DF29" s="218" t="e">
        <f>Tabela115[[#This Row],[GESTÃO
Tecnologia da
Informação
Despesa Liquidada até __/__/____]]/Tabela115[[#This Row],[GESTÃO
Tecnologia da
Informação
Orçamento 
Atualizado]]</f>
        <v>#DIV/0!</v>
      </c>
      <c r="DG29" s="80">
        <f>DG30</f>
        <v>0</v>
      </c>
      <c r="DH29" s="218" t="e">
        <f>Tabela115[[#This Row],[GESTÃO
Tecnologia da
Informação
(+)
Suplementação
 proposta para a
_ª Reformulação]]/Tabela115[[#This Row],[GESTÃO
Tecnologia da
Informação
Orçamento 
Atualizado]]</f>
        <v>#DIV/0!</v>
      </c>
      <c r="DI29" s="80">
        <f>DI30</f>
        <v>0</v>
      </c>
      <c r="DJ29" s="218" t="e">
        <f>-Tabela115[[#This Row],[GESTÃO
Tecnologia da
Informação
(-)
Redução
proposta para a
_ª Reformulação]]/Tabela115[[#This Row],[GESTÃO
Tecnologia da
Informação
Orçamento 
Atualizado]]</f>
        <v>#DIV/0!</v>
      </c>
      <c r="DK29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9" s="80">
        <f>DL30</f>
        <v>0</v>
      </c>
      <c r="DM29" s="80">
        <f>DM30</f>
        <v>0</v>
      </c>
      <c r="DN29" s="80">
        <f>Tabela115[[#This Row],[GESTÃO
Infraestrutura
Proposta Orçamentária Inicial]]+Tabela115[[#This Row],[GESTÃO
Infraestrutura
Transposições Orçamentárias 
Nº __ a __ 
e
Reformulações
aprovadas]]</f>
        <v>0</v>
      </c>
      <c r="DO29" s="80">
        <f>DO30</f>
        <v>0</v>
      </c>
      <c r="DP29" s="218" t="e">
        <f>Tabela115[[#This Row],[GESTÃO
Infraestrutura
Despesa Liquidada até __/__/____]]/Tabela115[[#This Row],[GESTÃO
Infraestrutura
Orçamento 
Atualizado]]</f>
        <v>#DIV/0!</v>
      </c>
      <c r="DQ29" s="80">
        <f>DQ30</f>
        <v>0</v>
      </c>
      <c r="DR29" s="218" t="e">
        <f>Tabela115[[#This Row],[GESTÃO
Infraestrutura
(+)
Suplementação
 proposta para a
_ª Reformulação]]/Tabela115[[#This Row],[GESTÃO
Infraestrutura
Orçamento 
Atualizado]]</f>
        <v>#DIV/0!</v>
      </c>
      <c r="DS29" s="80">
        <f>DS30</f>
        <v>0</v>
      </c>
      <c r="DT29" s="218" t="e">
        <f>Tabela115[[#This Row],[GESTÃO
Infraestrutura
(-)
Redução
proposta para a
_ª Reformulação]]/Tabela115[[#This Row],[GESTÃO
Infraestrutura
Orçamento 
Atualizado]]</f>
        <v>#DIV/0!</v>
      </c>
      <c r="DU29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9" s="94"/>
      <c r="DX29" s="94"/>
      <c r="DY29" s="94"/>
      <c r="DZ29" s="94"/>
      <c r="EA29" s="94"/>
      <c r="EB29" s="94"/>
      <c r="EC29" s="94"/>
      <c r="ED29" s="94"/>
      <c r="EE29" s="94"/>
    </row>
    <row r="30" spans="1:135" s="18" customFormat="1" ht="12" x14ac:dyDescent="0.25">
      <c r="A30" s="75" t="s">
        <v>593</v>
      </c>
      <c r="B30" s="42" t="s">
        <v>622</v>
      </c>
      <c r="C3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0" s="69" t="e">
        <f>Tabela115[[#This Row],[DESPESA
LIQUIDADA ATÉ
 __/__/____]]/Tabela115[[#This Row],[ORÇAMENTO
ATUALIZADO]]</f>
        <v>#DIV/0!</v>
      </c>
      <c r="H3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0" s="263" t="e">
        <f>Tabela115[[#This Row],[(+)
SUPLEMENTAÇÃO
PROPOSTA PARA A
_ª
REFORMULAÇÃO]]/Tabela115[[#This Row],[ORÇAMENTO
ATUALIZADO]]</f>
        <v>#DIV/0!</v>
      </c>
      <c r="J3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0" s="263" t="e">
        <f>-Tabela115[[#This Row],[(-)
REDUÇÃO
PROPOSTA PARA A
_ª
REFORMULAÇÃO]]/Tabela115[[#This Row],[ORÇAMENTO
ATUALIZADO]]</f>
        <v>#DIV/0!</v>
      </c>
      <c r="L3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0" s="83" t="e">
        <f>(Tabela115[[#This Row],[PROPOSTA
ORÇAMENTÁRIA
ATUALIZADA
APÓS A
_ª
REFORMULAÇÃO]]/Tabela115[[#This Row],[ORÇAMENTO
ATUALIZADO]])-1</f>
        <v>#DIV/0!</v>
      </c>
      <c r="N30" s="225"/>
      <c r="O30" s="93"/>
      <c r="P3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0" s="93"/>
      <c r="R30" s="201" t="e">
        <f>Tabela115[[#This Row],[GOVERNANÇA
Direção e
Liderança
Despesa Liquidada até __/__/____]]/Tabela115[[#This Row],[GOVERNANÇA
Direção e
Liderança
Orçamento 
Atualizado]]</f>
        <v>#DIV/0!</v>
      </c>
      <c r="S30" s="93"/>
      <c r="T30" s="201" t="e">
        <f>Tabela115[[#This Row],[GOVERNANÇA
Direção e
Liderança
(+)
Suplementação
 proposta para a
_ª Reformulação]]/Tabela115[[#This Row],[GOVERNANÇA
Direção e
Liderança
Orçamento 
Atualizado]]</f>
        <v>#DIV/0!</v>
      </c>
      <c r="U30" s="93"/>
      <c r="V30" s="201" t="e">
        <f>-Tabela115[[#This Row],[GOVERNANÇA
Direção e
Liderança
(-)
Redução
proposta para a
_ª Reformulação]]/Tabela115[[#This Row],[GOVERNANÇA
Direção e
Liderança
Orçamento 
Atualizado]]</f>
        <v>#DIV/0!</v>
      </c>
      <c r="W3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0" s="31"/>
      <c r="Y30" s="31"/>
      <c r="Z3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0" s="31"/>
      <c r="AB30" s="203" t="e">
        <f>Tabela115[[#This Row],[GOVERNANÇA
Relacionamento 
Institucional
Despesa Liquidada até __/__/____]]/Tabela115[[#This Row],[GOVERNANÇA
Relacionamento 
Institucional
Orçamento 
Atualizado]]</f>
        <v>#DIV/0!</v>
      </c>
      <c r="AC30" s="31"/>
      <c r="AD3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0" s="31"/>
      <c r="AF3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0" s="31"/>
      <c r="AI30" s="31"/>
      <c r="AJ30" s="31">
        <f>Tabela115[[#This Row],[GOVERNANÇA
Estratégia
Proposta Orçamentária Inicial]]+Tabela115[[#This Row],[GOVERNANÇA
Estratégia
Transposições Orçamentárias 
Nº __ a __ 
e
Reformulações
aprovadas]]</f>
        <v>0</v>
      </c>
      <c r="AK30" s="31"/>
      <c r="AL30" s="226" t="e">
        <f>Tabela115[[#This Row],[GOVERNANÇA
Estratégia
Despesa Liquidada até __/__/____]]/Tabela115[[#This Row],[GOVERNANÇA
Estratégia
Orçamento 
Atualizado]]</f>
        <v>#DIV/0!</v>
      </c>
      <c r="AM30" s="31"/>
      <c r="AN30" s="203" t="e">
        <f>Tabela115[[#This Row],[GOVERNANÇA
Estratégia
(+)
Suplementação
 proposta para a
_ª Reformulação]]/Tabela115[[#This Row],[GOVERNANÇA
Estratégia
Orçamento 
Atualizado]]</f>
        <v>#DIV/0!</v>
      </c>
      <c r="AO30" s="31"/>
      <c r="AP30" s="203" t="e">
        <f>-Tabela115[[#This Row],[GOVERNANÇA
Estratégia
(-)
Redução
proposta para a
_ª Reformulação]]/Tabela115[[#This Row],[GOVERNANÇA
Estratégia
Orçamento 
Atualizado]]</f>
        <v>#DIV/0!</v>
      </c>
      <c r="AQ3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0" s="31"/>
      <c r="AS30" s="93"/>
      <c r="AT30" s="93">
        <f>Tabela115[[#This Row],[GOVERNANÇA
Controle
Proposta Orçamentária Inicial]]+Tabela115[[#This Row],[GOVERNANÇA
Controle
Transposições Orçamentárias 
Nº __ a __ 
e
Reformulações
aprovadas]]</f>
        <v>0</v>
      </c>
      <c r="AU30" s="93"/>
      <c r="AV30" s="201" t="e">
        <f>Tabela115[[#This Row],[GOVERNANÇA
Controle
Despesa Liquidada até __/__/____]]/Tabela115[[#This Row],[GOVERNANÇA
Controle
Orçamento 
Atualizado]]</f>
        <v>#DIV/0!</v>
      </c>
      <c r="AW30" s="93"/>
      <c r="AX30" s="201" t="e">
        <f>Tabela115[[#This Row],[GOVERNANÇA
Controle
(+)
Suplementação
 proposta para a
_ª Reformulação]]/Tabela115[[#This Row],[GOVERNANÇA
Controle
Orçamento 
Atualizado]]</f>
        <v>#DIV/0!</v>
      </c>
      <c r="AY30" s="93"/>
      <c r="AZ30" s="201" t="e">
        <f>-Tabela115[[#This Row],[GOVERNANÇA
Controle
(-)
Redução
proposta para a
_ª Reformulação]]/Tabela115[[#This Row],[GOVERNANÇA
Controle
Orçamento 
Atualizado]]</f>
        <v>#DIV/0!</v>
      </c>
      <c r="BA3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0" s="225"/>
      <c r="BD30" s="93"/>
      <c r="BE30" s="93">
        <f>Tabela115[[#This Row],[FINALIDADE
Fiscalização
Proposta Orçamentária Inicial]]+Tabela115[[#This Row],[FINALIDADE
Fiscalização
Transposições Orçamentárias 
Nº __ a __ 
e
Reformulações
aprovadas]]</f>
        <v>0</v>
      </c>
      <c r="BF30" s="93"/>
      <c r="BG30" s="201" t="e">
        <f>Tabela115[[#This Row],[FINALIDADE
Fiscalização
Despesa Liquidada até __/__/____]]/Tabela115[[#This Row],[FINALIDADE
Fiscalização
Orçamento 
Atualizado]]</f>
        <v>#DIV/0!</v>
      </c>
      <c r="BH30" s="93"/>
      <c r="BI30" s="201" t="e">
        <f>Tabela115[[#This Row],[FINALIDADE
Fiscalização
(+)
Suplementação
 proposta para a
_ª Reformulação]]/Tabela115[[#This Row],[FINALIDADE
Fiscalização
Orçamento 
Atualizado]]</f>
        <v>#DIV/0!</v>
      </c>
      <c r="BJ30" s="93"/>
      <c r="BK30" s="201" t="e">
        <f>Tabela115[[#This Row],[FINALIDADE
Fiscalização
(-)
Redução
proposta para a
_ª Reformulação]]/Tabela115[[#This Row],[FINALIDADE
Fiscalização
Orçamento 
Atualizado]]</f>
        <v>#DIV/0!</v>
      </c>
      <c r="BL3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0" s="31"/>
      <c r="BN30" s="93"/>
      <c r="BO30" s="93">
        <f>Tabela115[[#This Row],[FINALIDADE
Registro
Proposta Orçamentária Inicial]]+Tabela115[[#This Row],[FINALIDADE
Registro
Transposições Orçamentárias 
Nº __ a __ 
e
Reformulações
aprovadas]]</f>
        <v>0</v>
      </c>
      <c r="BP30" s="93"/>
      <c r="BQ30" s="202" t="e">
        <f>Tabela115[[#This Row],[FINALIDADE
Registro
Despesa Liquidada até __/__/____]]/Tabela115[[#This Row],[FINALIDADE
Registro
Orçamento 
Atualizado]]</f>
        <v>#DIV/0!</v>
      </c>
      <c r="BR30" s="93"/>
      <c r="BS30" s="202" t="e">
        <f>Tabela115[[#This Row],[FINALIDADE
Registro
(+)
Suplementação
 proposta para a
_ª Reformulação]]/Tabela115[[#This Row],[FINALIDADE
Registro
Orçamento 
Atualizado]]</f>
        <v>#DIV/0!</v>
      </c>
      <c r="BT30" s="93"/>
      <c r="BU30" s="202" t="e">
        <f>Tabela115[[#This Row],[FINALIDADE
Registro
(-)
Redução
proposta para a
_ª Reformulação]]/Tabela115[[#This Row],[FINALIDADE
Registro
Orçamento 
Atualizado]]</f>
        <v>#DIV/0!</v>
      </c>
      <c r="BV3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0" s="244"/>
      <c r="BX30" s="31"/>
      <c r="BY3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0" s="93"/>
      <c r="CA30" s="201" t="e">
        <f>Tabela115[[#This Row],[FINALIDADE
Julgamento e Normatização
Despesa Liquidada até __/__/____]]/Tabela115[[#This Row],[FINALIDADE
Julgamento e Normatização
Orçamento 
Atualizado]]</f>
        <v>#DIV/0!</v>
      </c>
      <c r="CB30" s="93"/>
      <c r="CC3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0" s="93"/>
      <c r="CE3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3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0" s="31"/>
      <c r="CI30" s="31"/>
      <c r="CJ3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0" s="31"/>
      <c r="CL30" s="203" t="e">
        <f>Tabela115[[#This Row],[GESTÃO
Comunicação 
e Eventos
Despesa Liquidada até __/__/____]]/Tabela115[[#This Row],[GESTÃO
Comunicação 
e Eventos
Orçamento 
Atualizado]]</f>
        <v>#DIV/0!</v>
      </c>
      <c r="CM30" s="31"/>
      <c r="CN30" s="203" t="e">
        <f>Tabela115[[#This Row],[GESTÃO
Comunicação 
e Eventos
(+)
Suplementação
 proposta para a
_ª Reformulação]]/Tabela115[[#This Row],[GESTÃO
Comunicação 
e Eventos
Orçamento 
Atualizado]]</f>
        <v>#DIV/0!</v>
      </c>
      <c r="CO30" s="31"/>
      <c r="CP30" s="203" t="e">
        <f>-Tabela115[[#This Row],[GESTÃO
Comunicação 
e Eventos
(-)
Redução
proposta para a
_ª Reformulação]]/Tabela115[[#This Row],[GESTÃO
Comunicação 
e Eventos
Orçamento 
Atualizado]]</f>
        <v>#DIV/0!</v>
      </c>
      <c r="CQ3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0" s="31"/>
      <c r="CS30" s="31"/>
      <c r="CT3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0" s="31"/>
      <c r="CV30" s="203" t="e">
        <f>Tabela115[[#This Row],[GESTÃO
Suporte Técnico-Administrativo
Despesa Liquidada até __/__/____]]/Tabela115[[#This Row],[GESTÃO
Suporte Técnico-Administrativo
Orçamento 
Atualizado]]</f>
        <v>#DIV/0!</v>
      </c>
      <c r="CW30" s="31"/>
      <c r="CX3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0" s="31"/>
      <c r="CZ3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3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0" s="31"/>
      <c r="DC30" s="31"/>
      <c r="DD3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0" s="31"/>
      <c r="DF30" s="203" t="e">
        <f>Tabela115[[#This Row],[GESTÃO
Tecnologia da
Informação
Despesa Liquidada até __/__/____]]/Tabela115[[#This Row],[GESTÃO
Tecnologia da
Informação
Orçamento 
Atualizado]]</f>
        <v>#DIV/0!</v>
      </c>
      <c r="DG30" s="31"/>
      <c r="DH3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30" s="31"/>
      <c r="DJ30" s="203" t="e">
        <f>-Tabela115[[#This Row],[GESTÃO
Tecnologia da
Informação
(-)
Redução
proposta para a
_ª Reformulação]]/Tabela115[[#This Row],[GESTÃO
Tecnologia da
Informação
Orçamento 
Atualizado]]</f>
        <v>#DIV/0!</v>
      </c>
      <c r="DK3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0" s="31"/>
      <c r="DM30" s="31"/>
      <c r="DN30" s="31">
        <f>Tabela115[[#This Row],[GESTÃO
Infraestrutura
Proposta Orçamentária Inicial]]+Tabela115[[#This Row],[GESTÃO
Infraestrutura
Transposições Orçamentárias 
Nº __ a __ 
e
Reformulações
aprovadas]]</f>
        <v>0</v>
      </c>
      <c r="DO30" s="31"/>
      <c r="DP30" s="203" t="e">
        <f>Tabela115[[#This Row],[GESTÃO
Infraestrutura
Despesa Liquidada até __/__/____]]/Tabela115[[#This Row],[GESTÃO
Infraestrutura
Orçamento 
Atualizado]]</f>
        <v>#DIV/0!</v>
      </c>
      <c r="DQ30" s="31"/>
      <c r="DR30" s="203" t="e">
        <f>Tabela115[[#This Row],[GESTÃO
Infraestrutura
(+)
Suplementação
 proposta para a
_ª Reformulação]]/Tabela115[[#This Row],[GESTÃO
Infraestrutura
Orçamento 
Atualizado]]</f>
        <v>#DIV/0!</v>
      </c>
      <c r="DS30" s="31"/>
      <c r="DT30" s="203" t="e">
        <f>Tabela115[[#This Row],[GESTÃO
Infraestrutura
(-)
Redução
proposta para a
_ª Reformulação]]/Tabela115[[#This Row],[GESTÃO
Infraestrutura
Orçamento 
Atualizado]]</f>
        <v>#DIV/0!</v>
      </c>
      <c r="DU3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0" s="89"/>
      <c r="DX30" s="89"/>
      <c r="DY30" s="89"/>
      <c r="DZ30" s="89"/>
      <c r="EA30" s="89"/>
      <c r="EB30" s="89"/>
      <c r="EC30" s="89"/>
      <c r="ED30" s="89"/>
      <c r="EE30" s="89"/>
    </row>
    <row r="31" spans="1:135" s="37" customFormat="1" ht="12" x14ac:dyDescent="0.25">
      <c r="A31" s="76" t="s">
        <v>594</v>
      </c>
      <c r="B31" s="43" t="s">
        <v>623</v>
      </c>
      <c r="C31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1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1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1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1" s="68" t="e">
        <f>Tabela115[[#This Row],[DESPESA
LIQUIDADA ATÉ
 __/__/____]]/Tabela115[[#This Row],[ORÇAMENTO
ATUALIZADO]]</f>
        <v>#DIV/0!</v>
      </c>
      <c r="H31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1" s="259" t="e">
        <f>Tabela115[[#This Row],[(+)
SUPLEMENTAÇÃO
PROPOSTA PARA A
_ª
REFORMULAÇÃO]]/Tabela115[[#This Row],[ORÇAMENTO
ATUALIZADO]]</f>
        <v>#DIV/0!</v>
      </c>
      <c r="J31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1" s="259" t="e">
        <f>-Tabela115[[#This Row],[(-)
REDUÇÃO
PROPOSTA PARA A
_ª
REFORMULAÇÃO]]/Tabela115[[#This Row],[ORÇAMENTO
ATUALIZADO]]</f>
        <v>#DIV/0!</v>
      </c>
      <c r="L31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1" s="82" t="e">
        <f>(Tabela115[[#This Row],[PROPOSTA
ORÇAMENTÁRIA
ATUALIZADA
APÓS A
_ª
REFORMULAÇÃO]]/Tabela115[[#This Row],[ORÇAMENTO
ATUALIZADO]])-1</f>
        <v>#DIV/0!</v>
      </c>
      <c r="N31" s="221">
        <f>N32</f>
        <v>0</v>
      </c>
      <c r="O31" s="92">
        <f>O32</f>
        <v>0</v>
      </c>
      <c r="P31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1" s="92">
        <f>Q32</f>
        <v>0</v>
      </c>
      <c r="R31" s="217" t="e">
        <f>Tabela115[[#This Row],[GOVERNANÇA
Direção e
Liderança
Despesa Liquidada até __/__/____]]/Tabela115[[#This Row],[GOVERNANÇA
Direção e
Liderança
Orçamento 
Atualizado]]</f>
        <v>#DIV/0!</v>
      </c>
      <c r="S31" s="92">
        <f>S32</f>
        <v>0</v>
      </c>
      <c r="T31" s="217" t="e">
        <f>Tabela115[[#This Row],[GOVERNANÇA
Direção e
Liderança
(+)
Suplementação
 proposta para a
_ª Reformulação]]/Tabela115[[#This Row],[GOVERNANÇA
Direção e
Liderança
Orçamento 
Atualizado]]</f>
        <v>#DIV/0!</v>
      </c>
      <c r="U31" s="92">
        <f>U32</f>
        <v>0</v>
      </c>
      <c r="V31" s="217" t="e">
        <f>-Tabela115[[#This Row],[GOVERNANÇA
Direção e
Liderança
(-)
Redução
proposta para a
_ª Reformulação]]/Tabela115[[#This Row],[GOVERNANÇA
Direção e
Liderança
Orçamento 
Atualizado]]</f>
        <v>#DIV/0!</v>
      </c>
      <c r="W31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1" s="80">
        <f>X32</f>
        <v>0</v>
      </c>
      <c r="Y31" s="80">
        <f>Y32</f>
        <v>0</v>
      </c>
      <c r="Z31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1" s="80">
        <f>AA32</f>
        <v>0</v>
      </c>
      <c r="AB31" s="218" t="e">
        <f>Tabela115[[#This Row],[GOVERNANÇA
Relacionamento 
Institucional
Despesa Liquidada até __/__/____]]/Tabela115[[#This Row],[GOVERNANÇA
Relacionamento 
Institucional
Orçamento 
Atualizado]]</f>
        <v>#DIV/0!</v>
      </c>
      <c r="AC31" s="80">
        <f>AC32</f>
        <v>0</v>
      </c>
      <c r="AD31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1" s="80">
        <f>AE32</f>
        <v>0</v>
      </c>
      <c r="AF31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1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1" s="80">
        <f>AH32</f>
        <v>0</v>
      </c>
      <c r="AI31" s="92">
        <f>AI32</f>
        <v>0</v>
      </c>
      <c r="AJ31" s="92">
        <f>Tabela115[[#This Row],[GOVERNANÇA
Estratégia
Proposta Orçamentária Inicial]]+Tabela115[[#This Row],[GOVERNANÇA
Estratégia
Transposições Orçamentárias 
Nº __ a __ 
e
Reformulações
aprovadas]]</f>
        <v>0</v>
      </c>
      <c r="AK31" s="92">
        <f>AK32</f>
        <v>0</v>
      </c>
      <c r="AL31" s="217" t="e">
        <f>Tabela115[[#This Row],[GOVERNANÇA
Estratégia
Despesa Liquidada até __/__/____]]/Tabela115[[#This Row],[GOVERNANÇA
Estratégia
Orçamento 
Atualizado]]</f>
        <v>#DIV/0!</v>
      </c>
      <c r="AM31" s="92">
        <f>AM32</f>
        <v>0</v>
      </c>
      <c r="AN31" s="217" t="e">
        <f>Tabela115[[#This Row],[GOVERNANÇA
Estratégia
(+)
Suplementação
 proposta para a
_ª Reformulação]]/Tabela115[[#This Row],[GOVERNANÇA
Estratégia
Orçamento 
Atualizado]]</f>
        <v>#DIV/0!</v>
      </c>
      <c r="AO31" s="92">
        <f>AO32</f>
        <v>0</v>
      </c>
      <c r="AP31" s="217" t="e">
        <f>-Tabela115[[#This Row],[GOVERNANÇA
Estratégia
(-)
Redução
proposta para a
_ª Reformulação]]/Tabela115[[#This Row],[GOVERNANÇA
Estratégia
Orçamento 
Atualizado]]</f>
        <v>#DIV/0!</v>
      </c>
      <c r="AQ31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1" s="80">
        <f>AR32</f>
        <v>0</v>
      </c>
      <c r="AS31" s="92">
        <f>AS32</f>
        <v>0</v>
      </c>
      <c r="AT31" s="92">
        <f>Tabela115[[#This Row],[GOVERNANÇA
Controle
Proposta Orçamentária Inicial]]+Tabela115[[#This Row],[GOVERNANÇA
Controle
Transposições Orçamentárias 
Nº __ a __ 
e
Reformulações
aprovadas]]</f>
        <v>0</v>
      </c>
      <c r="AU31" s="92">
        <f>AU32</f>
        <v>0</v>
      </c>
      <c r="AV31" s="217" t="e">
        <f>Tabela115[[#This Row],[GOVERNANÇA
Controle
Despesa Liquidada até __/__/____]]/Tabela115[[#This Row],[GOVERNANÇA
Controle
Orçamento 
Atualizado]]</f>
        <v>#DIV/0!</v>
      </c>
      <c r="AW31" s="92">
        <f>AW32</f>
        <v>0</v>
      </c>
      <c r="AX31" s="217" t="e">
        <f>Tabela115[[#This Row],[GOVERNANÇA
Controle
(+)
Suplementação
 proposta para a
_ª Reformulação]]/Tabela115[[#This Row],[GOVERNANÇA
Controle
Orçamento 
Atualizado]]</f>
        <v>#DIV/0!</v>
      </c>
      <c r="AY31" s="92">
        <f>AY32</f>
        <v>0</v>
      </c>
      <c r="AZ31" s="217" t="e">
        <f>-Tabela115[[#This Row],[GOVERNANÇA
Controle
(-)
Redução
proposta para a
_ª Reformulação]]/Tabela115[[#This Row],[GOVERNANÇA
Controle
Orçamento 
Atualizado]]</f>
        <v>#DIV/0!</v>
      </c>
      <c r="BA31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1" s="221">
        <f>BC32</f>
        <v>0</v>
      </c>
      <c r="BD31" s="92">
        <f>BD32</f>
        <v>0</v>
      </c>
      <c r="BE31" s="92">
        <f>Tabela115[[#This Row],[FINALIDADE
Fiscalização
Proposta Orçamentária Inicial]]+Tabela115[[#This Row],[FINALIDADE
Fiscalização
Transposições Orçamentárias 
Nº __ a __ 
e
Reformulações
aprovadas]]</f>
        <v>0</v>
      </c>
      <c r="BF31" s="92">
        <f>BF32</f>
        <v>0</v>
      </c>
      <c r="BG31" s="217" t="e">
        <f>Tabela115[[#This Row],[FINALIDADE
Fiscalização
Despesa Liquidada até __/__/____]]/Tabela115[[#This Row],[FINALIDADE
Fiscalização
Orçamento 
Atualizado]]</f>
        <v>#DIV/0!</v>
      </c>
      <c r="BH31" s="92">
        <f>BH32</f>
        <v>0</v>
      </c>
      <c r="BI31" s="217" t="e">
        <f>Tabela115[[#This Row],[FINALIDADE
Fiscalização
(+)
Suplementação
 proposta para a
_ª Reformulação]]/Tabela115[[#This Row],[FINALIDADE
Fiscalização
Orçamento 
Atualizado]]</f>
        <v>#DIV/0!</v>
      </c>
      <c r="BJ31" s="92">
        <f>BJ32</f>
        <v>0</v>
      </c>
      <c r="BK31" s="217" t="e">
        <f>Tabela115[[#This Row],[FINALIDADE
Fiscalização
(-)
Redução
proposta para a
_ª Reformulação]]/Tabela115[[#This Row],[FINALIDADE
Fiscalização
Orçamento 
Atualizado]]</f>
        <v>#DIV/0!</v>
      </c>
      <c r="BL31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1" s="80">
        <f>BM32</f>
        <v>0</v>
      </c>
      <c r="BN31" s="92">
        <f>BN32</f>
        <v>0</v>
      </c>
      <c r="BO31" s="92">
        <f>Tabela115[[#This Row],[FINALIDADE
Registro
Proposta Orçamentária Inicial]]+Tabela115[[#This Row],[FINALIDADE
Registro
Transposições Orçamentárias 
Nº __ a __ 
e
Reformulações
aprovadas]]</f>
        <v>0</v>
      </c>
      <c r="BP31" s="92">
        <f>BP32</f>
        <v>0</v>
      </c>
      <c r="BQ31" s="220" t="e">
        <f>Tabela115[[#This Row],[FINALIDADE
Registro
Despesa Liquidada até __/__/____]]/Tabela115[[#This Row],[FINALIDADE
Registro
Orçamento 
Atualizado]]</f>
        <v>#DIV/0!</v>
      </c>
      <c r="BR31" s="92">
        <f>BR32</f>
        <v>0</v>
      </c>
      <c r="BS31" s="220" t="e">
        <f>Tabela115[[#This Row],[FINALIDADE
Registro
(+)
Suplementação
 proposta para a
_ª Reformulação]]/Tabela115[[#This Row],[FINALIDADE
Registro
Orçamento 
Atualizado]]</f>
        <v>#DIV/0!</v>
      </c>
      <c r="BT31" s="92">
        <f>BT32</f>
        <v>0</v>
      </c>
      <c r="BU31" s="220" t="e">
        <f>Tabela115[[#This Row],[FINALIDADE
Registro
(-)
Redução
proposta para a
_ª Reformulação]]/Tabela115[[#This Row],[FINALIDADE
Registro
Orçamento 
Atualizado]]</f>
        <v>#DIV/0!</v>
      </c>
      <c r="BV31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1" s="243">
        <f>BW32</f>
        <v>0</v>
      </c>
      <c r="BX31" s="80">
        <f>BX32</f>
        <v>0</v>
      </c>
      <c r="BY31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1" s="92">
        <f>BZ32</f>
        <v>0</v>
      </c>
      <c r="CA31" s="217" t="e">
        <f>Tabela115[[#This Row],[FINALIDADE
Julgamento e Normatização
Despesa Liquidada até __/__/____]]/Tabela115[[#This Row],[FINALIDADE
Julgamento e Normatização
Orçamento 
Atualizado]]</f>
        <v>#DIV/0!</v>
      </c>
      <c r="CB31" s="92">
        <f>CB32</f>
        <v>0</v>
      </c>
      <c r="CC31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1" s="92">
        <f>CD32</f>
        <v>0</v>
      </c>
      <c r="CE31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31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1" s="80">
        <f>CH32</f>
        <v>0</v>
      </c>
      <c r="CI31" s="80">
        <f>CI32</f>
        <v>0</v>
      </c>
      <c r="CJ31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1" s="80">
        <f>CK32</f>
        <v>0</v>
      </c>
      <c r="CL31" s="218" t="e">
        <f>Tabela115[[#This Row],[GESTÃO
Comunicação 
e Eventos
Despesa Liquidada até __/__/____]]/Tabela115[[#This Row],[GESTÃO
Comunicação 
e Eventos
Orçamento 
Atualizado]]</f>
        <v>#DIV/0!</v>
      </c>
      <c r="CM31" s="80">
        <f>CM32</f>
        <v>0</v>
      </c>
      <c r="CN31" s="218" t="e">
        <f>Tabela115[[#This Row],[GESTÃO
Comunicação 
e Eventos
(+)
Suplementação
 proposta para a
_ª Reformulação]]/Tabela115[[#This Row],[GESTÃO
Comunicação 
e Eventos
Orçamento 
Atualizado]]</f>
        <v>#DIV/0!</v>
      </c>
      <c r="CO31" s="80">
        <f>CO32</f>
        <v>0</v>
      </c>
      <c r="CP31" s="218" t="e">
        <f>-Tabela115[[#This Row],[GESTÃO
Comunicação 
e Eventos
(-)
Redução
proposta para a
_ª Reformulação]]/Tabela115[[#This Row],[GESTÃO
Comunicação 
e Eventos
Orçamento 
Atualizado]]</f>
        <v>#DIV/0!</v>
      </c>
      <c r="CQ31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1" s="80">
        <f>CR32</f>
        <v>0</v>
      </c>
      <c r="CS31" s="80">
        <f>CS32</f>
        <v>0</v>
      </c>
      <c r="CT31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1" s="80">
        <f>CU32</f>
        <v>0</v>
      </c>
      <c r="CV31" s="218" t="e">
        <f>Tabela115[[#This Row],[GESTÃO
Suporte Técnico-Administrativo
Despesa Liquidada até __/__/____]]/Tabela115[[#This Row],[GESTÃO
Suporte Técnico-Administrativo
Orçamento 
Atualizado]]</f>
        <v>#DIV/0!</v>
      </c>
      <c r="CW31" s="80">
        <f>CW32</f>
        <v>0</v>
      </c>
      <c r="CX31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1" s="80">
        <f>CY32</f>
        <v>0</v>
      </c>
      <c r="CZ31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31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1" s="80">
        <f>DB32</f>
        <v>0</v>
      </c>
      <c r="DC31" s="80">
        <f>DC32</f>
        <v>0</v>
      </c>
      <c r="DD31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1" s="80">
        <f>DE32</f>
        <v>0</v>
      </c>
      <c r="DF31" s="218" t="e">
        <f>Tabela115[[#This Row],[GESTÃO
Tecnologia da
Informação
Despesa Liquidada até __/__/____]]/Tabela115[[#This Row],[GESTÃO
Tecnologia da
Informação
Orçamento 
Atualizado]]</f>
        <v>#DIV/0!</v>
      </c>
      <c r="DG31" s="80">
        <f>DG32</f>
        <v>0</v>
      </c>
      <c r="DH31" s="218" t="e">
        <f>Tabela115[[#This Row],[GESTÃO
Tecnologia da
Informação
(+)
Suplementação
 proposta para a
_ª Reformulação]]/Tabela115[[#This Row],[GESTÃO
Tecnologia da
Informação
Orçamento 
Atualizado]]</f>
        <v>#DIV/0!</v>
      </c>
      <c r="DI31" s="80">
        <f>DI32</f>
        <v>0</v>
      </c>
      <c r="DJ31" s="218" t="e">
        <f>-Tabela115[[#This Row],[GESTÃO
Tecnologia da
Informação
(-)
Redução
proposta para a
_ª Reformulação]]/Tabela115[[#This Row],[GESTÃO
Tecnologia da
Informação
Orçamento 
Atualizado]]</f>
        <v>#DIV/0!</v>
      </c>
      <c r="DK31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1" s="80">
        <f>DL32</f>
        <v>0</v>
      </c>
      <c r="DM31" s="80">
        <f>DM32</f>
        <v>0</v>
      </c>
      <c r="DN31" s="80">
        <f>Tabela115[[#This Row],[GESTÃO
Infraestrutura
Proposta Orçamentária Inicial]]+Tabela115[[#This Row],[GESTÃO
Infraestrutura
Transposições Orçamentárias 
Nº __ a __ 
e
Reformulações
aprovadas]]</f>
        <v>0</v>
      </c>
      <c r="DO31" s="80">
        <f>DO32</f>
        <v>0</v>
      </c>
      <c r="DP31" s="218" t="e">
        <f>Tabela115[[#This Row],[GESTÃO
Infraestrutura
Despesa Liquidada até __/__/____]]/Tabela115[[#This Row],[GESTÃO
Infraestrutura
Orçamento 
Atualizado]]</f>
        <v>#DIV/0!</v>
      </c>
      <c r="DQ31" s="80">
        <f>DQ32</f>
        <v>0</v>
      </c>
      <c r="DR31" s="218" t="e">
        <f>Tabela115[[#This Row],[GESTÃO
Infraestrutura
(+)
Suplementação
 proposta para a
_ª Reformulação]]/Tabela115[[#This Row],[GESTÃO
Infraestrutura
Orçamento 
Atualizado]]</f>
        <v>#DIV/0!</v>
      </c>
      <c r="DS31" s="80">
        <f>DS32</f>
        <v>0</v>
      </c>
      <c r="DT31" s="218" t="e">
        <f>Tabela115[[#This Row],[GESTÃO
Infraestrutura
(-)
Redução
proposta para a
_ª Reformulação]]/Tabela115[[#This Row],[GESTÃO
Infraestrutura
Orçamento 
Atualizado]]</f>
        <v>#DIV/0!</v>
      </c>
      <c r="DU31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1" s="94"/>
      <c r="DX31" s="94"/>
      <c r="DY31" s="94"/>
      <c r="DZ31" s="94"/>
      <c r="EA31" s="94"/>
      <c r="EB31" s="94"/>
      <c r="EC31" s="94"/>
      <c r="ED31" s="94"/>
      <c r="EE31" s="94"/>
    </row>
    <row r="32" spans="1:135" s="18" customFormat="1" ht="12" x14ac:dyDescent="0.25">
      <c r="A32" s="75" t="s">
        <v>595</v>
      </c>
      <c r="B32" s="42" t="s">
        <v>624</v>
      </c>
      <c r="C3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2" s="69" t="e">
        <f>Tabela115[[#This Row],[DESPESA
LIQUIDADA ATÉ
 __/__/____]]/Tabela115[[#This Row],[ORÇAMENTO
ATUALIZADO]]</f>
        <v>#DIV/0!</v>
      </c>
      <c r="H3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2" s="263" t="e">
        <f>Tabela115[[#This Row],[(+)
SUPLEMENTAÇÃO
PROPOSTA PARA A
_ª
REFORMULAÇÃO]]/Tabela115[[#This Row],[ORÇAMENTO
ATUALIZADO]]</f>
        <v>#DIV/0!</v>
      </c>
      <c r="J3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2" s="263" t="e">
        <f>-Tabela115[[#This Row],[(-)
REDUÇÃO
PROPOSTA PARA A
_ª
REFORMULAÇÃO]]/Tabela115[[#This Row],[ORÇAMENTO
ATUALIZADO]]</f>
        <v>#DIV/0!</v>
      </c>
      <c r="L3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2" s="83" t="e">
        <f>(Tabela115[[#This Row],[PROPOSTA
ORÇAMENTÁRIA
ATUALIZADA
APÓS A
_ª
REFORMULAÇÃO]]/Tabela115[[#This Row],[ORÇAMENTO
ATUALIZADO]])-1</f>
        <v>#DIV/0!</v>
      </c>
      <c r="N32" s="225"/>
      <c r="O32" s="93"/>
      <c r="P3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2" s="93"/>
      <c r="R32" s="201" t="e">
        <f>Tabela115[[#This Row],[GOVERNANÇA
Direção e
Liderança
Despesa Liquidada até __/__/____]]/Tabela115[[#This Row],[GOVERNANÇA
Direção e
Liderança
Orçamento 
Atualizado]]</f>
        <v>#DIV/0!</v>
      </c>
      <c r="S32" s="93"/>
      <c r="T32" s="201" t="e">
        <f>Tabela115[[#This Row],[GOVERNANÇA
Direção e
Liderança
(+)
Suplementação
 proposta para a
_ª Reformulação]]/Tabela115[[#This Row],[GOVERNANÇA
Direção e
Liderança
Orçamento 
Atualizado]]</f>
        <v>#DIV/0!</v>
      </c>
      <c r="U32" s="93"/>
      <c r="V32" s="201" t="e">
        <f>-Tabela115[[#This Row],[GOVERNANÇA
Direção e
Liderança
(-)
Redução
proposta para a
_ª Reformulação]]/Tabela115[[#This Row],[GOVERNANÇA
Direção e
Liderança
Orçamento 
Atualizado]]</f>
        <v>#DIV/0!</v>
      </c>
      <c r="W3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2" s="31"/>
      <c r="Y32" s="31"/>
      <c r="Z3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2" s="31"/>
      <c r="AB32" s="203" t="e">
        <f>Tabela115[[#This Row],[GOVERNANÇA
Relacionamento 
Institucional
Despesa Liquidada até __/__/____]]/Tabela115[[#This Row],[GOVERNANÇA
Relacionamento 
Institucional
Orçamento 
Atualizado]]</f>
        <v>#DIV/0!</v>
      </c>
      <c r="AC32" s="31"/>
      <c r="AD3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2" s="31"/>
      <c r="AF3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2" s="31"/>
      <c r="AI32" s="93"/>
      <c r="AJ32" s="93">
        <f>Tabela115[[#This Row],[GOVERNANÇA
Estratégia
Proposta Orçamentária Inicial]]+Tabela115[[#This Row],[GOVERNANÇA
Estratégia
Transposições Orçamentárias 
Nº __ a __ 
e
Reformulações
aprovadas]]</f>
        <v>0</v>
      </c>
      <c r="AK32" s="93"/>
      <c r="AL32" s="201" t="e">
        <f>Tabela115[[#This Row],[GOVERNANÇA
Estratégia
Despesa Liquidada até __/__/____]]/Tabela115[[#This Row],[GOVERNANÇA
Estratégia
Orçamento 
Atualizado]]</f>
        <v>#DIV/0!</v>
      </c>
      <c r="AM32" s="93"/>
      <c r="AN32" s="201" t="e">
        <f>Tabela115[[#This Row],[GOVERNANÇA
Estratégia
(+)
Suplementação
 proposta para a
_ª Reformulação]]/Tabela115[[#This Row],[GOVERNANÇA
Estratégia
Orçamento 
Atualizado]]</f>
        <v>#DIV/0!</v>
      </c>
      <c r="AO32" s="93"/>
      <c r="AP32" s="201" t="e">
        <f>-Tabela115[[#This Row],[GOVERNANÇA
Estratégia
(-)
Redução
proposta para a
_ª Reformulação]]/Tabela115[[#This Row],[GOVERNANÇA
Estratégia
Orçamento 
Atualizado]]</f>
        <v>#DIV/0!</v>
      </c>
      <c r="AQ3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2" s="31"/>
      <c r="AS32" s="93"/>
      <c r="AT32" s="93">
        <f>Tabela115[[#This Row],[GOVERNANÇA
Controle
Proposta Orçamentária Inicial]]+Tabela115[[#This Row],[GOVERNANÇA
Controle
Transposições Orçamentárias 
Nº __ a __ 
e
Reformulações
aprovadas]]</f>
        <v>0</v>
      </c>
      <c r="AU32" s="93"/>
      <c r="AV32" s="201" t="e">
        <f>Tabela115[[#This Row],[GOVERNANÇA
Controle
Despesa Liquidada até __/__/____]]/Tabela115[[#This Row],[GOVERNANÇA
Controle
Orçamento 
Atualizado]]</f>
        <v>#DIV/0!</v>
      </c>
      <c r="AW32" s="93"/>
      <c r="AX32" s="201" t="e">
        <f>Tabela115[[#This Row],[GOVERNANÇA
Controle
(+)
Suplementação
 proposta para a
_ª Reformulação]]/Tabela115[[#This Row],[GOVERNANÇA
Controle
Orçamento 
Atualizado]]</f>
        <v>#DIV/0!</v>
      </c>
      <c r="AY32" s="93"/>
      <c r="AZ32" s="201" t="e">
        <f>-Tabela115[[#This Row],[GOVERNANÇA
Controle
(-)
Redução
proposta para a
_ª Reformulação]]/Tabela115[[#This Row],[GOVERNANÇA
Controle
Orçamento 
Atualizado]]</f>
        <v>#DIV/0!</v>
      </c>
      <c r="BA3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2" s="225"/>
      <c r="BD32" s="93"/>
      <c r="BE32" s="93">
        <f>Tabela115[[#This Row],[FINALIDADE
Fiscalização
Proposta Orçamentária Inicial]]+Tabela115[[#This Row],[FINALIDADE
Fiscalização
Transposições Orçamentárias 
Nº __ a __ 
e
Reformulações
aprovadas]]</f>
        <v>0</v>
      </c>
      <c r="BF32" s="93"/>
      <c r="BG32" s="201" t="e">
        <f>Tabela115[[#This Row],[FINALIDADE
Fiscalização
Despesa Liquidada até __/__/____]]/Tabela115[[#This Row],[FINALIDADE
Fiscalização
Orçamento 
Atualizado]]</f>
        <v>#DIV/0!</v>
      </c>
      <c r="BH32" s="93"/>
      <c r="BI32" s="201" t="e">
        <f>Tabela115[[#This Row],[FINALIDADE
Fiscalização
(+)
Suplementação
 proposta para a
_ª Reformulação]]/Tabela115[[#This Row],[FINALIDADE
Fiscalização
Orçamento 
Atualizado]]</f>
        <v>#DIV/0!</v>
      </c>
      <c r="BJ32" s="93"/>
      <c r="BK32" s="201" t="e">
        <f>Tabela115[[#This Row],[FINALIDADE
Fiscalização
(-)
Redução
proposta para a
_ª Reformulação]]/Tabela115[[#This Row],[FINALIDADE
Fiscalização
Orçamento 
Atualizado]]</f>
        <v>#DIV/0!</v>
      </c>
      <c r="BL3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2" s="31"/>
      <c r="BN32" s="93"/>
      <c r="BO32" s="93">
        <f>Tabela115[[#This Row],[FINALIDADE
Registro
Proposta Orçamentária Inicial]]+Tabela115[[#This Row],[FINALIDADE
Registro
Transposições Orçamentárias 
Nº __ a __ 
e
Reformulações
aprovadas]]</f>
        <v>0</v>
      </c>
      <c r="BP32" s="93"/>
      <c r="BQ32" s="202" t="e">
        <f>Tabela115[[#This Row],[FINALIDADE
Registro
Despesa Liquidada até __/__/____]]/Tabela115[[#This Row],[FINALIDADE
Registro
Orçamento 
Atualizado]]</f>
        <v>#DIV/0!</v>
      </c>
      <c r="BR32" s="93"/>
      <c r="BS32" s="202" t="e">
        <f>Tabela115[[#This Row],[FINALIDADE
Registro
(+)
Suplementação
 proposta para a
_ª Reformulação]]/Tabela115[[#This Row],[FINALIDADE
Registro
Orçamento 
Atualizado]]</f>
        <v>#DIV/0!</v>
      </c>
      <c r="BT32" s="93"/>
      <c r="BU32" s="202" t="e">
        <f>Tabela115[[#This Row],[FINALIDADE
Registro
(-)
Redução
proposta para a
_ª Reformulação]]/Tabela115[[#This Row],[FINALIDADE
Registro
Orçamento 
Atualizado]]</f>
        <v>#DIV/0!</v>
      </c>
      <c r="BV3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2" s="244"/>
      <c r="BX32" s="31"/>
      <c r="BY3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2" s="93"/>
      <c r="CA32" s="201" t="e">
        <f>Tabela115[[#This Row],[FINALIDADE
Julgamento e Normatização
Despesa Liquidada até __/__/____]]/Tabela115[[#This Row],[FINALIDADE
Julgamento e Normatização
Orçamento 
Atualizado]]</f>
        <v>#DIV/0!</v>
      </c>
      <c r="CB32" s="93"/>
      <c r="CC3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2" s="93"/>
      <c r="CE3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3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2" s="31"/>
      <c r="CI32" s="31"/>
      <c r="CJ3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2" s="31"/>
      <c r="CL32" s="203" t="e">
        <f>Tabela115[[#This Row],[GESTÃO
Comunicação 
e Eventos
Despesa Liquidada até __/__/____]]/Tabela115[[#This Row],[GESTÃO
Comunicação 
e Eventos
Orçamento 
Atualizado]]</f>
        <v>#DIV/0!</v>
      </c>
      <c r="CM32" s="31"/>
      <c r="CN32" s="203" t="e">
        <f>Tabela115[[#This Row],[GESTÃO
Comunicação 
e Eventos
(+)
Suplementação
 proposta para a
_ª Reformulação]]/Tabela115[[#This Row],[GESTÃO
Comunicação 
e Eventos
Orçamento 
Atualizado]]</f>
        <v>#DIV/0!</v>
      </c>
      <c r="CO32" s="31"/>
      <c r="CP32" s="203" t="e">
        <f>-Tabela115[[#This Row],[GESTÃO
Comunicação 
e Eventos
(-)
Redução
proposta para a
_ª Reformulação]]/Tabela115[[#This Row],[GESTÃO
Comunicação 
e Eventos
Orçamento 
Atualizado]]</f>
        <v>#DIV/0!</v>
      </c>
      <c r="CQ3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2" s="31"/>
      <c r="CS32" s="31"/>
      <c r="CT3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2" s="31"/>
      <c r="CV32" s="203" t="e">
        <f>Tabela115[[#This Row],[GESTÃO
Suporte Técnico-Administrativo
Despesa Liquidada até __/__/____]]/Tabela115[[#This Row],[GESTÃO
Suporte Técnico-Administrativo
Orçamento 
Atualizado]]</f>
        <v>#DIV/0!</v>
      </c>
      <c r="CW32" s="31"/>
      <c r="CX3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2" s="31"/>
      <c r="CZ3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3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2" s="31"/>
      <c r="DC32" s="31"/>
      <c r="DD3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2" s="31"/>
      <c r="DF32" s="203" t="e">
        <f>Tabela115[[#This Row],[GESTÃO
Tecnologia da
Informação
Despesa Liquidada até __/__/____]]/Tabela115[[#This Row],[GESTÃO
Tecnologia da
Informação
Orçamento 
Atualizado]]</f>
        <v>#DIV/0!</v>
      </c>
      <c r="DG32" s="31"/>
      <c r="DH3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32" s="31"/>
      <c r="DJ32" s="203" t="e">
        <f>-Tabela115[[#This Row],[GESTÃO
Tecnologia da
Informação
(-)
Redução
proposta para a
_ª Reformulação]]/Tabela115[[#This Row],[GESTÃO
Tecnologia da
Informação
Orçamento 
Atualizado]]</f>
        <v>#DIV/0!</v>
      </c>
      <c r="DK3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2" s="31"/>
      <c r="DM32" s="31"/>
      <c r="DN32" s="31">
        <f>Tabela115[[#This Row],[GESTÃO
Infraestrutura
Proposta Orçamentária Inicial]]+Tabela115[[#This Row],[GESTÃO
Infraestrutura
Transposições Orçamentárias 
Nº __ a __ 
e
Reformulações
aprovadas]]</f>
        <v>0</v>
      </c>
      <c r="DO32" s="31"/>
      <c r="DP32" s="203" t="e">
        <f>Tabela115[[#This Row],[GESTÃO
Infraestrutura
Despesa Liquidada até __/__/____]]/Tabela115[[#This Row],[GESTÃO
Infraestrutura
Orçamento 
Atualizado]]</f>
        <v>#DIV/0!</v>
      </c>
      <c r="DQ32" s="31"/>
      <c r="DR32" s="203" t="e">
        <f>Tabela115[[#This Row],[GESTÃO
Infraestrutura
(+)
Suplementação
 proposta para a
_ª Reformulação]]/Tabela115[[#This Row],[GESTÃO
Infraestrutura
Orçamento 
Atualizado]]</f>
        <v>#DIV/0!</v>
      </c>
      <c r="DS32" s="31"/>
      <c r="DT32" s="203" t="e">
        <f>Tabela115[[#This Row],[GESTÃO
Infraestrutura
(-)
Redução
proposta para a
_ª Reformulação]]/Tabela115[[#This Row],[GESTÃO
Infraestrutura
Orçamento 
Atualizado]]</f>
        <v>#DIV/0!</v>
      </c>
      <c r="DU3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2" s="89"/>
      <c r="DX32" s="89"/>
      <c r="DY32" s="89"/>
      <c r="DZ32" s="89"/>
      <c r="EA32" s="89"/>
      <c r="EB32" s="89"/>
      <c r="EC32" s="89"/>
      <c r="ED32" s="89"/>
      <c r="EE32" s="89"/>
    </row>
    <row r="33" spans="1:135" s="37" customFormat="1" ht="12" x14ac:dyDescent="0.25">
      <c r="A33" s="76" t="s">
        <v>596</v>
      </c>
      <c r="B33" s="43" t="s">
        <v>625</v>
      </c>
      <c r="C33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3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3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3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3" s="68" t="e">
        <f>Tabela115[[#This Row],[DESPESA
LIQUIDADA ATÉ
 __/__/____]]/Tabela115[[#This Row],[ORÇAMENTO
ATUALIZADO]]</f>
        <v>#DIV/0!</v>
      </c>
      <c r="H33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3" s="259" t="e">
        <f>Tabela115[[#This Row],[(+)
SUPLEMENTAÇÃO
PROPOSTA PARA A
_ª
REFORMULAÇÃO]]/Tabela115[[#This Row],[ORÇAMENTO
ATUALIZADO]]</f>
        <v>#DIV/0!</v>
      </c>
      <c r="J33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3" s="259" t="e">
        <f>-Tabela115[[#This Row],[(-)
REDUÇÃO
PROPOSTA PARA A
_ª
REFORMULAÇÃO]]/Tabela115[[#This Row],[ORÇAMENTO
ATUALIZADO]]</f>
        <v>#DIV/0!</v>
      </c>
      <c r="L33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3" s="82" t="e">
        <f>(Tabela115[[#This Row],[PROPOSTA
ORÇAMENTÁRIA
ATUALIZADA
APÓS A
_ª
REFORMULAÇÃO]]/Tabela115[[#This Row],[ORÇAMENTO
ATUALIZADO]])-1</f>
        <v>#DIV/0!</v>
      </c>
      <c r="N33" s="221">
        <f>N34</f>
        <v>0</v>
      </c>
      <c r="O33" s="92">
        <f>O34</f>
        <v>0</v>
      </c>
      <c r="P33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3" s="92">
        <f>Q34</f>
        <v>0</v>
      </c>
      <c r="R33" s="217" t="e">
        <f>Tabela115[[#This Row],[GOVERNANÇA
Direção e
Liderança
Despesa Liquidada até __/__/____]]/Tabela115[[#This Row],[GOVERNANÇA
Direção e
Liderança
Orçamento 
Atualizado]]</f>
        <v>#DIV/0!</v>
      </c>
      <c r="S33" s="92">
        <f>S34</f>
        <v>0</v>
      </c>
      <c r="T33" s="217" t="e">
        <f>Tabela115[[#This Row],[GOVERNANÇA
Direção e
Liderança
(+)
Suplementação
 proposta para a
_ª Reformulação]]/Tabela115[[#This Row],[GOVERNANÇA
Direção e
Liderança
Orçamento 
Atualizado]]</f>
        <v>#DIV/0!</v>
      </c>
      <c r="U33" s="92">
        <f>U34</f>
        <v>0</v>
      </c>
      <c r="V33" s="217" t="e">
        <f>-Tabela115[[#This Row],[GOVERNANÇA
Direção e
Liderança
(-)
Redução
proposta para a
_ª Reformulação]]/Tabela115[[#This Row],[GOVERNANÇA
Direção e
Liderança
Orçamento 
Atualizado]]</f>
        <v>#DIV/0!</v>
      </c>
      <c r="W33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3" s="80">
        <f>X34</f>
        <v>0</v>
      </c>
      <c r="Y33" s="80">
        <f>Y34</f>
        <v>0</v>
      </c>
      <c r="Z33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3" s="80">
        <f>AA34</f>
        <v>0</v>
      </c>
      <c r="AB33" s="218" t="e">
        <f>Tabela115[[#This Row],[GOVERNANÇA
Relacionamento 
Institucional
Despesa Liquidada até __/__/____]]/Tabela115[[#This Row],[GOVERNANÇA
Relacionamento 
Institucional
Orçamento 
Atualizado]]</f>
        <v>#DIV/0!</v>
      </c>
      <c r="AC33" s="80">
        <f>AC34</f>
        <v>0</v>
      </c>
      <c r="AD33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3" s="80">
        <f>AE34</f>
        <v>0</v>
      </c>
      <c r="AF33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3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3" s="80">
        <f>AH34</f>
        <v>0</v>
      </c>
      <c r="AI33" s="92">
        <f>AI34</f>
        <v>0</v>
      </c>
      <c r="AJ33" s="92">
        <f>Tabela115[[#This Row],[GOVERNANÇA
Estratégia
Proposta Orçamentária Inicial]]+Tabela115[[#This Row],[GOVERNANÇA
Estratégia
Transposições Orçamentárias 
Nº __ a __ 
e
Reformulações
aprovadas]]</f>
        <v>0</v>
      </c>
      <c r="AK33" s="92">
        <f>AK34</f>
        <v>0</v>
      </c>
      <c r="AL33" s="217" t="e">
        <f>Tabela115[[#This Row],[GOVERNANÇA
Estratégia
Despesa Liquidada até __/__/____]]/Tabela115[[#This Row],[GOVERNANÇA
Estratégia
Orçamento 
Atualizado]]</f>
        <v>#DIV/0!</v>
      </c>
      <c r="AM33" s="92">
        <f>AM34</f>
        <v>0</v>
      </c>
      <c r="AN33" s="217" t="e">
        <f>Tabela115[[#This Row],[GOVERNANÇA
Estratégia
(+)
Suplementação
 proposta para a
_ª Reformulação]]/Tabela115[[#This Row],[GOVERNANÇA
Estratégia
Orçamento 
Atualizado]]</f>
        <v>#DIV/0!</v>
      </c>
      <c r="AO33" s="92">
        <f>AO34</f>
        <v>0</v>
      </c>
      <c r="AP33" s="217" t="e">
        <f>-Tabela115[[#This Row],[GOVERNANÇA
Estratégia
(-)
Redução
proposta para a
_ª Reformulação]]/Tabela115[[#This Row],[GOVERNANÇA
Estratégia
Orçamento 
Atualizado]]</f>
        <v>#DIV/0!</v>
      </c>
      <c r="AQ33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3" s="80">
        <f>AR34</f>
        <v>0</v>
      </c>
      <c r="AS33" s="92">
        <f>AS34</f>
        <v>0</v>
      </c>
      <c r="AT33" s="92">
        <f>Tabela115[[#This Row],[GOVERNANÇA
Controle
Proposta Orçamentária Inicial]]+Tabela115[[#This Row],[GOVERNANÇA
Controle
Transposições Orçamentárias 
Nº __ a __ 
e
Reformulações
aprovadas]]</f>
        <v>0</v>
      </c>
      <c r="AU33" s="92">
        <f>AU34</f>
        <v>0</v>
      </c>
      <c r="AV33" s="217" t="e">
        <f>Tabela115[[#This Row],[GOVERNANÇA
Controle
Despesa Liquidada até __/__/____]]/Tabela115[[#This Row],[GOVERNANÇA
Controle
Orçamento 
Atualizado]]</f>
        <v>#DIV/0!</v>
      </c>
      <c r="AW33" s="92">
        <f>AW34</f>
        <v>0</v>
      </c>
      <c r="AX33" s="217" t="e">
        <f>Tabela115[[#This Row],[GOVERNANÇA
Controle
(+)
Suplementação
 proposta para a
_ª Reformulação]]/Tabela115[[#This Row],[GOVERNANÇA
Controle
Orçamento 
Atualizado]]</f>
        <v>#DIV/0!</v>
      </c>
      <c r="AY33" s="92">
        <f>AY34</f>
        <v>0</v>
      </c>
      <c r="AZ33" s="217" t="e">
        <f>-Tabela115[[#This Row],[GOVERNANÇA
Controle
(-)
Redução
proposta para a
_ª Reformulação]]/Tabela115[[#This Row],[GOVERNANÇA
Controle
Orçamento 
Atualizado]]</f>
        <v>#DIV/0!</v>
      </c>
      <c r="BA33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3" s="221">
        <f>BC34</f>
        <v>0</v>
      </c>
      <c r="BD33" s="92">
        <f>BD34</f>
        <v>0</v>
      </c>
      <c r="BE33" s="92">
        <f>Tabela115[[#This Row],[FINALIDADE
Fiscalização
Proposta Orçamentária Inicial]]+Tabela115[[#This Row],[FINALIDADE
Fiscalização
Transposições Orçamentárias 
Nº __ a __ 
e
Reformulações
aprovadas]]</f>
        <v>0</v>
      </c>
      <c r="BF33" s="92">
        <f>BF34</f>
        <v>0</v>
      </c>
      <c r="BG33" s="217" t="e">
        <f>Tabela115[[#This Row],[FINALIDADE
Fiscalização
Despesa Liquidada até __/__/____]]/Tabela115[[#This Row],[FINALIDADE
Fiscalização
Orçamento 
Atualizado]]</f>
        <v>#DIV/0!</v>
      </c>
      <c r="BH33" s="92">
        <f>BH34</f>
        <v>0</v>
      </c>
      <c r="BI33" s="217" t="e">
        <f>Tabela115[[#This Row],[FINALIDADE
Fiscalização
(+)
Suplementação
 proposta para a
_ª Reformulação]]/Tabela115[[#This Row],[FINALIDADE
Fiscalização
Orçamento 
Atualizado]]</f>
        <v>#DIV/0!</v>
      </c>
      <c r="BJ33" s="92">
        <f>BJ34</f>
        <v>0</v>
      </c>
      <c r="BK33" s="217" t="e">
        <f>Tabela115[[#This Row],[FINALIDADE
Fiscalização
(-)
Redução
proposta para a
_ª Reformulação]]/Tabela115[[#This Row],[FINALIDADE
Fiscalização
Orçamento 
Atualizado]]</f>
        <v>#DIV/0!</v>
      </c>
      <c r="BL33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3" s="80">
        <f>BM34</f>
        <v>0</v>
      </c>
      <c r="BN33" s="92">
        <f>BN34</f>
        <v>0</v>
      </c>
      <c r="BO33" s="92">
        <f>Tabela115[[#This Row],[FINALIDADE
Registro
Proposta Orçamentária Inicial]]+Tabela115[[#This Row],[FINALIDADE
Registro
Transposições Orçamentárias 
Nº __ a __ 
e
Reformulações
aprovadas]]</f>
        <v>0</v>
      </c>
      <c r="BP33" s="92">
        <f>BP34</f>
        <v>0</v>
      </c>
      <c r="BQ33" s="220" t="e">
        <f>Tabela115[[#This Row],[FINALIDADE
Registro
Despesa Liquidada até __/__/____]]/Tabela115[[#This Row],[FINALIDADE
Registro
Orçamento 
Atualizado]]</f>
        <v>#DIV/0!</v>
      </c>
      <c r="BR33" s="92">
        <f>BR34</f>
        <v>0</v>
      </c>
      <c r="BS33" s="220" t="e">
        <f>Tabela115[[#This Row],[FINALIDADE
Registro
(+)
Suplementação
 proposta para a
_ª Reformulação]]/Tabela115[[#This Row],[FINALIDADE
Registro
Orçamento 
Atualizado]]</f>
        <v>#DIV/0!</v>
      </c>
      <c r="BT33" s="92">
        <f>BT34</f>
        <v>0</v>
      </c>
      <c r="BU33" s="220" t="e">
        <f>Tabela115[[#This Row],[FINALIDADE
Registro
(-)
Redução
proposta para a
_ª Reformulação]]/Tabela115[[#This Row],[FINALIDADE
Registro
Orçamento 
Atualizado]]</f>
        <v>#DIV/0!</v>
      </c>
      <c r="BV33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3" s="243">
        <f>BW34</f>
        <v>0</v>
      </c>
      <c r="BX33" s="80">
        <f>BX34</f>
        <v>0</v>
      </c>
      <c r="BY33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3" s="92">
        <f>BZ34</f>
        <v>0</v>
      </c>
      <c r="CA33" s="217" t="e">
        <f>Tabela115[[#This Row],[FINALIDADE
Julgamento e Normatização
Despesa Liquidada até __/__/____]]/Tabela115[[#This Row],[FINALIDADE
Julgamento e Normatização
Orçamento 
Atualizado]]</f>
        <v>#DIV/0!</v>
      </c>
      <c r="CB33" s="92">
        <f>CB34</f>
        <v>0</v>
      </c>
      <c r="CC33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3" s="92">
        <f>CD34</f>
        <v>0</v>
      </c>
      <c r="CE33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33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3" s="80">
        <f>CH34</f>
        <v>0</v>
      </c>
      <c r="CI33" s="80">
        <f>CI34</f>
        <v>0</v>
      </c>
      <c r="CJ33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3" s="80">
        <f>CK34</f>
        <v>0</v>
      </c>
      <c r="CL33" s="218" t="e">
        <f>Tabela115[[#This Row],[GESTÃO
Comunicação 
e Eventos
Despesa Liquidada até __/__/____]]/Tabela115[[#This Row],[GESTÃO
Comunicação 
e Eventos
Orçamento 
Atualizado]]</f>
        <v>#DIV/0!</v>
      </c>
      <c r="CM33" s="80">
        <f>CM34</f>
        <v>0</v>
      </c>
      <c r="CN33" s="218" t="e">
        <f>Tabela115[[#This Row],[GESTÃO
Comunicação 
e Eventos
(+)
Suplementação
 proposta para a
_ª Reformulação]]/Tabela115[[#This Row],[GESTÃO
Comunicação 
e Eventos
Orçamento 
Atualizado]]</f>
        <v>#DIV/0!</v>
      </c>
      <c r="CO33" s="80">
        <f>CO34</f>
        <v>0</v>
      </c>
      <c r="CP33" s="218" t="e">
        <f>-Tabela115[[#This Row],[GESTÃO
Comunicação 
e Eventos
(-)
Redução
proposta para a
_ª Reformulação]]/Tabela115[[#This Row],[GESTÃO
Comunicação 
e Eventos
Orçamento 
Atualizado]]</f>
        <v>#DIV/0!</v>
      </c>
      <c r="CQ33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3" s="80">
        <f>CR34</f>
        <v>0</v>
      </c>
      <c r="CS33" s="80">
        <f>CS34</f>
        <v>0</v>
      </c>
      <c r="CT33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3" s="80">
        <f>CU34</f>
        <v>0</v>
      </c>
      <c r="CV33" s="218" t="e">
        <f>Tabela115[[#This Row],[GESTÃO
Suporte Técnico-Administrativo
Despesa Liquidada até __/__/____]]/Tabela115[[#This Row],[GESTÃO
Suporte Técnico-Administrativo
Orçamento 
Atualizado]]</f>
        <v>#DIV/0!</v>
      </c>
      <c r="CW33" s="80">
        <f>CW34</f>
        <v>0</v>
      </c>
      <c r="CX33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3" s="80">
        <f>CY34</f>
        <v>0</v>
      </c>
      <c r="CZ33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33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3" s="80">
        <f>DB34</f>
        <v>0</v>
      </c>
      <c r="DC33" s="80">
        <f>DC34</f>
        <v>0</v>
      </c>
      <c r="DD33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3" s="80">
        <f>DE34</f>
        <v>0</v>
      </c>
      <c r="DF33" s="218" t="e">
        <f>Tabela115[[#This Row],[GESTÃO
Tecnologia da
Informação
Despesa Liquidada até __/__/____]]/Tabela115[[#This Row],[GESTÃO
Tecnologia da
Informação
Orçamento 
Atualizado]]</f>
        <v>#DIV/0!</v>
      </c>
      <c r="DG33" s="80">
        <f>DG34</f>
        <v>0</v>
      </c>
      <c r="DH33" s="218" t="e">
        <f>Tabela115[[#This Row],[GESTÃO
Tecnologia da
Informação
(+)
Suplementação
 proposta para a
_ª Reformulação]]/Tabela115[[#This Row],[GESTÃO
Tecnologia da
Informação
Orçamento 
Atualizado]]</f>
        <v>#DIV/0!</v>
      </c>
      <c r="DI33" s="80">
        <f>DI34</f>
        <v>0</v>
      </c>
      <c r="DJ33" s="218" t="e">
        <f>-Tabela115[[#This Row],[GESTÃO
Tecnologia da
Informação
(-)
Redução
proposta para a
_ª Reformulação]]/Tabela115[[#This Row],[GESTÃO
Tecnologia da
Informação
Orçamento 
Atualizado]]</f>
        <v>#DIV/0!</v>
      </c>
      <c r="DK33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3" s="80">
        <f>DL34</f>
        <v>0</v>
      </c>
      <c r="DM33" s="80">
        <f>DM34</f>
        <v>0</v>
      </c>
      <c r="DN33" s="80">
        <f>Tabela115[[#This Row],[GESTÃO
Infraestrutura
Proposta Orçamentária Inicial]]+Tabela115[[#This Row],[GESTÃO
Infraestrutura
Transposições Orçamentárias 
Nº __ a __ 
e
Reformulações
aprovadas]]</f>
        <v>0</v>
      </c>
      <c r="DO33" s="80">
        <f>DO34</f>
        <v>0</v>
      </c>
      <c r="DP33" s="218" t="e">
        <f>Tabela115[[#This Row],[GESTÃO
Infraestrutura
Despesa Liquidada até __/__/____]]/Tabela115[[#This Row],[GESTÃO
Infraestrutura
Orçamento 
Atualizado]]</f>
        <v>#DIV/0!</v>
      </c>
      <c r="DQ33" s="80">
        <f>DQ34</f>
        <v>0</v>
      </c>
      <c r="DR33" s="218" t="e">
        <f>Tabela115[[#This Row],[GESTÃO
Infraestrutura
(+)
Suplementação
 proposta para a
_ª Reformulação]]/Tabela115[[#This Row],[GESTÃO
Infraestrutura
Orçamento 
Atualizado]]</f>
        <v>#DIV/0!</v>
      </c>
      <c r="DS33" s="80">
        <f>DS34</f>
        <v>0</v>
      </c>
      <c r="DT33" s="218" t="e">
        <f>Tabela115[[#This Row],[GESTÃO
Infraestrutura
(-)
Redução
proposta para a
_ª Reformulação]]/Tabela115[[#This Row],[GESTÃO
Infraestrutura
Orçamento 
Atualizado]]</f>
        <v>#DIV/0!</v>
      </c>
      <c r="DU33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3" s="94"/>
      <c r="DX33" s="94"/>
      <c r="DY33" s="94"/>
      <c r="DZ33" s="94"/>
      <c r="EA33" s="94"/>
      <c r="EB33" s="94"/>
      <c r="EC33" s="94"/>
      <c r="ED33" s="94"/>
      <c r="EE33" s="94"/>
    </row>
    <row r="34" spans="1:135" s="18" customFormat="1" ht="12" x14ac:dyDescent="0.25">
      <c r="A34" s="75" t="s">
        <v>597</v>
      </c>
      <c r="B34" s="42" t="s">
        <v>628</v>
      </c>
      <c r="C3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4" s="69" t="e">
        <f>Tabela115[[#This Row],[DESPESA
LIQUIDADA ATÉ
 __/__/____]]/Tabela115[[#This Row],[ORÇAMENTO
ATUALIZADO]]</f>
        <v>#DIV/0!</v>
      </c>
      <c r="H3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4" s="263" t="e">
        <f>Tabela115[[#This Row],[(+)
SUPLEMENTAÇÃO
PROPOSTA PARA A
_ª
REFORMULAÇÃO]]/Tabela115[[#This Row],[ORÇAMENTO
ATUALIZADO]]</f>
        <v>#DIV/0!</v>
      </c>
      <c r="J3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4" s="263" t="e">
        <f>-Tabela115[[#This Row],[(-)
REDUÇÃO
PROPOSTA PARA A
_ª
REFORMULAÇÃO]]/Tabela115[[#This Row],[ORÇAMENTO
ATUALIZADO]]</f>
        <v>#DIV/0!</v>
      </c>
      <c r="L3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4" s="83" t="e">
        <f>(Tabela115[[#This Row],[PROPOSTA
ORÇAMENTÁRIA
ATUALIZADA
APÓS A
_ª
REFORMULAÇÃO]]/Tabela115[[#This Row],[ORÇAMENTO
ATUALIZADO]])-1</f>
        <v>#DIV/0!</v>
      </c>
      <c r="N34" s="225"/>
      <c r="O34" s="93"/>
      <c r="P3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4" s="93"/>
      <c r="R34" s="201" t="e">
        <f>Tabela115[[#This Row],[GOVERNANÇA
Direção e
Liderança
Despesa Liquidada até __/__/____]]/Tabela115[[#This Row],[GOVERNANÇA
Direção e
Liderança
Orçamento 
Atualizado]]</f>
        <v>#DIV/0!</v>
      </c>
      <c r="S34" s="93"/>
      <c r="T34" s="201" t="e">
        <f>Tabela115[[#This Row],[GOVERNANÇA
Direção e
Liderança
(+)
Suplementação
 proposta para a
_ª Reformulação]]/Tabela115[[#This Row],[GOVERNANÇA
Direção e
Liderança
Orçamento 
Atualizado]]</f>
        <v>#DIV/0!</v>
      </c>
      <c r="U34" s="93"/>
      <c r="V34" s="201" t="e">
        <f>-Tabela115[[#This Row],[GOVERNANÇA
Direção e
Liderança
(-)
Redução
proposta para a
_ª Reformulação]]/Tabela115[[#This Row],[GOVERNANÇA
Direção e
Liderança
Orçamento 
Atualizado]]</f>
        <v>#DIV/0!</v>
      </c>
      <c r="W3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4" s="31"/>
      <c r="Y34" s="31"/>
      <c r="Z3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4" s="31"/>
      <c r="AB34" s="203" t="e">
        <f>Tabela115[[#This Row],[GOVERNANÇA
Relacionamento 
Institucional
Despesa Liquidada até __/__/____]]/Tabela115[[#This Row],[GOVERNANÇA
Relacionamento 
Institucional
Orçamento 
Atualizado]]</f>
        <v>#DIV/0!</v>
      </c>
      <c r="AC34" s="31"/>
      <c r="AD3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4" s="31"/>
      <c r="AF3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4" s="31"/>
      <c r="AI34" s="93"/>
      <c r="AJ34" s="93">
        <f>Tabela115[[#This Row],[GOVERNANÇA
Estratégia
Proposta Orçamentária Inicial]]+Tabela115[[#This Row],[GOVERNANÇA
Estratégia
Transposições Orçamentárias 
Nº __ a __ 
e
Reformulações
aprovadas]]</f>
        <v>0</v>
      </c>
      <c r="AK34" s="93"/>
      <c r="AL34" s="201" t="e">
        <f>Tabela115[[#This Row],[GOVERNANÇA
Estratégia
Despesa Liquidada até __/__/____]]/Tabela115[[#This Row],[GOVERNANÇA
Estratégia
Orçamento 
Atualizado]]</f>
        <v>#DIV/0!</v>
      </c>
      <c r="AM34" s="93"/>
      <c r="AN34" s="201" t="e">
        <f>Tabela115[[#This Row],[GOVERNANÇA
Estratégia
(+)
Suplementação
 proposta para a
_ª Reformulação]]/Tabela115[[#This Row],[GOVERNANÇA
Estratégia
Orçamento 
Atualizado]]</f>
        <v>#DIV/0!</v>
      </c>
      <c r="AO34" s="93"/>
      <c r="AP34" s="201" t="e">
        <f>-Tabela115[[#This Row],[GOVERNANÇA
Estratégia
(-)
Redução
proposta para a
_ª Reformulação]]/Tabela115[[#This Row],[GOVERNANÇA
Estratégia
Orçamento 
Atualizado]]</f>
        <v>#DIV/0!</v>
      </c>
      <c r="AQ3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4" s="31"/>
      <c r="AS34" s="93"/>
      <c r="AT34" s="93">
        <f>Tabela115[[#This Row],[GOVERNANÇA
Controle
Proposta Orçamentária Inicial]]+Tabela115[[#This Row],[GOVERNANÇA
Controle
Transposições Orçamentárias 
Nº __ a __ 
e
Reformulações
aprovadas]]</f>
        <v>0</v>
      </c>
      <c r="AU34" s="93"/>
      <c r="AV34" s="201" t="e">
        <f>Tabela115[[#This Row],[GOVERNANÇA
Controle
Despesa Liquidada até __/__/____]]/Tabela115[[#This Row],[GOVERNANÇA
Controle
Orçamento 
Atualizado]]</f>
        <v>#DIV/0!</v>
      </c>
      <c r="AW34" s="93"/>
      <c r="AX34" s="201" t="e">
        <f>Tabela115[[#This Row],[GOVERNANÇA
Controle
(+)
Suplementação
 proposta para a
_ª Reformulação]]/Tabela115[[#This Row],[GOVERNANÇA
Controle
Orçamento 
Atualizado]]</f>
        <v>#DIV/0!</v>
      </c>
      <c r="AY34" s="93"/>
      <c r="AZ34" s="201" t="e">
        <f>-Tabela115[[#This Row],[GOVERNANÇA
Controle
(-)
Redução
proposta para a
_ª Reformulação]]/Tabela115[[#This Row],[GOVERNANÇA
Controle
Orçamento 
Atualizado]]</f>
        <v>#DIV/0!</v>
      </c>
      <c r="BA3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4" s="225"/>
      <c r="BD34" s="93"/>
      <c r="BE34" s="93">
        <f>Tabela115[[#This Row],[FINALIDADE
Fiscalização
Proposta Orçamentária Inicial]]+Tabela115[[#This Row],[FINALIDADE
Fiscalização
Transposições Orçamentárias 
Nº __ a __ 
e
Reformulações
aprovadas]]</f>
        <v>0</v>
      </c>
      <c r="BF34" s="93"/>
      <c r="BG34" s="201" t="e">
        <f>Tabela115[[#This Row],[FINALIDADE
Fiscalização
Despesa Liquidada até __/__/____]]/Tabela115[[#This Row],[FINALIDADE
Fiscalização
Orçamento 
Atualizado]]</f>
        <v>#DIV/0!</v>
      </c>
      <c r="BH34" s="93"/>
      <c r="BI34" s="201" t="e">
        <f>Tabela115[[#This Row],[FINALIDADE
Fiscalização
(+)
Suplementação
 proposta para a
_ª Reformulação]]/Tabela115[[#This Row],[FINALIDADE
Fiscalização
Orçamento 
Atualizado]]</f>
        <v>#DIV/0!</v>
      </c>
      <c r="BJ34" s="93"/>
      <c r="BK34" s="201" t="e">
        <f>Tabela115[[#This Row],[FINALIDADE
Fiscalização
(-)
Redução
proposta para a
_ª Reformulação]]/Tabela115[[#This Row],[FINALIDADE
Fiscalização
Orçamento 
Atualizado]]</f>
        <v>#DIV/0!</v>
      </c>
      <c r="BL3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4" s="31"/>
      <c r="BN34" s="93"/>
      <c r="BO34" s="93">
        <f>Tabela115[[#This Row],[FINALIDADE
Registro
Proposta Orçamentária Inicial]]+Tabela115[[#This Row],[FINALIDADE
Registro
Transposições Orçamentárias 
Nº __ a __ 
e
Reformulações
aprovadas]]</f>
        <v>0</v>
      </c>
      <c r="BP34" s="93"/>
      <c r="BQ34" s="202" t="e">
        <f>Tabela115[[#This Row],[FINALIDADE
Registro
Despesa Liquidada até __/__/____]]/Tabela115[[#This Row],[FINALIDADE
Registro
Orçamento 
Atualizado]]</f>
        <v>#DIV/0!</v>
      </c>
      <c r="BR34" s="93"/>
      <c r="BS34" s="202" t="e">
        <f>Tabela115[[#This Row],[FINALIDADE
Registro
(+)
Suplementação
 proposta para a
_ª Reformulação]]/Tabela115[[#This Row],[FINALIDADE
Registro
Orçamento 
Atualizado]]</f>
        <v>#DIV/0!</v>
      </c>
      <c r="BT34" s="93"/>
      <c r="BU34" s="202" t="e">
        <f>Tabela115[[#This Row],[FINALIDADE
Registro
(-)
Redução
proposta para a
_ª Reformulação]]/Tabela115[[#This Row],[FINALIDADE
Registro
Orçamento 
Atualizado]]</f>
        <v>#DIV/0!</v>
      </c>
      <c r="BV3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4" s="244"/>
      <c r="BX34" s="31"/>
      <c r="BY3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4" s="93"/>
      <c r="CA34" s="201" t="e">
        <f>Tabela115[[#This Row],[FINALIDADE
Julgamento e Normatização
Despesa Liquidada até __/__/____]]/Tabela115[[#This Row],[FINALIDADE
Julgamento e Normatização
Orçamento 
Atualizado]]</f>
        <v>#DIV/0!</v>
      </c>
      <c r="CB34" s="93"/>
      <c r="CC3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4" s="93"/>
      <c r="CE3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3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4" s="31"/>
      <c r="CI34" s="31"/>
      <c r="CJ3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4" s="31"/>
      <c r="CL34" s="203" t="e">
        <f>Tabela115[[#This Row],[GESTÃO
Comunicação 
e Eventos
Despesa Liquidada até __/__/____]]/Tabela115[[#This Row],[GESTÃO
Comunicação 
e Eventos
Orçamento 
Atualizado]]</f>
        <v>#DIV/0!</v>
      </c>
      <c r="CM34" s="31"/>
      <c r="CN34" s="203" t="e">
        <f>Tabela115[[#This Row],[GESTÃO
Comunicação 
e Eventos
(+)
Suplementação
 proposta para a
_ª Reformulação]]/Tabela115[[#This Row],[GESTÃO
Comunicação 
e Eventos
Orçamento 
Atualizado]]</f>
        <v>#DIV/0!</v>
      </c>
      <c r="CO34" s="31"/>
      <c r="CP34" s="203" t="e">
        <f>-Tabela115[[#This Row],[GESTÃO
Comunicação 
e Eventos
(-)
Redução
proposta para a
_ª Reformulação]]/Tabela115[[#This Row],[GESTÃO
Comunicação 
e Eventos
Orçamento 
Atualizado]]</f>
        <v>#DIV/0!</v>
      </c>
      <c r="CQ3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4" s="31"/>
      <c r="CS34" s="31"/>
      <c r="CT3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4" s="31"/>
      <c r="CV34" s="203" t="e">
        <f>Tabela115[[#This Row],[GESTÃO
Suporte Técnico-Administrativo
Despesa Liquidada até __/__/____]]/Tabela115[[#This Row],[GESTÃO
Suporte Técnico-Administrativo
Orçamento 
Atualizado]]</f>
        <v>#DIV/0!</v>
      </c>
      <c r="CW34" s="31"/>
      <c r="CX3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4" s="31"/>
      <c r="CZ3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3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4" s="31"/>
      <c r="DC34" s="31"/>
      <c r="DD3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4" s="31"/>
      <c r="DF34" s="203" t="e">
        <f>Tabela115[[#This Row],[GESTÃO
Tecnologia da
Informação
Despesa Liquidada até __/__/____]]/Tabela115[[#This Row],[GESTÃO
Tecnologia da
Informação
Orçamento 
Atualizado]]</f>
        <v>#DIV/0!</v>
      </c>
      <c r="DG34" s="31"/>
      <c r="DH3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34" s="31"/>
      <c r="DJ34" s="203" t="e">
        <f>-Tabela115[[#This Row],[GESTÃO
Tecnologia da
Informação
(-)
Redução
proposta para a
_ª Reformulação]]/Tabela115[[#This Row],[GESTÃO
Tecnologia da
Informação
Orçamento 
Atualizado]]</f>
        <v>#DIV/0!</v>
      </c>
      <c r="DK3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4" s="31"/>
      <c r="DM34" s="31"/>
      <c r="DN34" s="31">
        <f>Tabela115[[#This Row],[GESTÃO
Infraestrutura
Proposta Orçamentária Inicial]]+Tabela115[[#This Row],[GESTÃO
Infraestrutura
Transposições Orçamentárias 
Nº __ a __ 
e
Reformulações
aprovadas]]</f>
        <v>0</v>
      </c>
      <c r="DO34" s="31"/>
      <c r="DP34" s="203" t="e">
        <f>Tabela115[[#This Row],[GESTÃO
Infraestrutura
Despesa Liquidada até __/__/____]]/Tabela115[[#This Row],[GESTÃO
Infraestrutura
Orçamento 
Atualizado]]</f>
        <v>#DIV/0!</v>
      </c>
      <c r="DQ34" s="31"/>
      <c r="DR34" s="203" t="e">
        <f>Tabela115[[#This Row],[GESTÃO
Infraestrutura
(+)
Suplementação
 proposta para a
_ª Reformulação]]/Tabela115[[#This Row],[GESTÃO
Infraestrutura
Orçamento 
Atualizado]]</f>
        <v>#DIV/0!</v>
      </c>
      <c r="DS34" s="31"/>
      <c r="DT34" s="203" t="e">
        <f>Tabela115[[#This Row],[GESTÃO
Infraestrutura
(-)
Redução
proposta para a
_ª Reformulação]]/Tabela115[[#This Row],[GESTÃO
Infraestrutura
Orçamento 
Atualizado]]</f>
        <v>#DIV/0!</v>
      </c>
      <c r="DU3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4" s="89"/>
      <c r="DX34" s="89"/>
      <c r="DY34" s="89"/>
      <c r="DZ34" s="89"/>
      <c r="EA34" s="89"/>
      <c r="EB34" s="89"/>
      <c r="EC34" s="89"/>
      <c r="ED34" s="89"/>
      <c r="EE34" s="89"/>
    </row>
    <row r="35" spans="1:135" s="37" customFormat="1" ht="12" x14ac:dyDescent="0.25">
      <c r="A35" s="76" t="s">
        <v>598</v>
      </c>
      <c r="B35" s="43" t="s">
        <v>626</v>
      </c>
      <c r="C35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5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5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5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5" s="68" t="e">
        <f>Tabela115[[#This Row],[DESPESA
LIQUIDADA ATÉ
 __/__/____]]/Tabela115[[#This Row],[ORÇAMENTO
ATUALIZADO]]</f>
        <v>#DIV/0!</v>
      </c>
      <c r="H35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5" s="259" t="e">
        <f>Tabela115[[#This Row],[(+)
SUPLEMENTAÇÃO
PROPOSTA PARA A
_ª
REFORMULAÇÃO]]/Tabela115[[#This Row],[ORÇAMENTO
ATUALIZADO]]</f>
        <v>#DIV/0!</v>
      </c>
      <c r="J35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5" s="259" t="e">
        <f>-Tabela115[[#This Row],[(-)
REDUÇÃO
PROPOSTA PARA A
_ª
REFORMULAÇÃO]]/Tabela115[[#This Row],[ORÇAMENTO
ATUALIZADO]]</f>
        <v>#DIV/0!</v>
      </c>
      <c r="L35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5" s="82" t="e">
        <f>(Tabela115[[#This Row],[PROPOSTA
ORÇAMENTÁRIA
ATUALIZADA
APÓS A
_ª
REFORMULAÇÃO]]/Tabela115[[#This Row],[ORÇAMENTO
ATUALIZADO]])-1</f>
        <v>#DIV/0!</v>
      </c>
      <c r="N35" s="221">
        <f>N36</f>
        <v>0</v>
      </c>
      <c r="O35" s="92">
        <f>O36</f>
        <v>0</v>
      </c>
      <c r="P35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5" s="92">
        <f>Q36</f>
        <v>0</v>
      </c>
      <c r="R35" s="217" t="e">
        <f>Tabela115[[#This Row],[GOVERNANÇA
Direção e
Liderança
Despesa Liquidada até __/__/____]]/Tabela115[[#This Row],[GOVERNANÇA
Direção e
Liderança
Orçamento 
Atualizado]]</f>
        <v>#DIV/0!</v>
      </c>
      <c r="S35" s="92">
        <f>S36</f>
        <v>0</v>
      </c>
      <c r="T35" s="217" t="e">
        <f>Tabela115[[#This Row],[GOVERNANÇA
Direção e
Liderança
(+)
Suplementação
 proposta para a
_ª Reformulação]]/Tabela115[[#This Row],[GOVERNANÇA
Direção e
Liderança
Orçamento 
Atualizado]]</f>
        <v>#DIV/0!</v>
      </c>
      <c r="U35" s="92">
        <f>U36</f>
        <v>0</v>
      </c>
      <c r="V35" s="217" t="e">
        <f>-Tabela115[[#This Row],[GOVERNANÇA
Direção e
Liderança
(-)
Redução
proposta para a
_ª Reformulação]]/Tabela115[[#This Row],[GOVERNANÇA
Direção e
Liderança
Orçamento 
Atualizado]]</f>
        <v>#DIV/0!</v>
      </c>
      <c r="W35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5" s="80">
        <f>X36</f>
        <v>0</v>
      </c>
      <c r="Y35" s="80">
        <f>Y36</f>
        <v>0</v>
      </c>
      <c r="Z35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5" s="80">
        <f>AA36</f>
        <v>0</v>
      </c>
      <c r="AB35" s="218" t="e">
        <f>Tabela115[[#This Row],[GOVERNANÇA
Relacionamento 
Institucional
Despesa Liquidada até __/__/____]]/Tabela115[[#This Row],[GOVERNANÇA
Relacionamento 
Institucional
Orçamento 
Atualizado]]</f>
        <v>#DIV/0!</v>
      </c>
      <c r="AC35" s="80">
        <f>AC36</f>
        <v>0</v>
      </c>
      <c r="AD35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5" s="80">
        <f>AE36</f>
        <v>0</v>
      </c>
      <c r="AF35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5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5" s="80">
        <f>AH36</f>
        <v>0</v>
      </c>
      <c r="AI35" s="92">
        <f>AI36</f>
        <v>0</v>
      </c>
      <c r="AJ35" s="92">
        <f>Tabela115[[#This Row],[GOVERNANÇA
Estratégia
Proposta Orçamentária Inicial]]+Tabela115[[#This Row],[GOVERNANÇA
Estratégia
Transposições Orçamentárias 
Nº __ a __ 
e
Reformulações
aprovadas]]</f>
        <v>0</v>
      </c>
      <c r="AK35" s="92">
        <f>AK36</f>
        <v>0</v>
      </c>
      <c r="AL35" s="217" t="e">
        <f>Tabela115[[#This Row],[GOVERNANÇA
Estratégia
Despesa Liquidada até __/__/____]]/Tabela115[[#This Row],[GOVERNANÇA
Estratégia
Orçamento 
Atualizado]]</f>
        <v>#DIV/0!</v>
      </c>
      <c r="AM35" s="92">
        <f>AM36</f>
        <v>0</v>
      </c>
      <c r="AN35" s="217" t="e">
        <f>Tabela115[[#This Row],[GOVERNANÇA
Estratégia
(+)
Suplementação
 proposta para a
_ª Reformulação]]/Tabela115[[#This Row],[GOVERNANÇA
Estratégia
Orçamento 
Atualizado]]</f>
        <v>#DIV/0!</v>
      </c>
      <c r="AO35" s="92">
        <f>AO36</f>
        <v>0</v>
      </c>
      <c r="AP35" s="217" t="e">
        <f>-Tabela115[[#This Row],[GOVERNANÇA
Estratégia
(-)
Redução
proposta para a
_ª Reformulação]]/Tabela115[[#This Row],[GOVERNANÇA
Estratégia
Orçamento 
Atualizado]]</f>
        <v>#DIV/0!</v>
      </c>
      <c r="AQ35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5" s="80">
        <f>AR36</f>
        <v>0</v>
      </c>
      <c r="AS35" s="92">
        <f>AS36</f>
        <v>0</v>
      </c>
      <c r="AT35" s="92">
        <f>Tabela115[[#This Row],[GOVERNANÇA
Controle
Proposta Orçamentária Inicial]]+Tabela115[[#This Row],[GOVERNANÇA
Controle
Transposições Orçamentárias 
Nº __ a __ 
e
Reformulações
aprovadas]]</f>
        <v>0</v>
      </c>
      <c r="AU35" s="92">
        <f>AU36</f>
        <v>0</v>
      </c>
      <c r="AV35" s="217" t="e">
        <f>Tabela115[[#This Row],[GOVERNANÇA
Controle
Despesa Liquidada até __/__/____]]/Tabela115[[#This Row],[GOVERNANÇA
Controle
Orçamento 
Atualizado]]</f>
        <v>#DIV/0!</v>
      </c>
      <c r="AW35" s="92">
        <f>AW36</f>
        <v>0</v>
      </c>
      <c r="AX35" s="217" t="e">
        <f>Tabela115[[#This Row],[GOVERNANÇA
Controle
(+)
Suplementação
 proposta para a
_ª Reformulação]]/Tabela115[[#This Row],[GOVERNANÇA
Controle
Orçamento 
Atualizado]]</f>
        <v>#DIV/0!</v>
      </c>
      <c r="AY35" s="92">
        <f>AY36</f>
        <v>0</v>
      </c>
      <c r="AZ35" s="217" t="e">
        <f>-Tabela115[[#This Row],[GOVERNANÇA
Controle
(-)
Redução
proposta para a
_ª Reformulação]]/Tabela115[[#This Row],[GOVERNANÇA
Controle
Orçamento 
Atualizado]]</f>
        <v>#DIV/0!</v>
      </c>
      <c r="BA35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5" s="221">
        <f>BC36</f>
        <v>0</v>
      </c>
      <c r="BD35" s="92">
        <f>BD36</f>
        <v>0</v>
      </c>
      <c r="BE35" s="92">
        <f>Tabela115[[#This Row],[FINALIDADE
Fiscalização
Proposta Orçamentária Inicial]]+Tabela115[[#This Row],[FINALIDADE
Fiscalização
Transposições Orçamentárias 
Nº __ a __ 
e
Reformulações
aprovadas]]</f>
        <v>0</v>
      </c>
      <c r="BF35" s="92">
        <f>BF36</f>
        <v>0</v>
      </c>
      <c r="BG35" s="217" t="e">
        <f>Tabela115[[#This Row],[FINALIDADE
Fiscalização
Despesa Liquidada até __/__/____]]/Tabela115[[#This Row],[FINALIDADE
Fiscalização
Orçamento 
Atualizado]]</f>
        <v>#DIV/0!</v>
      </c>
      <c r="BH35" s="92">
        <f>BH36</f>
        <v>0</v>
      </c>
      <c r="BI35" s="217" t="e">
        <f>Tabela115[[#This Row],[FINALIDADE
Fiscalização
(+)
Suplementação
 proposta para a
_ª Reformulação]]/Tabela115[[#This Row],[FINALIDADE
Fiscalização
Orçamento 
Atualizado]]</f>
        <v>#DIV/0!</v>
      </c>
      <c r="BJ35" s="92">
        <f>BJ36</f>
        <v>0</v>
      </c>
      <c r="BK35" s="217" t="e">
        <f>Tabela115[[#This Row],[FINALIDADE
Fiscalização
(-)
Redução
proposta para a
_ª Reformulação]]/Tabela115[[#This Row],[FINALIDADE
Fiscalização
Orçamento 
Atualizado]]</f>
        <v>#DIV/0!</v>
      </c>
      <c r="BL35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5" s="80">
        <f>BM36</f>
        <v>0</v>
      </c>
      <c r="BN35" s="92">
        <f>BN36</f>
        <v>0</v>
      </c>
      <c r="BO35" s="92">
        <f>Tabela115[[#This Row],[FINALIDADE
Registro
Proposta Orçamentária Inicial]]+Tabela115[[#This Row],[FINALIDADE
Registro
Transposições Orçamentárias 
Nº __ a __ 
e
Reformulações
aprovadas]]</f>
        <v>0</v>
      </c>
      <c r="BP35" s="92">
        <f>BP36</f>
        <v>0</v>
      </c>
      <c r="BQ35" s="220" t="e">
        <f>Tabela115[[#This Row],[FINALIDADE
Registro
Despesa Liquidada até __/__/____]]/Tabela115[[#This Row],[FINALIDADE
Registro
Orçamento 
Atualizado]]</f>
        <v>#DIV/0!</v>
      </c>
      <c r="BR35" s="92">
        <f>BR36</f>
        <v>0</v>
      </c>
      <c r="BS35" s="220" t="e">
        <f>Tabela115[[#This Row],[FINALIDADE
Registro
(+)
Suplementação
 proposta para a
_ª Reformulação]]/Tabela115[[#This Row],[FINALIDADE
Registro
Orçamento 
Atualizado]]</f>
        <v>#DIV/0!</v>
      </c>
      <c r="BT35" s="92">
        <f>BT36</f>
        <v>0</v>
      </c>
      <c r="BU35" s="220" t="e">
        <f>Tabela115[[#This Row],[FINALIDADE
Registro
(-)
Redução
proposta para a
_ª Reformulação]]/Tabela115[[#This Row],[FINALIDADE
Registro
Orçamento 
Atualizado]]</f>
        <v>#DIV/0!</v>
      </c>
      <c r="BV35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5" s="243">
        <f>BW36</f>
        <v>0</v>
      </c>
      <c r="BX35" s="80">
        <f>BX36</f>
        <v>0</v>
      </c>
      <c r="BY35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5" s="92">
        <f>BZ36</f>
        <v>0</v>
      </c>
      <c r="CA35" s="217" t="e">
        <f>Tabela115[[#This Row],[FINALIDADE
Julgamento e Normatização
Despesa Liquidada até __/__/____]]/Tabela115[[#This Row],[FINALIDADE
Julgamento e Normatização
Orçamento 
Atualizado]]</f>
        <v>#DIV/0!</v>
      </c>
      <c r="CB35" s="92">
        <f>CB36</f>
        <v>0</v>
      </c>
      <c r="CC35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5" s="92">
        <f>CD36</f>
        <v>0</v>
      </c>
      <c r="CE35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35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5" s="80">
        <f>CH36</f>
        <v>0</v>
      </c>
      <c r="CI35" s="80">
        <f>CI36</f>
        <v>0</v>
      </c>
      <c r="CJ35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5" s="80">
        <f>CK36</f>
        <v>0</v>
      </c>
      <c r="CL35" s="218" t="e">
        <f>Tabela115[[#This Row],[GESTÃO
Comunicação 
e Eventos
Despesa Liquidada até __/__/____]]/Tabela115[[#This Row],[GESTÃO
Comunicação 
e Eventos
Orçamento 
Atualizado]]</f>
        <v>#DIV/0!</v>
      </c>
      <c r="CM35" s="80">
        <f>CM36</f>
        <v>0</v>
      </c>
      <c r="CN35" s="218" t="e">
        <f>Tabela115[[#This Row],[GESTÃO
Comunicação 
e Eventos
(+)
Suplementação
 proposta para a
_ª Reformulação]]/Tabela115[[#This Row],[GESTÃO
Comunicação 
e Eventos
Orçamento 
Atualizado]]</f>
        <v>#DIV/0!</v>
      </c>
      <c r="CO35" s="80">
        <f>CO36</f>
        <v>0</v>
      </c>
      <c r="CP35" s="218" t="e">
        <f>-Tabela115[[#This Row],[GESTÃO
Comunicação 
e Eventos
(-)
Redução
proposta para a
_ª Reformulação]]/Tabela115[[#This Row],[GESTÃO
Comunicação 
e Eventos
Orçamento 
Atualizado]]</f>
        <v>#DIV/0!</v>
      </c>
      <c r="CQ35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5" s="80">
        <f>CR36</f>
        <v>0</v>
      </c>
      <c r="CS35" s="80">
        <f>CS36</f>
        <v>0</v>
      </c>
      <c r="CT35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5" s="80">
        <f>CU36</f>
        <v>0</v>
      </c>
      <c r="CV35" s="218" t="e">
        <f>Tabela115[[#This Row],[GESTÃO
Suporte Técnico-Administrativo
Despesa Liquidada até __/__/____]]/Tabela115[[#This Row],[GESTÃO
Suporte Técnico-Administrativo
Orçamento 
Atualizado]]</f>
        <v>#DIV/0!</v>
      </c>
      <c r="CW35" s="80">
        <f>CW36</f>
        <v>0</v>
      </c>
      <c r="CX35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5" s="80">
        <f>CY36</f>
        <v>0</v>
      </c>
      <c r="CZ35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35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5" s="80">
        <f>DB36</f>
        <v>0</v>
      </c>
      <c r="DC35" s="80">
        <f>DC36</f>
        <v>0</v>
      </c>
      <c r="DD35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5" s="80">
        <f>DE36</f>
        <v>0</v>
      </c>
      <c r="DF35" s="218" t="e">
        <f>Tabela115[[#This Row],[GESTÃO
Tecnologia da
Informação
Despesa Liquidada até __/__/____]]/Tabela115[[#This Row],[GESTÃO
Tecnologia da
Informação
Orçamento 
Atualizado]]</f>
        <v>#DIV/0!</v>
      </c>
      <c r="DG35" s="80">
        <f>DG36</f>
        <v>0</v>
      </c>
      <c r="DH35" s="218" t="e">
        <f>Tabela115[[#This Row],[GESTÃO
Tecnologia da
Informação
(+)
Suplementação
 proposta para a
_ª Reformulação]]/Tabela115[[#This Row],[GESTÃO
Tecnologia da
Informação
Orçamento 
Atualizado]]</f>
        <v>#DIV/0!</v>
      </c>
      <c r="DI35" s="80">
        <f>DI36</f>
        <v>0</v>
      </c>
      <c r="DJ35" s="218" t="e">
        <f>-Tabela115[[#This Row],[GESTÃO
Tecnologia da
Informação
(-)
Redução
proposta para a
_ª Reformulação]]/Tabela115[[#This Row],[GESTÃO
Tecnologia da
Informação
Orçamento 
Atualizado]]</f>
        <v>#DIV/0!</v>
      </c>
      <c r="DK35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5" s="80">
        <f>DL36</f>
        <v>0</v>
      </c>
      <c r="DM35" s="80">
        <f>DM36</f>
        <v>0</v>
      </c>
      <c r="DN35" s="80">
        <f>Tabela115[[#This Row],[GESTÃO
Infraestrutura
Proposta Orçamentária Inicial]]+Tabela115[[#This Row],[GESTÃO
Infraestrutura
Transposições Orçamentárias 
Nº __ a __ 
e
Reformulações
aprovadas]]</f>
        <v>0</v>
      </c>
      <c r="DO35" s="80">
        <f>DO36</f>
        <v>0</v>
      </c>
      <c r="DP35" s="218" t="e">
        <f>Tabela115[[#This Row],[GESTÃO
Infraestrutura
Despesa Liquidada até __/__/____]]/Tabela115[[#This Row],[GESTÃO
Infraestrutura
Orçamento 
Atualizado]]</f>
        <v>#DIV/0!</v>
      </c>
      <c r="DQ35" s="80">
        <f>DQ36</f>
        <v>0</v>
      </c>
      <c r="DR35" s="218" t="e">
        <f>Tabela115[[#This Row],[GESTÃO
Infraestrutura
(+)
Suplementação
 proposta para a
_ª Reformulação]]/Tabela115[[#This Row],[GESTÃO
Infraestrutura
Orçamento 
Atualizado]]</f>
        <v>#DIV/0!</v>
      </c>
      <c r="DS35" s="80">
        <f>DS36</f>
        <v>0</v>
      </c>
      <c r="DT35" s="218" t="e">
        <f>Tabela115[[#This Row],[GESTÃO
Infraestrutura
(-)
Redução
proposta para a
_ª Reformulação]]/Tabela115[[#This Row],[GESTÃO
Infraestrutura
Orçamento 
Atualizado]]</f>
        <v>#DIV/0!</v>
      </c>
      <c r="DU35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5" s="94"/>
      <c r="DX35" s="94"/>
      <c r="DY35" s="94"/>
      <c r="DZ35" s="94"/>
      <c r="EA35" s="94"/>
      <c r="EB35" s="94"/>
      <c r="EC35" s="94"/>
      <c r="ED35" s="94"/>
      <c r="EE35" s="94"/>
    </row>
    <row r="36" spans="1:135" s="18" customFormat="1" ht="12" x14ac:dyDescent="0.25">
      <c r="A36" s="75" t="s">
        <v>599</v>
      </c>
      <c r="B36" s="42" t="s">
        <v>627</v>
      </c>
      <c r="C3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6" s="69" t="e">
        <f>Tabela115[[#This Row],[DESPESA
LIQUIDADA ATÉ
 __/__/____]]/Tabela115[[#This Row],[ORÇAMENTO
ATUALIZADO]]</f>
        <v>#DIV/0!</v>
      </c>
      <c r="H3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6" s="263" t="e">
        <f>Tabela115[[#This Row],[(+)
SUPLEMENTAÇÃO
PROPOSTA PARA A
_ª
REFORMULAÇÃO]]/Tabela115[[#This Row],[ORÇAMENTO
ATUALIZADO]]</f>
        <v>#DIV/0!</v>
      </c>
      <c r="J3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6" s="263" t="e">
        <f>-Tabela115[[#This Row],[(-)
REDUÇÃO
PROPOSTA PARA A
_ª
REFORMULAÇÃO]]/Tabela115[[#This Row],[ORÇAMENTO
ATUALIZADO]]</f>
        <v>#DIV/0!</v>
      </c>
      <c r="L3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6" s="83" t="e">
        <f>(Tabela115[[#This Row],[PROPOSTA
ORÇAMENTÁRIA
ATUALIZADA
APÓS A
_ª
REFORMULAÇÃO]]/Tabela115[[#This Row],[ORÇAMENTO
ATUALIZADO]])-1</f>
        <v>#DIV/0!</v>
      </c>
      <c r="N36" s="225"/>
      <c r="O36" s="93"/>
      <c r="P3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6" s="93"/>
      <c r="R36" s="201" t="e">
        <f>Tabela115[[#This Row],[GOVERNANÇA
Direção e
Liderança
Despesa Liquidada até __/__/____]]/Tabela115[[#This Row],[GOVERNANÇA
Direção e
Liderança
Orçamento 
Atualizado]]</f>
        <v>#DIV/0!</v>
      </c>
      <c r="S36" s="93"/>
      <c r="T36" s="201" t="e">
        <f>Tabela115[[#This Row],[GOVERNANÇA
Direção e
Liderança
(+)
Suplementação
 proposta para a
_ª Reformulação]]/Tabela115[[#This Row],[GOVERNANÇA
Direção e
Liderança
Orçamento 
Atualizado]]</f>
        <v>#DIV/0!</v>
      </c>
      <c r="U36" s="93"/>
      <c r="V36" s="201" t="e">
        <f>-Tabela115[[#This Row],[GOVERNANÇA
Direção e
Liderança
(-)
Redução
proposta para a
_ª Reformulação]]/Tabela115[[#This Row],[GOVERNANÇA
Direção e
Liderança
Orçamento 
Atualizado]]</f>
        <v>#DIV/0!</v>
      </c>
      <c r="W3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6" s="31"/>
      <c r="Y36" s="31"/>
      <c r="Z3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6" s="31"/>
      <c r="AB36" s="203" t="e">
        <f>Tabela115[[#This Row],[GOVERNANÇA
Relacionamento 
Institucional
Despesa Liquidada até __/__/____]]/Tabela115[[#This Row],[GOVERNANÇA
Relacionamento 
Institucional
Orçamento 
Atualizado]]</f>
        <v>#DIV/0!</v>
      </c>
      <c r="AC36" s="31"/>
      <c r="AD3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6" s="31"/>
      <c r="AF3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6" s="31"/>
      <c r="AI36" s="93"/>
      <c r="AJ36" s="93">
        <f>Tabela115[[#This Row],[GOVERNANÇA
Estratégia
Proposta Orçamentária Inicial]]+Tabela115[[#This Row],[GOVERNANÇA
Estratégia
Transposições Orçamentárias 
Nº __ a __ 
e
Reformulações
aprovadas]]</f>
        <v>0</v>
      </c>
      <c r="AK36" s="93"/>
      <c r="AL36" s="201" t="e">
        <f>Tabela115[[#This Row],[GOVERNANÇA
Estratégia
Despesa Liquidada até __/__/____]]/Tabela115[[#This Row],[GOVERNANÇA
Estratégia
Orçamento 
Atualizado]]</f>
        <v>#DIV/0!</v>
      </c>
      <c r="AM36" s="93"/>
      <c r="AN36" s="201" t="e">
        <f>Tabela115[[#This Row],[GOVERNANÇA
Estratégia
(+)
Suplementação
 proposta para a
_ª Reformulação]]/Tabela115[[#This Row],[GOVERNANÇA
Estratégia
Orçamento 
Atualizado]]</f>
        <v>#DIV/0!</v>
      </c>
      <c r="AO36" s="93"/>
      <c r="AP36" s="201" t="e">
        <f>-Tabela115[[#This Row],[GOVERNANÇA
Estratégia
(-)
Redução
proposta para a
_ª Reformulação]]/Tabela115[[#This Row],[GOVERNANÇA
Estratégia
Orçamento 
Atualizado]]</f>
        <v>#DIV/0!</v>
      </c>
      <c r="AQ3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6" s="31"/>
      <c r="AS36" s="93"/>
      <c r="AT36" s="93">
        <f>Tabela115[[#This Row],[GOVERNANÇA
Controle
Proposta Orçamentária Inicial]]+Tabela115[[#This Row],[GOVERNANÇA
Controle
Transposições Orçamentárias 
Nº __ a __ 
e
Reformulações
aprovadas]]</f>
        <v>0</v>
      </c>
      <c r="AU36" s="93"/>
      <c r="AV36" s="201" t="e">
        <f>Tabela115[[#This Row],[GOVERNANÇA
Controle
Despesa Liquidada até __/__/____]]/Tabela115[[#This Row],[GOVERNANÇA
Controle
Orçamento 
Atualizado]]</f>
        <v>#DIV/0!</v>
      </c>
      <c r="AW36" s="93"/>
      <c r="AX36" s="201" t="e">
        <f>Tabela115[[#This Row],[GOVERNANÇA
Controle
(+)
Suplementação
 proposta para a
_ª Reformulação]]/Tabela115[[#This Row],[GOVERNANÇA
Controle
Orçamento 
Atualizado]]</f>
        <v>#DIV/0!</v>
      </c>
      <c r="AY36" s="93"/>
      <c r="AZ36" s="201" t="e">
        <f>-Tabela115[[#This Row],[GOVERNANÇA
Controle
(-)
Redução
proposta para a
_ª Reformulação]]/Tabela115[[#This Row],[GOVERNANÇA
Controle
Orçamento 
Atualizado]]</f>
        <v>#DIV/0!</v>
      </c>
      <c r="BA3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6" s="225"/>
      <c r="BD36" s="93"/>
      <c r="BE36" s="93">
        <f>Tabela115[[#This Row],[FINALIDADE
Fiscalização
Proposta Orçamentária Inicial]]+Tabela115[[#This Row],[FINALIDADE
Fiscalização
Transposições Orçamentárias 
Nº __ a __ 
e
Reformulações
aprovadas]]</f>
        <v>0</v>
      </c>
      <c r="BF36" s="93"/>
      <c r="BG36" s="201" t="e">
        <f>Tabela115[[#This Row],[FINALIDADE
Fiscalização
Despesa Liquidada até __/__/____]]/Tabela115[[#This Row],[FINALIDADE
Fiscalização
Orçamento 
Atualizado]]</f>
        <v>#DIV/0!</v>
      </c>
      <c r="BH36" s="93"/>
      <c r="BI36" s="201" t="e">
        <f>Tabela115[[#This Row],[FINALIDADE
Fiscalização
(+)
Suplementação
 proposta para a
_ª Reformulação]]/Tabela115[[#This Row],[FINALIDADE
Fiscalização
Orçamento 
Atualizado]]</f>
        <v>#DIV/0!</v>
      </c>
      <c r="BJ36" s="93"/>
      <c r="BK36" s="201" t="e">
        <f>Tabela115[[#This Row],[FINALIDADE
Fiscalização
(-)
Redução
proposta para a
_ª Reformulação]]/Tabela115[[#This Row],[FINALIDADE
Fiscalização
Orçamento 
Atualizado]]</f>
        <v>#DIV/0!</v>
      </c>
      <c r="BL3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6" s="31"/>
      <c r="BN36" s="93"/>
      <c r="BO36" s="93">
        <f>Tabela115[[#This Row],[FINALIDADE
Registro
Proposta Orçamentária Inicial]]+Tabela115[[#This Row],[FINALIDADE
Registro
Transposições Orçamentárias 
Nº __ a __ 
e
Reformulações
aprovadas]]</f>
        <v>0</v>
      </c>
      <c r="BP36" s="93"/>
      <c r="BQ36" s="202" t="e">
        <f>Tabela115[[#This Row],[FINALIDADE
Registro
Despesa Liquidada até __/__/____]]/Tabela115[[#This Row],[FINALIDADE
Registro
Orçamento 
Atualizado]]</f>
        <v>#DIV/0!</v>
      </c>
      <c r="BR36" s="93"/>
      <c r="BS36" s="202" t="e">
        <f>Tabela115[[#This Row],[FINALIDADE
Registro
(+)
Suplementação
 proposta para a
_ª Reformulação]]/Tabela115[[#This Row],[FINALIDADE
Registro
Orçamento 
Atualizado]]</f>
        <v>#DIV/0!</v>
      </c>
      <c r="BT36" s="93"/>
      <c r="BU36" s="202" t="e">
        <f>Tabela115[[#This Row],[FINALIDADE
Registro
(-)
Redução
proposta para a
_ª Reformulação]]/Tabela115[[#This Row],[FINALIDADE
Registro
Orçamento 
Atualizado]]</f>
        <v>#DIV/0!</v>
      </c>
      <c r="BV3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6" s="244"/>
      <c r="BX36" s="31"/>
      <c r="BY3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6" s="93"/>
      <c r="CA36" s="201" t="e">
        <f>Tabela115[[#This Row],[FINALIDADE
Julgamento e Normatização
Despesa Liquidada até __/__/____]]/Tabela115[[#This Row],[FINALIDADE
Julgamento e Normatização
Orçamento 
Atualizado]]</f>
        <v>#DIV/0!</v>
      </c>
      <c r="CB36" s="93"/>
      <c r="CC3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6" s="93"/>
      <c r="CE3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3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6" s="31"/>
      <c r="CI36" s="31"/>
      <c r="CJ3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6" s="31"/>
      <c r="CL36" s="203" t="e">
        <f>Tabela115[[#This Row],[GESTÃO
Comunicação 
e Eventos
Despesa Liquidada até __/__/____]]/Tabela115[[#This Row],[GESTÃO
Comunicação 
e Eventos
Orçamento 
Atualizado]]</f>
        <v>#DIV/0!</v>
      </c>
      <c r="CM36" s="31"/>
      <c r="CN36" s="203" t="e">
        <f>Tabela115[[#This Row],[GESTÃO
Comunicação 
e Eventos
(+)
Suplementação
 proposta para a
_ª Reformulação]]/Tabela115[[#This Row],[GESTÃO
Comunicação 
e Eventos
Orçamento 
Atualizado]]</f>
        <v>#DIV/0!</v>
      </c>
      <c r="CO36" s="31"/>
      <c r="CP36" s="203" t="e">
        <f>-Tabela115[[#This Row],[GESTÃO
Comunicação 
e Eventos
(-)
Redução
proposta para a
_ª Reformulação]]/Tabela115[[#This Row],[GESTÃO
Comunicação 
e Eventos
Orçamento 
Atualizado]]</f>
        <v>#DIV/0!</v>
      </c>
      <c r="CQ3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6" s="31"/>
      <c r="CS36" s="31"/>
      <c r="CT3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6" s="31"/>
      <c r="CV36" s="203" t="e">
        <f>Tabela115[[#This Row],[GESTÃO
Suporte Técnico-Administrativo
Despesa Liquidada até __/__/____]]/Tabela115[[#This Row],[GESTÃO
Suporte Técnico-Administrativo
Orçamento 
Atualizado]]</f>
        <v>#DIV/0!</v>
      </c>
      <c r="CW36" s="31"/>
      <c r="CX3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6" s="31"/>
      <c r="CZ3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3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6" s="31"/>
      <c r="DC36" s="31"/>
      <c r="DD3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6" s="31"/>
      <c r="DF36" s="203" t="e">
        <f>Tabela115[[#This Row],[GESTÃO
Tecnologia da
Informação
Despesa Liquidada até __/__/____]]/Tabela115[[#This Row],[GESTÃO
Tecnologia da
Informação
Orçamento 
Atualizado]]</f>
        <v>#DIV/0!</v>
      </c>
      <c r="DG36" s="31"/>
      <c r="DH3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36" s="31"/>
      <c r="DJ36" s="203" t="e">
        <f>-Tabela115[[#This Row],[GESTÃO
Tecnologia da
Informação
(-)
Redução
proposta para a
_ª Reformulação]]/Tabela115[[#This Row],[GESTÃO
Tecnologia da
Informação
Orçamento 
Atualizado]]</f>
        <v>#DIV/0!</v>
      </c>
      <c r="DK3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6" s="31"/>
      <c r="DM36" s="31"/>
      <c r="DN36" s="31">
        <f>Tabela115[[#This Row],[GESTÃO
Infraestrutura
Proposta Orçamentária Inicial]]+Tabela115[[#This Row],[GESTÃO
Infraestrutura
Transposições Orçamentárias 
Nº __ a __ 
e
Reformulações
aprovadas]]</f>
        <v>0</v>
      </c>
      <c r="DO36" s="31"/>
      <c r="DP36" s="203" t="e">
        <f>Tabela115[[#This Row],[GESTÃO
Infraestrutura
Despesa Liquidada até __/__/____]]/Tabela115[[#This Row],[GESTÃO
Infraestrutura
Orçamento 
Atualizado]]</f>
        <v>#DIV/0!</v>
      </c>
      <c r="DQ36" s="31"/>
      <c r="DR36" s="203" t="e">
        <f>Tabela115[[#This Row],[GESTÃO
Infraestrutura
(+)
Suplementação
 proposta para a
_ª Reformulação]]/Tabela115[[#This Row],[GESTÃO
Infraestrutura
Orçamento 
Atualizado]]</f>
        <v>#DIV/0!</v>
      </c>
      <c r="DS36" s="31"/>
      <c r="DT36" s="203" t="e">
        <f>Tabela115[[#This Row],[GESTÃO
Infraestrutura
(-)
Redução
proposta para a
_ª Reformulação]]/Tabela115[[#This Row],[GESTÃO
Infraestrutura
Orçamento 
Atualizado]]</f>
        <v>#DIV/0!</v>
      </c>
      <c r="DU3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6" s="89"/>
      <c r="DX36" s="89"/>
      <c r="DY36" s="89"/>
      <c r="DZ36" s="89"/>
      <c r="EA36" s="89"/>
      <c r="EB36" s="89"/>
      <c r="EC36" s="89"/>
      <c r="ED36" s="89"/>
      <c r="EE36" s="89"/>
    </row>
    <row r="37" spans="1:135" s="37" customFormat="1" ht="12" x14ac:dyDescent="0.25">
      <c r="A37" s="76" t="s">
        <v>600</v>
      </c>
      <c r="B37" s="43" t="s">
        <v>601</v>
      </c>
      <c r="C37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7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7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7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7" s="68" t="e">
        <f>Tabela115[[#This Row],[DESPESA
LIQUIDADA ATÉ
 __/__/____]]/Tabela115[[#This Row],[ORÇAMENTO
ATUALIZADO]]</f>
        <v>#DIV/0!</v>
      </c>
      <c r="H37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7" s="259" t="e">
        <f>Tabela115[[#This Row],[(+)
SUPLEMENTAÇÃO
PROPOSTA PARA A
_ª
REFORMULAÇÃO]]/Tabela115[[#This Row],[ORÇAMENTO
ATUALIZADO]]</f>
        <v>#DIV/0!</v>
      </c>
      <c r="J37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7" s="259" t="e">
        <f>-Tabela115[[#This Row],[(-)
REDUÇÃO
PROPOSTA PARA A
_ª
REFORMULAÇÃO]]/Tabela115[[#This Row],[ORÇAMENTO
ATUALIZADO]]</f>
        <v>#DIV/0!</v>
      </c>
      <c r="L37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7" s="82" t="e">
        <f>(Tabela115[[#This Row],[PROPOSTA
ORÇAMENTÁRIA
ATUALIZADA
APÓS A
_ª
REFORMULAÇÃO]]/Tabela115[[#This Row],[ORÇAMENTO
ATUALIZADO]])-1</f>
        <v>#DIV/0!</v>
      </c>
      <c r="N37" s="221">
        <f>N38+N39</f>
        <v>0</v>
      </c>
      <c r="O37" s="92">
        <f>O38+O39</f>
        <v>0</v>
      </c>
      <c r="P37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7" s="92">
        <f>Q38+Q39</f>
        <v>0</v>
      </c>
      <c r="R37" s="217" t="e">
        <f>Tabela115[[#This Row],[GOVERNANÇA
Direção e
Liderança
Despesa Liquidada até __/__/____]]/Tabela115[[#This Row],[GOVERNANÇA
Direção e
Liderança
Orçamento 
Atualizado]]</f>
        <v>#DIV/0!</v>
      </c>
      <c r="S37" s="92">
        <f>S38+S39</f>
        <v>0</v>
      </c>
      <c r="T37" s="217" t="e">
        <f>Tabela115[[#This Row],[GOVERNANÇA
Direção e
Liderança
(+)
Suplementação
 proposta para a
_ª Reformulação]]/Tabela115[[#This Row],[GOVERNANÇA
Direção e
Liderança
Orçamento 
Atualizado]]</f>
        <v>#DIV/0!</v>
      </c>
      <c r="U37" s="92">
        <f>U38+U39</f>
        <v>0</v>
      </c>
      <c r="V37" s="217" t="e">
        <f>-Tabela115[[#This Row],[GOVERNANÇA
Direção e
Liderança
(-)
Redução
proposta para a
_ª Reformulação]]/Tabela115[[#This Row],[GOVERNANÇA
Direção e
Liderança
Orçamento 
Atualizado]]</f>
        <v>#DIV/0!</v>
      </c>
      <c r="W37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7" s="80">
        <f>X38+X39</f>
        <v>0</v>
      </c>
      <c r="Y37" s="80">
        <f>Y38+Y39</f>
        <v>0</v>
      </c>
      <c r="Z37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7" s="80">
        <f>AA38+AA39</f>
        <v>0</v>
      </c>
      <c r="AB37" s="218" t="e">
        <f>Tabela115[[#This Row],[GOVERNANÇA
Relacionamento 
Institucional
Despesa Liquidada até __/__/____]]/Tabela115[[#This Row],[GOVERNANÇA
Relacionamento 
Institucional
Orçamento 
Atualizado]]</f>
        <v>#DIV/0!</v>
      </c>
      <c r="AC37" s="80">
        <f>AC38+AC39</f>
        <v>0</v>
      </c>
      <c r="AD37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7" s="80">
        <f>AE38+AE39</f>
        <v>0</v>
      </c>
      <c r="AF37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7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7" s="80">
        <f>AH38+AH39</f>
        <v>0</v>
      </c>
      <c r="AI37" s="80">
        <f>AI38+AI39</f>
        <v>0</v>
      </c>
      <c r="AJ37" s="80">
        <f>Tabela115[[#This Row],[GOVERNANÇA
Estratégia
Proposta Orçamentária Inicial]]+Tabela115[[#This Row],[GOVERNANÇA
Estratégia
Transposições Orçamentárias 
Nº __ a __ 
e
Reformulações
aprovadas]]</f>
        <v>0</v>
      </c>
      <c r="AK37" s="80">
        <f>AK38+AK39</f>
        <v>0</v>
      </c>
      <c r="AL37" s="223" t="e">
        <f>Tabela115[[#This Row],[GOVERNANÇA
Estratégia
Despesa Liquidada até __/__/____]]/Tabela115[[#This Row],[GOVERNANÇA
Estratégia
Orçamento 
Atualizado]]</f>
        <v>#DIV/0!</v>
      </c>
      <c r="AM37" s="80">
        <f>AM38+AM39</f>
        <v>0</v>
      </c>
      <c r="AN37" s="218" t="e">
        <f>Tabela115[[#This Row],[GOVERNANÇA
Estratégia
(+)
Suplementação
 proposta para a
_ª Reformulação]]/Tabela115[[#This Row],[GOVERNANÇA
Estratégia
Orçamento 
Atualizado]]</f>
        <v>#DIV/0!</v>
      </c>
      <c r="AO37" s="80">
        <f>AO38+AO39</f>
        <v>0</v>
      </c>
      <c r="AP37" s="218" t="e">
        <f>-Tabela115[[#This Row],[GOVERNANÇA
Estratégia
(-)
Redução
proposta para a
_ª Reformulação]]/Tabela115[[#This Row],[GOVERNANÇA
Estratégia
Orçamento 
Atualizado]]</f>
        <v>#DIV/0!</v>
      </c>
      <c r="AQ37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7" s="80">
        <f>AR38+AR39</f>
        <v>0</v>
      </c>
      <c r="AS37" s="92">
        <f>AS38+AS39</f>
        <v>0</v>
      </c>
      <c r="AT37" s="92">
        <f>Tabela115[[#This Row],[GOVERNANÇA
Controle
Proposta Orçamentária Inicial]]+Tabela115[[#This Row],[GOVERNANÇA
Controle
Transposições Orçamentárias 
Nº __ a __ 
e
Reformulações
aprovadas]]</f>
        <v>0</v>
      </c>
      <c r="AU37" s="92">
        <f>AU38+AU39</f>
        <v>0</v>
      </c>
      <c r="AV37" s="217" t="e">
        <f>Tabela115[[#This Row],[GOVERNANÇA
Controle
Despesa Liquidada até __/__/____]]/Tabela115[[#This Row],[GOVERNANÇA
Controle
Orçamento 
Atualizado]]</f>
        <v>#DIV/0!</v>
      </c>
      <c r="AW37" s="92">
        <f>AW38+AW39</f>
        <v>0</v>
      </c>
      <c r="AX37" s="217" t="e">
        <f>Tabela115[[#This Row],[GOVERNANÇA
Controle
(+)
Suplementação
 proposta para a
_ª Reformulação]]/Tabela115[[#This Row],[GOVERNANÇA
Controle
Orçamento 
Atualizado]]</f>
        <v>#DIV/0!</v>
      </c>
      <c r="AY37" s="92">
        <f>AY38+AY39</f>
        <v>0</v>
      </c>
      <c r="AZ37" s="217" t="e">
        <f>-Tabela115[[#This Row],[GOVERNANÇA
Controle
(-)
Redução
proposta para a
_ª Reformulação]]/Tabela115[[#This Row],[GOVERNANÇA
Controle
Orçamento 
Atualizado]]</f>
        <v>#DIV/0!</v>
      </c>
      <c r="BA37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7" s="221">
        <f>BC38+BC39</f>
        <v>0</v>
      </c>
      <c r="BD37" s="92">
        <f>BD38+BD39</f>
        <v>0</v>
      </c>
      <c r="BE37" s="92">
        <f>Tabela115[[#This Row],[FINALIDADE
Fiscalização
Proposta Orçamentária Inicial]]+Tabela115[[#This Row],[FINALIDADE
Fiscalização
Transposições Orçamentárias 
Nº __ a __ 
e
Reformulações
aprovadas]]</f>
        <v>0</v>
      </c>
      <c r="BF37" s="92">
        <f>BF38+BF39</f>
        <v>0</v>
      </c>
      <c r="BG37" s="217" t="e">
        <f>Tabela115[[#This Row],[FINALIDADE
Fiscalização
Despesa Liquidada até __/__/____]]/Tabela115[[#This Row],[FINALIDADE
Fiscalização
Orçamento 
Atualizado]]</f>
        <v>#DIV/0!</v>
      </c>
      <c r="BH37" s="92">
        <f>BH38+BH39</f>
        <v>0</v>
      </c>
      <c r="BI37" s="217" t="e">
        <f>Tabela115[[#This Row],[FINALIDADE
Fiscalização
(+)
Suplementação
 proposta para a
_ª Reformulação]]/Tabela115[[#This Row],[FINALIDADE
Fiscalização
Orçamento 
Atualizado]]</f>
        <v>#DIV/0!</v>
      </c>
      <c r="BJ37" s="92">
        <f>BJ38+BJ39</f>
        <v>0</v>
      </c>
      <c r="BK37" s="217" t="e">
        <f>Tabela115[[#This Row],[FINALIDADE
Fiscalização
(-)
Redução
proposta para a
_ª Reformulação]]/Tabela115[[#This Row],[FINALIDADE
Fiscalização
Orçamento 
Atualizado]]</f>
        <v>#DIV/0!</v>
      </c>
      <c r="BL37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7" s="80">
        <f>BM38+BM39</f>
        <v>0</v>
      </c>
      <c r="BN37" s="92">
        <f>BN38+BN39</f>
        <v>0</v>
      </c>
      <c r="BO37" s="92">
        <f>Tabela115[[#This Row],[FINALIDADE
Registro
Proposta Orçamentária Inicial]]+Tabela115[[#This Row],[FINALIDADE
Registro
Transposições Orçamentárias 
Nº __ a __ 
e
Reformulações
aprovadas]]</f>
        <v>0</v>
      </c>
      <c r="BP37" s="92">
        <f>BP38+BP39</f>
        <v>0</v>
      </c>
      <c r="BQ37" s="220" t="e">
        <f>Tabela115[[#This Row],[FINALIDADE
Registro
Despesa Liquidada até __/__/____]]/Tabela115[[#This Row],[FINALIDADE
Registro
Orçamento 
Atualizado]]</f>
        <v>#DIV/0!</v>
      </c>
      <c r="BR37" s="92">
        <f>BR38+BR39</f>
        <v>0</v>
      </c>
      <c r="BS37" s="220" t="e">
        <f>Tabela115[[#This Row],[FINALIDADE
Registro
(+)
Suplementação
 proposta para a
_ª Reformulação]]/Tabela115[[#This Row],[FINALIDADE
Registro
Orçamento 
Atualizado]]</f>
        <v>#DIV/0!</v>
      </c>
      <c r="BT37" s="92">
        <f>BT38+BT39</f>
        <v>0</v>
      </c>
      <c r="BU37" s="220" t="e">
        <f>Tabela115[[#This Row],[FINALIDADE
Registro
(-)
Redução
proposta para a
_ª Reformulação]]/Tabela115[[#This Row],[FINALIDADE
Registro
Orçamento 
Atualizado]]</f>
        <v>#DIV/0!</v>
      </c>
      <c r="BV37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7" s="243">
        <f>BW38+BW39</f>
        <v>0</v>
      </c>
      <c r="BX37" s="80">
        <f>BX38+BX39</f>
        <v>0</v>
      </c>
      <c r="BY37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7" s="92">
        <f>BZ38+BZ39</f>
        <v>0</v>
      </c>
      <c r="CA37" s="217" t="e">
        <f>Tabela115[[#This Row],[FINALIDADE
Julgamento e Normatização
Despesa Liquidada até __/__/____]]/Tabela115[[#This Row],[FINALIDADE
Julgamento e Normatização
Orçamento 
Atualizado]]</f>
        <v>#DIV/0!</v>
      </c>
      <c r="CB37" s="92">
        <f>CB38+CB39</f>
        <v>0</v>
      </c>
      <c r="CC37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7" s="92">
        <f>CD38+CD39</f>
        <v>0</v>
      </c>
      <c r="CE37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37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7" s="80">
        <f>CH38+CH39</f>
        <v>0</v>
      </c>
      <c r="CI37" s="80">
        <f>CI38+CI39</f>
        <v>0</v>
      </c>
      <c r="CJ37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7" s="80">
        <f>CK38+CK39</f>
        <v>0</v>
      </c>
      <c r="CL37" s="218" t="e">
        <f>Tabela115[[#This Row],[GESTÃO
Comunicação 
e Eventos
Despesa Liquidada até __/__/____]]/Tabela115[[#This Row],[GESTÃO
Comunicação 
e Eventos
Orçamento 
Atualizado]]</f>
        <v>#DIV/0!</v>
      </c>
      <c r="CM37" s="80">
        <f>CM38+CM39</f>
        <v>0</v>
      </c>
      <c r="CN37" s="218" t="e">
        <f>Tabela115[[#This Row],[GESTÃO
Comunicação 
e Eventos
(+)
Suplementação
 proposta para a
_ª Reformulação]]/Tabela115[[#This Row],[GESTÃO
Comunicação 
e Eventos
Orçamento 
Atualizado]]</f>
        <v>#DIV/0!</v>
      </c>
      <c r="CO37" s="80">
        <f>CO38+CO39</f>
        <v>0</v>
      </c>
      <c r="CP37" s="218" t="e">
        <f>-Tabela115[[#This Row],[GESTÃO
Comunicação 
e Eventos
(-)
Redução
proposta para a
_ª Reformulação]]/Tabela115[[#This Row],[GESTÃO
Comunicação 
e Eventos
Orçamento 
Atualizado]]</f>
        <v>#DIV/0!</v>
      </c>
      <c r="CQ37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7" s="80">
        <f>CR38+CR39</f>
        <v>0</v>
      </c>
      <c r="CS37" s="80">
        <f>CS38+CS39</f>
        <v>0</v>
      </c>
      <c r="CT37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7" s="80">
        <f>CU38+CU39</f>
        <v>0</v>
      </c>
      <c r="CV37" s="218" t="e">
        <f>Tabela115[[#This Row],[GESTÃO
Suporte Técnico-Administrativo
Despesa Liquidada até __/__/____]]/Tabela115[[#This Row],[GESTÃO
Suporte Técnico-Administrativo
Orçamento 
Atualizado]]</f>
        <v>#DIV/0!</v>
      </c>
      <c r="CW37" s="80">
        <f>CW38+CW39</f>
        <v>0</v>
      </c>
      <c r="CX37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7" s="80">
        <f>CY38+CY39</f>
        <v>0</v>
      </c>
      <c r="CZ37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37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7" s="80">
        <f>DB38+DB39</f>
        <v>0</v>
      </c>
      <c r="DC37" s="80">
        <f>DC38+DC39</f>
        <v>0</v>
      </c>
      <c r="DD37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7" s="80">
        <f>DE38+DE39</f>
        <v>0</v>
      </c>
      <c r="DF37" s="218" t="e">
        <f>Tabela115[[#This Row],[GESTÃO
Tecnologia da
Informação
Despesa Liquidada até __/__/____]]/Tabela115[[#This Row],[GESTÃO
Tecnologia da
Informação
Orçamento 
Atualizado]]</f>
        <v>#DIV/0!</v>
      </c>
      <c r="DG37" s="80">
        <f>DG38+DG39</f>
        <v>0</v>
      </c>
      <c r="DH37" s="218" t="e">
        <f>Tabela115[[#This Row],[GESTÃO
Tecnologia da
Informação
(+)
Suplementação
 proposta para a
_ª Reformulação]]/Tabela115[[#This Row],[GESTÃO
Tecnologia da
Informação
Orçamento 
Atualizado]]</f>
        <v>#DIV/0!</v>
      </c>
      <c r="DI37" s="80">
        <f>DI38+DI39</f>
        <v>0</v>
      </c>
      <c r="DJ37" s="218" t="e">
        <f>-Tabela115[[#This Row],[GESTÃO
Tecnologia da
Informação
(-)
Redução
proposta para a
_ª Reformulação]]/Tabela115[[#This Row],[GESTÃO
Tecnologia da
Informação
Orçamento 
Atualizado]]</f>
        <v>#DIV/0!</v>
      </c>
      <c r="DK37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7" s="80">
        <f>DL38+DL39</f>
        <v>0</v>
      </c>
      <c r="DM37" s="80">
        <f>DM38+DM39</f>
        <v>0</v>
      </c>
      <c r="DN37" s="80">
        <f>Tabela115[[#This Row],[GESTÃO
Infraestrutura
Proposta Orçamentária Inicial]]+Tabela115[[#This Row],[GESTÃO
Infraestrutura
Transposições Orçamentárias 
Nº __ a __ 
e
Reformulações
aprovadas]]</f>
        <v>0</v>
      </c>
      <c r="DO37" s="80">
        <f>DO38+DO39</f>
        <v>0</v>
      </c>
      <c r="DP37" s="218" t="e">
        <f>Tabela115[[#This Row],[GESTÃO
Infraestrutura
Despesa Liquidada até __/__/____]]/Tabela115[[#This Row],[GESTÃO
Infraestrutura
Orçamento 
Atualizado]]</f>
        <v>#DIV/0!</v>
      </c>
      <c r="DQ37" s="80">
        <f>DQ38+DQ39</f>
        <v>0</v>
      </c>
      <c r="DR37" s="218" t="e">
        <f>Tabela115[[#This Row],[GESTÃO
Infraestrutura
(+)
Suplementação
 proposta para a
_ª Reformulação]]/Tabela115[[#This Row],[GESTÃO
Infraestrutura
Orçamento 
Atualizado]]</f>
        <v>#DIV/0!</v>
      </c>
      <c r="DS37" s="80">
        <f>DS38+DS39</f>
        <v>0</v>
      </c>
      <c r="DT37" s="218" t="e">
        <f>Tabela115[[#This Row],[GESTÃO
Infraestrutura
(-)
Redução
proposta para a
_ª Reformulação]]/Tabela115[[#This Row],[GESTÃO
Infraestrutura
Orçamento 
Atualizado]]</f>
        <v>#DIV/0!</v>
      </c>
      <c r="DU37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7" s="94"/>
      <c r="DX37" s="94"/>
      <c r="DY37" s="94"/>
      <c r="DZ37" s="94"/>
      <c r="EA37" s="94"/>
      <c r="EB37" s="94"/>
      <c r="EC37" s="94"/>
      <c r="ED37" s="94"/>
      <c r="EE37" s="94"/>
    </row>
    <row r="38" spans="1:135" s="18" customFormat="1" ht="12" x14ac:dyDescent="0.25">
      <c r="A38" s="75" t="s">
        <v>602</v>
      </c>
      <c r="B38" s="42" t="s">
        <v>629</v>
      </c>
      <c r="C3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8" s="69" t="e">
        <f>Tabela115[[#This Row],[DESPESA
LIQUIDADA ATÉ
 __/__/____]]/Tabela115[[#This Row],[ORÇAMENTO
ATUALIZADO]]</f>
        <v>#DIV/0!</v>
      </c>
      <c r="H3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8" s="263" t="e">
        <f>Tabela115[[#This Row],[(+)
SUPLEMENTAÇÃO
PROPOSTA PARA A
_ª
REFORMULAÇÃO]]/Tabela115[[#This Row],[ORÇAMENTO
ATUALIZADO]]</f>
        <v>#DIV/0!</v>
      </c>
      <c r="J3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8" s="263" t="e">
        <f>-Tabela115[[#This Row],[(-)
REDUÇÃO
PROPOSTA PARA A
_ª
REFORMULAÇÃO]]/Tabela115[[#This Row],[ORÇAMENTO
ATUALIZADO]]</f>
        <v>#DIV/0!</v>
      </c>
      <c r="L3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8" s="83" t="e">
        <f>(Tabela115[[#This Row],[PROPOSTA
ORÇAMENTÁRIA
ATUALIZADA
APÓS A
_ª
REFORMULAÇÃO]]/Tabela115[[#This Row],[ORÇAMENTO
ATUALIZADO]])-1</f>
        <v>#DIV/0!</v>
      </c>
      <c r="N38" s="225"/>
      <c r="O38" s="93"/>
      <c r="P3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8" s="93"/>
      <c r="R38" s="201" t="e">
        <f>Tabela115[[#This Row],[GOVERNANÇA
Direção e
Liderança
Despesa Liquidada até __/__/____]]/Tabela115[[#This Row],[GOVERNANÇA
Direção e
Liderança
Orçamento 
Atualizado]]</f>
        <v>#DIV/0!</v>
      </c>
      <c r="S38" s="93"/>
      <c r="T38" s="201" t="e">
        <f>Tabela115[[#This Row],[GOVERNANÇA
Direção e
Liderança
(+)
Suplementação
 proposta para a
_ª Reformulação]]/Tabela115[[#This Row],[GOVERNANÇA
Direção e
Liderança
Orçamento 
Atualizado]]</f>
        <v>#DIV/0!</v>
      </c>
      <c r="U38" s="93"/>
      <c r="V38" s="201" t="e">
        <f>-Tabela115[[#This Row],[GOVERNANÇA
Direção e
Liderança
(-)
Redução
proposta para a
_ª Reformulação]]/Tabela115[[#This Row],[GOVERNANÇA
Direção e
Liderança
Orçamento 
Atualizado]]</f>
        <v>#DIV/0!</v>
      </c>
      <c r="W3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8" s="31"/>
      <c r="Y38" s="31"/>
      <c r="Z3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8" s="31"/>
      <c r="AB38" s="203" t="e">
        <f>Tabela115[[#This Row],[GOVERNANÇA
Relacionamento 
Institucional
Despesa Liquidada até __/__/____]]/Tabela115[[#This Row],[GOVERNANÇA
Relacionamento 
Institucional
Orçamento 
Atualizado]]</f>
        <v>#DIV/0!</v>
      </c>
      <c r="AC38" s="31"/>
      <c r="AD3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8" s="31"/>
      <c r="AF3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8" s="31"/>
      <c r="AI38" s="93"/>
      <c r="AJ38" s="93">
        <f>Tabela115[[#This Row],[GOVERNANÇA
Estratégia
Proposta Orçamentária Inicial]]+Tabela115[[#This Row],[GOVERNANÇA
Estratégia
Transposições Orçamentárias 
Nº __ a __ 
e
Reformulações
aprovadas]]</f>
        <v>0</v>
      </c>
      <c r="AK38" s="93"/>
      <c r="AL38" s="201" t="e">
        <f>Tabela115[[#This Row],[GOVERNANÇA
Estratégia
Despesa Liquidada até __/__/____]]/Tabela115[[#This Row],[GOVERNANÇA
Estratégia
Orçamento 
Atualizado]]</f>
        <v>#DIV/0!</v>
      </c>
      <c r="AM38" s="93"/>
      <c r="AN38" s="201" t="e">
        <f>Tabela115[[#This Row],[GOVERNANÇA
Estratégia
(+)
Suplementação
 proposta para a
_ª Reformulação]]/Tabela115[[#This Row],[GOVERNANÇA
Estratégia
Orçamento 
Atualizado]]</f>
        <v>#DIV/0!</v>
      </c>
      <c r="AO38" s="93"/>
      <c r="AP38" s="201" t="e">
        <f>-Tabela115[[#This Row],[GOVERNANÇA
Estratégia
(-)
Redução
proposta para a
_ª Reformulação]]/Tabela115[[#This Row],[GOVERNANÇA
Estratégia
Orçamento 
Atualizado]]</f>
        <v>#DIV/0!</v>
      </c>
      <c r="AQ3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8" s="31"/>
      <c r="AS38" s="93"/>
      <c r="AT38" s="93">
        <f>Tabela115[[#This Row],[GOVERNANÇA
Controle
Proposta Orçamentária Inicial]]+Tabela115[[#This Row],[GOVERNANÇA
Controle
Transposições Orçamentárias 
Nº __ a __ 
e
Reformulações
aprovadas]]</f>
        <v>0</v>
      </c>
      <c r="AU38" s="93"/>
      <c r="AV38" s="201" t="e">
        <f>Tabela115[[#This Row],[GOVERNANÇA
Controle
Despesa Liquidada até __/__/____]]/Tabela115[[#This Row],[GOVERNANÇA
Controle
Orçamento 
Atualizado]]</f>
        <v>#DIV/0!</v>
      </c>
      <c r="AW38" s="93"/>
      <c r="AX38" s="201" t="e">
        <f>Tabela115[[#This Row],[GOVERNANÇA
Controle
(+)
Suplementação
 proposta para a
_ª Reformulação]]/Tabela115[[#This Row],[GOVERNANÇA
Controle
Orçamento 
Atualizado]]</f>
        <v>#DIV/0!</v>
      </c>
      <c r="AY38" s="93"/>
      <c r="AZ38" s="201" t="e">
        <f>-Tabela115[[#This Row],[GOVERNANÇA
Controle
(-)
Redução
proposta para a
_ª Reformulação]]/Tabela115[[#This Row],[GOVERNANÇA
Controle
Orçamento 
Atualizado]]</f>
        <v>#DIV/0!</v>
      </c>
      <c r="BA3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8" s="225"/>
      <c r="BD38" s="93"/>
      <c r="BE38" s="93">
        <f>Tabela115[[#This Row],[FINALIDADE
Fiscalização
Proposta Orçamentária Inicial]]+Tabela115[[#This Row],[FINALIDADE
Fiscalização
Transposições Orçamentárias 
Nº __ a __ 
e
Reformulações
aprovadas]]</f>
        <v>0</v>
      </c>
      <c r="BF38" s="93"/>
      <c r="BG38" s="201" t="e">
        <f>Tabela115[[#This Row],[FINALIDADE
Fiscalização
Despesa Liquidada até __/__/____]]/Tabela115[[#This Row],[FINALIDADE
Fiscalização
Orçamento 
Atualizado]]</f>
        <v>#DIV/0!</v>
      </c>
      <c r="BH38" s="93"/>
      <c r="BI38" s="201" t="e">
        <f>Tabela115[[#This Row],[FINALIDADE
Fiscalização
(+)
Suplementação
 proposta para a
_ª Reformulação]]/Tabela115[[#This Row],[FINALIDADE
Fiscalização
Orçamento 
Atualizado]]</f>
        <v>#DIV/0!</v>
      </c>
      <c r="BJ38" s="93"/>
      <c r="BK38" s="201" t="e">
        <f>Tabela115[[#This Row],[FINALIDADE
Fiscalização
(-)
Redução
proposta para a
_ª Reformulação]]/Tabela115[[#This Row],[FINALIDADE
Fiscalização
Orçamento 
Atualizado]]</f>
        <v>#DIV/0!</v>
      </c>
      <c r="BL3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8" s="31"/>
      <c r="BN38" s="93"/>
      <c r="BO38" s="93">
        <f>Tabela115[[#This Row],[FINALIDADE
Registro
Proposta Orçamentária Inicial]]+Tabela115[[#This Row],[FINALIDADE
Registro
Transposições Orçamentárias 
Nº __ a __ 
e
Reformulações
aprovadas]]</f>
        <v>0</v>
      </c>
      <c r="BP38" s="93"/>
      <c r="BQ38" s="202" t="e">
        <f>Tabela115[[#This Row],[FINALIDADE
Registro
Despesa Liquidada até __/__/____]]/Tabela115[[#This Row],[FINALIDADE
Registro
Orçamento 
Atualizado]]</f>
        <v>#DIV/0!</v>
      </c>
      <c r="BR38" s="93"/>
      <c r="BS38" s="202" t="e">
        <f>Tabela115[[#This Row],[FINALIDADE
Registro
(+)
Suplementação
 proposta para a
_ª Reformulação]]/Tabela115[[#This Row],[FINALIDADE
Registro
Orçamento 
Atualizado]]</f>
        <v>#DIV/0!</v>
      </c>
      <c r="BT38" s="93"/>
      <c r="BU38" s="202" t="e">
        <f>Tabela115[[#This Row],[FINALIDADE
Registro
(-)
Redução
proposta para a
_ª Reformulação]]/Tabela115[[#This Row],[FINALIDADE
Registro
Orçamento 
Atualizado]]</f>
        <v>#DIV/0!</v>
      </c>
      <c r="BV3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8" s="244"/>
      <c r="BX38" s="31"/>
      <c r="BY3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8" s="93"/>
      <c r="CA38" s="201" t="e">
        <f>Tabela115[[#This Row],[FINALIDADE
Julgamento e Normatização
Despesa Liquidada até __/__/____]]/Tabela115[[#This Row],[FINALIDADE
Julgamento e Normatização
Orçamento 
Atualizado]]</f>
        <v>#DIV/0!</v>
      </c>
      <c r="CB38" s="93"/>
      <c r="CC3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8" s="93"/>
      <c r="CE3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3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8" s="31"/>
      <c r="CI38" s="31"/>
      <c r="CJ3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8" s="31"/>
      <c r="CL38" s="203" t="e">
        <f>Tabela115[[#This Row],[GESTÃO
Comunicação 
e Eventos
Despesa Liquidada até __/__/____]]/Tabela115[[#This Row],[GESTÃO
Comunicação 
e Eventos
Orçamento 
Atualizado]]</f>
        <v>#DIV/0!</v>
      </c>
      <c r="CM38" s="31"/>
      <c r="CN38" s="203" t="e">
        <f>Tabela115[[#This Row],[GESTÃO
Comunicação 
e Eventos
(+)
Suplementação
 proposta para a
_ª Reformulação]]/Tabela115[[#This Row],[GESTÃO
Comunicação 
e Eventos
Orçamento 
Atualizado]]</f>
        <v>#DIV/0!</v>
      </c>
      <c r="CO38" s="31"/>
      <c r="CP38" s="203" t="e">
        <f>-Tabela115[[#This Row],[GESTÃO
Comunicação 
e Eventos
(-)
Redução
proposta para a
_ª Reformulação]]/Tabela115[[#This Row],[GESTÃO
Comunicação 
e Eventos
Orçamento 
Atualizado]]</f>
        <v>#DIV/0!</v>
      </c>
      <c r="CQ3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8" s="31"/>
      <c r="CS38" s="31"/>
      <c r="CT3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8" s="31"/>
      <c r="CV38" s="203" t="e">
        <f>Tabela115[[#This Row],[GESTÃO
Suporte Técnico-Administrativo
Despesa Liquidada até __/__/____]]/Tabela115[[#This Row],[GESTÃO
Suporte Técnico-Administrativo
Orçamento 
Atualizado]]</f>
        <v>#DIV/0!</v>
      </c>
      <c r="CW38" s="31"/>
      <c r="CX3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8" s="31"/>
      <c r="CZ3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3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8" s="31"/>
      <c r="DC38" s="31"/>
      <c r="DD3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8" s="31"/>
      <c r="DF38" s="203" t="e">
        <f>Tabela115[[#This Row],[GESTÃO
Tecnologia da
Informação
Despesa Liquidada até __/__/____]]/Tabela115[[#This Row],[GESTÃO
Tecnologia da
Informação
Orçamento 
Atualizado]]</f>
        <v>#DIV/0!</v>
      </c>
      <c r="DG38" s="31"/>
      <c r="DH3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38" s="31"/>
      <c r="DJ38" s="203" t="e">
        <f>-Tabela115[[#This Row],[GESTÃO
Tecnologia da
Informação
(-)
Redução
proposta para a
_ª Reformulação]]/Tabela115[[#This Row],[GESTÃO
Tecnologia da
Informação
Orçamento 
Atualizado]]</f>
        <v>#DIV/0!</v>
      </c>
      <c r="DK3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8" s="31"/>
      <c r="DM38" s="31"/>
      <c r="DN38" s="31">
        <f>Tabela115[[#This Row],[GESTÃO
Infraestrutura
Proposta Orçamentária Inicial]]+Tabela115[[#This Row],[GESTÃO
Infraestrutura
Transposições Orçamentárias 
Nº __ a __ 
e
Reformulações
aprovadas]]</f>
        <v>0</v>
      </c>
      <c r="DO38" s="31"/>
      <c r="DP38" s="203" t="e">
        <f>Tabela115[[#This Row],[GESTÃO
Infraestrutura
Despesa Liquidada até __/__/____]]/Tabela115[[#This Row],[GESTÃO
Infraestrutura
Orçamento 
Atualizado]]</f>
        <v>#DIV/0!</v>
      </c>
      <c r="DQ38" s="31"/>
      <c r="DR38" s="203" t="e">
        <f>Tabela115[[#This Row],[GESTÃO
Infraestrutura
(+)
Suplementação
 proposta para a
_ª Reformulação]]/Tabela115[[#This Row],[GESTÃO
Infraestrutura
Orçamento 
Atualizado]]</f>
        <v>#DIV/0!</v>
      </c>
      <c r="DS38" s="31"/>
      <c r="DT38" s="203" t="e">
        <f>Tabela115[[#This Row],[GESTÃO
Infraestrutura
(-)
Redução
proposta para a
_ª Reformulação]]/Tabela115[[#This Row],[GESTÃO
Infraestrutura
Orçamento 
Atualizado]]</f>
        <v>#DIV/0!</v>
      </c>
      <c r="DU3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8" s="89"/>
      <c r="DX38" s="89"/>
      <c r="DY38" s="89"/>
      <c r="DZ38" s="89"/>
      <c r="EA38" s="89"/>
      <c r="EB38" s="89"/>
      <c r="EC38" s="89"/>
      <c r="ED38" s="89"/>
      <c r="EE38" s="89"/>
    </row>
    <row r="39" spans="1:135" s="18" customFormat="1" ht="12" x14ac:dyDescent="0.25">
      <c r="A39" s="75" t="s">
        <v>603</v>
      </c>
      <c r="B39" s="42" t="s">
        <v>630</v>
      </c>
      <c r="C3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3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3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3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39" s="69" t="e">
        <f>Tabela115[[#This Row],[DESPESA
LIQUIDADA ATÉ
 __/__/____]]/Tabela115[[#This Row],[ORÇAMENTO
ATUALIZADO]]</f>
        <v>#DIV/0!</v>
      </c>
      <c r="H3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39" s="263" t="e">
        <f>Tabela115[[#This Row],[(+)
SUPLEMENTAÇÃO
PROPOSTA PARA A
_ª
REFORMULAÇÃO]]/Tabela115[[#This Row],[ORÇAMENTO
ATUALIZADO]]</f>
        <v>#DIV/0!</v>
      </c>
      <c r="J3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39" s="263" t="e">
        <f>-Tabela115[[#This Row],[(-)
REDUÇÃO
PROPOSTA PARA A
_ª
REFORMULAÇÃO]]/Tabela115[[#This Row],[ORÇAMENTO
ATUALIZADO]]</f>
        <v>#DIV/0!</v>
      </c>
      <c r="L3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39" s="83" t="e">
        <f>(Tabela115[[#This Row],[PROPOSTA
ORÇAMENTÁRIA
ATUALIZADA
APÓS A
_ª
REFORMULAÇÃO]]/Tabela115[[#This Row],[ORÇAMENTO
ATUALIZADO]])-1</f>
        <v>#DIV/0!</v>
      </c>
      <c r="N39" s="225"/>
      <c r="O39" s="93"/>
      <c r="P3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39" s="93"/>
      <c r="R39" s="201" t="e">
        <f>Tabela115[[#This Row],[GOVERNANÇA
Direção e
Liderança
Despesa Liquidada até __/__/____]]/Tabela115[[#This Row],[GOVERNANÇA
Direção e
Liderança
Orçamento 
Atualizado]]</f>
        <v>#DIV/0!</v>
      </c>
      <c r="S39" s="93"/>
      <c r="T39" s="201" t="e">
        <f>Tabela115[[#This Row],[GOVERNANÇA
Direção e
Liderança
(+)
Suplementação
 proposta para a
_ª Reformulação]]/Tabela115[[#This Row],[GOVERNANÇA
Direção e
Liderança
Orçamento 
Atualizado]]</f>
        <v>#DIV/0!</v>
      </c>
      <c r="U39" s="93"/>
      <c r="V39" s="201" t="e">
        <f>-Tabela115[[#This Row],[GOVERNANÇA
Direção e
Liderança
(-)
Redução
proposta para a
_ª Reformulação]]/Tabela115[[#This Row],[GOVERNANÇA
Direção e
Liderança
Orçamento 
Atualizado]]</f>
        <v>#DIV/0!</v>
      </c>
      <c r="W3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39" s="31"/>
      <c r="Y39" s="31"/>
      <c r="Z3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39" s="31"/>
      <c r="AB39" s="203" t="e">
        <f>Tabela115[[#This Row],[GOVERNANÇA
Relacionamento 
Institucional
Despesa Liquidada até __/__/____]]/Tabela115[[#This Row],[GOVERNANÇA
Relacionamento 
Institucional
Orçamento 
Atualizado]]</f>
        <v>#DIV/0!</v>
      </c>
      <c r="AC39" s="31"/>
      <c r="AD3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39" s="31"/>
      <c r="AF3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3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39" s="31"/>
      <c r="AI39" s="93"/>
      <c r="AJ39" s="93">
        <f>Tabela115[[#This Row],[GOVERNANÇA
Estratégia
Proposta Orçamentária Inicial]]+Tabela115[[#This Row],[GOVERNANÇA
Estratégia
Transposições Orçamentárias 
Nº __ a __ 
e
Reformulações
aprovadas]]</f>
        <v>0</v>
      </c>
      <c r="AK39" s="93"/>
      <c r="AL39" s="201" t="e">
        <f>Tabela115[[#This Row],[GOVERNANÇA
Estratégia
Despesa Liquidada até __/__/____]]/Tabela115[[#This Row],[GOVERNANÇA
Estratégia
Orçamento 
Atualizado]]</f>
        <v>#DIV/0!</v>
      </c>
      <c r="AM39" s="93"/>
      <c r="AN39" s="201" t="e">
        <f>Tabela115[[#This Row],[GOVERNANÇA
Estratégia
(+)
Suplementação
 proposta para a
_ª Reformulação]]/Tabela115[[#This Row],[GOVERNANÇA
Estratégia
Orçamento 
Atualizado]]</f>
        <v>#DIV/0!</v>
      </c>
      <c r="AO39" s="93"/>
      <c r="AP39" s="201" t="e">
        <f>-Tabela115[[#This Row],[GOVERNANÇA
Estratégia
(-)
Redução
proposta para a
_ª Reformulação]]/Tabela115[[#This Row],[GOVERNANÇA
Estratégia
Orçamento 
Atualizado]]</f>
        <v>#DIV/0!</v>
      </c>
      <c r="AQ3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39" s="31"/>
      <c r="AS39" s="93"/>
      <c r="AT39" s="93">
        <f>Tabela115[[#This Row],[GOVERNANÇA
Controle
Proposta Orçamentária Inicial]]+Tabela115[[#This Row],[GOVERNANÇA
Controle
Transposições Orçamentárias 
Nº __ a __ 
e
Reformulações
aprovadas]]</f>
        <v>0</v>
      </c>
      <c r="AU39" s="93"/>
      <c r="AV39" s="201" t="e">
        <f>Tabela115[[#This Row],[GOVERNANÇA
Controle
Despesa Liquidada até __/__/____]]/Tabela115[[#This Row],[GOVERNANÇA
Controle
Orçamento 
Atualizado]]</f>
        <v>#DIV/0!</v>
      </c>
      <c r="AW39" s="93"/>
      <c r="AX39" s="201" t="e">
        <f>Tabela115[[#This Row],[GOVERNANÇA
Controle
(+)
Suplementação
 proposta para a
_ª Reformulação]]/Tabela115[[#This Row],[GOVERNANÇA
Controle
Orçamento 
Atualizado]]</f>
        <v>#DIV/0!</v>
      </c>
      <c r="AY39" s="93"/>
      <c r="AZ39" s="201" t="e">
        <f>-Tabela115[[#This Row],[GOVERNANÇA
Controle
(-)
Redução
proposta para a
_ª Reformulação]]/Tabela115[[#This Row],[GOVERNANÇA
Controle
Orçamento 
Atualizado]]</f>
        <v>#DIV/0!</v>
      </c>
      <c r="BA3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3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39" s="225"/>
      <c r="BD39" s="93"/>
      <c r="BE39" s="93">
        <f>Tabela115[[#This Row],[FINALIDADE
Fiscalização
Proposta Orçamentária Inicial]]+Tabela115[[#This Row],[FINALIDADE
Fiscalização
Transposições Orçamentárias 
Nº __ a __ 
e
Reformulações
aprovadas]]</f>
        <v>0</v>
      </c>
      <c r="BF39" s="93"/>
      <c r="BG39" s="201" t="e">
        <f>Tabela115[[#This Row],[FINALIDADE
Fiscalização
Despesa Liquidada até __/__/____]]/Tabela115[[#This Row],[FINALIDADE
Fiscalização
Orçamento 
Atualizado]]</f>
        <v>#DIV/0!</v>
      </c>
      <c r="BH39" s="93"/>
      <c r="BI39" s="201" t="e">
        <f>Tabela115[[#This Row],[FINALIDADE
Fiscalização
(+)
Suplementação
 proposta para a
_ª Reformulação]]/Tabela115[[#This Row],[FINALIDADE
Fiscalização
Orçamento 
Atualizado]]</f>
        <v>#DIV/0!</v>
      </c>
      <c r="BJ39" s="93"/>
      <c r="BK39" s="201" t="e">
        <f>Tabela115[[#This Row],[FINALIDADE
Fiscalização
(-)
Redução
proposta para a
_ª Reformulação]]/Tabela115[[#This Row],[FINALIDADE
Fiscalização
Orçamento 
Atualizado]]</f>
        <v>#DIV/0!</v>
      </c>
      <c r="BL3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39" s="31"/>
      <c r="BN39" s="93"/>
      <c r="BO39" s="93">
        <f>Tabela115[[#This Row],[FINALIDADE
Registro
Proposta Orçamentária Inicial]]+Tabela115[[#This Row],[FINALIDADE
Registro
Transposições Orçamentárias 
Nº __ a __ 
e
Reformulações
aprovadas]]</f>
        <v>0</v>
      </c>
      <c r="BP39" s="93"/>
      <c r="BQ39" s="202" t="e">
        <f>Tabela115[[#This Row],[FINALIDADE
Registro
Despesa Liquidada até __/__/____]]/Tabela115[[#This Row],[FINALIDADE
Registro
Orçamento 
Atualizado]]</f>
        <v>#DIV/0!</v>
      </c>
      <c r="BR39" s="93"/>
      <c r="BS39" s="202" t="e">
        <f>Tabela115[[#This Row],[FINALIDADE
Registro
(+)
Suplementação
 proposta para a
_ª Reformulação]]/Tabela115[[#This Row],[FINALIDADE
Registro
Orçamento 
Atualizado]]</f>
        <v>#DIV/0!</v>
      </c>
      <c r="BT39" s="93"/>
      <c r="BU39" s="202" t="e">
        <f>Tabela115[[#This Row],[FINALIDADE
Registro
(-)
Redução
proposta para a
_ª Reformulação]]/Tabela115[[#This Row],[FINALIDADE
Registro
Orçamento 
Atualizado]]</f>
        <v>#DIV/0!</v>
      </c>
      <c r="BV3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39" s="244"/>
      <c r="BX39" s="31"/>
      <c r="BY3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39" s="93"/>
      <c r="CA39" s="201" t="e">
        <f>Tabela115[[#This Row],[FINALIDADE
Julgamento e Normatização
Despesa Liquidada até __/__/____]]/Tabela115[[#This Row],[FINALIDADE
Julgamento e Normatização
Orçamento 
Atualizado]]</f>
        <v>#DIV/0!</v>
      </c>
      <c r="CB39" s="93"/>
      <c r="CC3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39" s="93"/>
      <c r="CE3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3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3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39" s="31"/>
      <c r="CI39" s="31"/>
      <c r="CJ3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39" s="31"/>
      <c r="CL39" s="203" t="e">
        <f>Tabela115[[#This Row],[GESTÃO
Comunicação 
e Eventos
Despesa Liquidada até __/__/____]]/Tabela115[[#This Row],[GESTÃO
Comunicação 
e Eventos
Orçamento 
Atualizado]]</f>
        <v>#DIV/0!</v>
      </c>
      <c r="CM39" s="31"/>
      <c r="CN39" s="203" t="e">
        <f>Tabela115[[#This Row],[GESTÃO
Comunicação 
e Eventos
(+)
Suplementação
 proposta para a
_ª Reformulação]]/Tabela115[[#This Row],[GESTÃO
Comunicação 
e Eventos
Orçamento 
Atualizado]]</f>
        <v>#DIV/0!</v>
      </c>
      <c r="CO39" s="31"/>
      <c r="CP39" s="203" t="e">
        <f>-Tabela115[[#This Row],[GESTÃO
Comunicação 
e Eventos
(-)
Redução
proposta para a
_ª Reformulação]]/Tabela115[[#This Row],[GESTÃO
Comunicação 
e Eventos
Orçamento 
Atualizado]]</f>
        <v>#DIV/0!</v>
      </c>
      <c r="CQ3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39" s="31"/>
      <c r="CS39" s="31"/>
      <c r="CT3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39" s="31"/>
      <c r="CV39" s="203" t="e">
        <f>Tabela115[[#This Row],[GESTÃO
Suporte Técnico-Administrativo
Despesa Liquidada até __/__/____]]/Tabela115[[#This Row],[GESTÃO
Suporte Técnico-Administrativo
Orçamento 
Atualizado]]</f>
        <v>#DIV/0!</v>
      </c>
      <c r="CW39" s="31"/>
      <c r="CX3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39" s="31"/>
      <c r="CZ3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3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39" s="31"/>
      <c r="DC39" s="31"/>
      <c r="DD3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39" s="31"/>
      <c r="DF39" s="203" t="e">
        <f>Tabela115[[#This Row],[GESTÃO
Tecnologia da
Informação
Despesa Liquidada até __/__/____]]/Tabela115[[#This Row],[GESTÃO
Tecnologia da
Informação
Orçamento 
Atualizado]]</f>
        <v>#DIV/0!</v>
      </c>
      <c r="DG39" s="31"/>
      <c r="DH3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39" s="31"/>
      <c r="DJ39" s="203" t="e">
        <f>-Tabela115[[#This Row],[GESTÃO
Tecnologia da
Informação
(-)
Redução
proposta para a
_ª Reformulação]]/Tabela115[[#This Row],[GESTÃO
Tecnologia da
Informação
Orçamento 
Atualizado]]</f>
        <v>#DIV/0!</v>
      </c>
      <c r="DK3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39" s="31"/>
      <c r="DM39" s="31"/>
      <c r="DN39" s="31">
        <f>Tabela115[[#This Row],[GESTÃO
Infraestrutura
Proposta Orçamentária Inicial]]+Tabela115[[#This Row],[GESTÃO
Infraestrutura
Transposições Orçamentárias 
Nº __ a __ 
e
Reformulações
aprovadas]]</f>
        <v>0</v>
      </c>
      <c r="DO39" s="31"/>
      <c r="DP39" s="203" t="e">
        <f>Tabela115[[#This Row],[GESTÃO
Infraestrutura
Despesa Liquidada até __/__/____]]/Tabela115[[#This Row],[GESTÃO
Infraestrutura
Orçamento 
Atualizado]]</f>
        <v>#DIV/0!</v>
      </c>
      <c r="DQ39" s="31"/>
      <c r="DR39" s="203" t="e">
        <f>Tabela115[[#This Row],[GESTÃO
Infraestrutura
(+)
Suplementação
 proposta para a
_ª Reformulação]]/Tabela115[[#This Row],[GESTÃO
Infraestrutura
Orçamento 
Atualizado]]</f>
        <v>#DIV/0!</v>
      </c>
      <c r="DS39" s="31"/>
      <c r="DT39" s="203" t="e">
        <f>Tabela115[[#This Row],[GESTÃO
Infraestrutura
(-)
Redução
proposta para a
_ª Reformulação]]/Tabela115[[#This Row],[GESTÃO
Infraestrutura
Orçamento 
Atualizado]]</f>
        <v>#DIV/0!</v>
      </c>
      <c r="DU3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3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39" s="89"/>
      <c r="DX39" s="89"/>
      <c r="DY39" s="89"/>
      <c r="DZ39" s="89"/>
      <c r="EA39" s="89"/>
      <c r="EB39" s="89"/>
      <c r="EC39" s="89"/>
      <c r="ED39" s="89"/>
      <c r="EE39" s="89"/>
    </row>
    <row r="40" spans="1:135" s="37" customFormat="1" ht="12" x14ac:dyDescent="0.25">
      <c r="A40" s="76" t="s">
        <v>604</v>
      </c>
      <c r="B40" s="43" t="s">
        <v>631</v>
      </c>
      <c r="C4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0" s="68" t="e">
        <f>Tabela115[[#This Row],[DESPESA
LIQUIDADA ATÉ
 __/__/____]]/Tabela115[[#This Row],[ORÇAMENTO
ATUALIZADO]]</f>
        <v>#DIV/0!</v>
      </c>
      <c r="H40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0" s="259" t="e">
        <f>Tabela115[[#This Row],[(+)
SUPLEMENTAÇÃO
PROPOSTA PARA A
_ª
REFORMULAÇÃO]]/Tabela115[[#This Row],[ORÇAMENTO
ATUALIZADO]]</f>
        <v>#DIV/0!</v>
      </c>
      <c r="J40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0" s="259" t="e">
        <f>-Tabela115[[#This Row],[(-)
REDUÇÃO
PROPOSTA PARA A
_ª
REFORMULAÇÃO]]/Tabela115[[#This Row],[ORÇAMENTO
ATUALIZADO]]</f>
        <v>#DIV/0!</v>
      </c>
      <c r="L40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0" s="82" t="e">
        <f>(Tabela115[[#This Row],[PROPOSTA
ORÇAMENTÁRIA
ATUALIZADA
APÓS A
_ª
REFORMULAÇÃO]]/Tabela115[[#This Row],[ORÇAMENTO
ATUALIZADO]])-1</f>
        <v>#DIV/0!</v>
      </c>
      <c r="N40" s="221">
        <f>N41</f>
        <v>0</v>
      </c>
      <c r="O40" s="92">
        <f>O41</f>
        <v>0</v>
      </c>
      <c r="P4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0" s="92">
        <f>Q41</f>
        <v>0</v>
      </c>
      <c r="R40" s="217" t="e">
        <f>Tabela115[[#This Row],[GOVERNANÇA
Direção e
Liderança
Despesa Liquidada até __/__/____]]/Tabela115[[#This Row],[GOVERNANÇA
Direção e
Liderança
Orçamento 
Atualizado]]</f>
        <v>#DIV/0!</v>
      </c>
      <c r="S40" s="92">
        <f>S41</f>
        <v>0</v>
      </c>
      <c r="T40" s="217" t="e">
        <f>Tabela115[[#This Row],[GOVERNANÇA
Direção e
Liderança
(+)
Suplementação
 proposta para a
_ª Reformulação]]/Tabela115[[#This Row],[GOVERNANÇA
Direção e
Liderança
Orçamento 
Atualizado]]</f>
        <v>#DIV/0!</v>
      </c>
      <c r="U40" s="92">
        <f>U41</f>
        <v>0</v>
      </c>
      <c r="V40" s="217" t="e">
        <f>-Tabela115[[#This Row],[GOVERNANÇA
Direção e
Liderança
(-)
Redução
proposta para a
_ª Reformulação]]/Tabela115[[#This Row],[GOVERNANÇA
Direção e
Liderança
Orçamento 
Atualizado]]</f>
        <v>#DIV/0!</v>
      </c>
      <c r="W4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0" s="80">
        <f>X41</f>
        <v>0</v>
      </c>
      <c r="Y40" s="80">
        <f>Y41</f>
        <v>0</v>
      </c>
      <c r="Z4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0" s="80">
        <f>AA41</f>
        <v>0</v>
      </c>
      <c r="AB40" s="218" t="e">
        <f>Tabela115[[#This Row],[GOVERNANÇA
Relacionamento 
Institucional
Despesa Liquidada até __/__/____]]/Tabela115[[#This Row],[GOVERNANÇA
Relacionamento 
Institucional
Orçamento 
Atualizado]]</f>
        <v>#DIV/0!</v>
      </c>
      <c r="AC40" s="80">
        <f>AC41</f>
        <v>0</v>
      </c>
      <c r="AD40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0" s="80">
        <f>AE41</f>
        <v>0</v>
      </c>
      <c r="AF4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0" s="80">
        <f>AH41</f>
        <v>0</v>
      </c>
      <c r="AI40" s="92">
        <f>AI41</f>
        <v>0</v>
      </c>
      <c r="AJ40" s="92">
        <f>Tabela115[[#This Row],[GOVERNANÇA
Estratégia
Proposta Orçamentária Inicial]]+Tabela115[[#This Row],[GOVERNANÇA
Estratégia
Transposições Orçamentárias 
Nº __ a __ 
e
Reformulações
aprovadas]]</f>
        <v>0</v>
      </c>
      <c r="AK40" s="92">
        <f>AK41</f>
        <v>0</v>
      </c>
      <c r="AL40" s="217" t="e">
        <f>Tabela115[[#This Row],[GOVERNANÇA
Estratégia
Despesa Liquidada até __/__/____]]/Tabela115[[#This Row],[GOVERNANÇA
Estratégia
Orçamento 
Atualizado]]</f>
        <v>#DIV/0!</v>
      </c>
      <c r="AM40" s="92">
        <f>AM41</f>
        <v>0</v>
      </c>
      <c r="AN40" s="217" t="e">
        <f>Tabela115[[#This Row],[GOVERNANÇA
Estratégia
(+)
Suplementação
 proposta para a
_ª Reformulação]]/Tabela115[[#This Row],[GOVERNANÇA
Estratégia
Orçamento 
Atualizado]]</f>
        <v>#DIV/0!</v>
      </c>
      <c r="AO40" s="92">
        <f>AO41</f>
        <v>0</v>
      </c>
      <c r="AP40" s="217" t="e">
        <f>-Tabela115[[#This Row],[GOVERNANÇA
Estratégia
(-)
Redução
proposta para a
_ª Reformulação]]/Tabela115[[#This Row],[GOVERNANÇA
Estratégia
Orçamento 
Atualizado]]</f>
        <v>#DIV/0!</v>
      </c>
      <c r="AQ4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0" s="80">
        <f>AR41</f>
        <v>0</v>
      </c>
      <c r="AS40" s="92">
        <f>AS41</f>
        <v>0</v>
      </c>
      <c r="AT40" s="92">
        <f>Tabela115[[#This Row],[GOVERNANÇA
Controle
Proposta Orçamentária Inicial]]+Tabela115[[#This Row],[GOVERNANÇA
Controle
Transposições Orçamentárias 
Nº __ a __ 
e
Reformulações
aprovadas]]</f>
        <v>0</v>
      </c>
      <c r="AU40" s="92">
        <f>AU41</f>
        <v>0</v>
      </c>
      <c r="AV40" s="217" t="e">
        <f>Tabela115[[#This Row],[GOVERNANÇA
Controle
Despesa Liquidada até __/__/____]]/Tabela115[[#This Row],[GOVERNANÇA
Controle
Orçamento 
Atualizado]]</f>
        <v>#DIV/0!</v>
      </c>
      <c r="AW40" s="92">
        <f>AW41</f>
        <v>0</v>
      </c>
      <c r="AX40" s="217" t="e">
        <f>Tabela115[[#This Row],[GOVERNANÇA
Controle
(+)
Suplementação
 proposta para a
_ª Reformulação]]/Tabela115[[#This Row],[GOVERNANÇA
Controle
Orçamento 
Atualizado]]</f>
        <v>#DIV/0!</v>
      </c>
      <c r="AY40" s="92">
        <f>AY41</f>
        <v>0</v>
      </c>
      <c r="AZ40" s="217" t="e">
        <f>-Tabela115[[#This Row],[GOVERNANÇA
Controle
(-)
Redução
proposta para a
_ª Reformulação]]/Tabela115[[#This Row],[GOVERNANÇA
Controle
Orçamento 
Atualizado]]</f>
        <v>#DIV/0!</v>
      </c>
      <c r="BA4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0" s="221">
        <f>BC41</f>
        <v>0</v>
      </c>
      <c r="BD40" s="92">
        <f>BD41</f>
        <v>0</v>
      </c>
      <c r="BE40" s="92">
        <f>Tabela115[[#This Row],[FINALIDADE
Fiscalização
Proposta Orçamentária Inicial]]+Tabela115[[#This Row],[FINALIDADE
Fiscalização
Transposições Orçamentárias 
Nº __ a __ 
e
Reformulações
aprovadas]]</f>
        <v>0</v>
      </c>
      <c r="BF40" s="92">
        <f>BF41</f>
        <v>0</v>
      </c>
      <c r="BG40" s="217" t="e">
        <f>Tabela115[[#This Row],[FINALIDADE
Fiscalização
Despesa Liquidada até __/__/____]]/Tabela115[[#This Row],[FINALIDADE
Fiscalização
Orçamento 
Atualizado]]</f>
        <v>#DIV/0!</v>
      </c>
      <c r="BH40" s="92">
        <f>BH41</f>
        <v>0</v>
      </c>
      <c r="BI40" s="217" t="e">
        <f>Tabela115[[#This Row],[FINALIDADE
Fiscalização
(+)
Suplementação
 proposta para a
_ª Reformulação]]/Tabela115[[#This Row],[FINALIDADE
Fiscalização
Orçamento 
Atualizado]]</f>
        <v>#DIV/0!</v>
      </c>
      <c r="BJ40" s="92">
        <f>BJ41</f>
        <v>0</v>
      </c>
      <c r="BK40" s="217" t="e">
        <f>Tabela115[[#This Row],[FINALIDADE
Fiscalização
(-)
Redução
proposta para a
_ª Reformulação]]/Tabela115[[#This Row],[FINALIDADE
Fiscalização
Orçamento 
Atualizado]]</f>
        <v>#DIV/0!</v>
      </c>
      <c r="BL4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0" s="80">
        <f>BM41</f>
        <v>0</v>
      </c>
      <c r="BN40" s="92">
        <f>BN41</f>
        <v>0</v>
      </c>
      <c r="BO40" s="92">
        <f>Tabela115[[#This Row],[FINALIDADE
Registro
Proposta Orçamentária Inicial]]+Tabela115[[#This Row],[FINALIDADE
Registro
Transposições Orçamentárias 
Nº __ a __ 
e
Reformulações
aprovadas]]</f>
        <v>0</v>
      </c>
      <c r="BP40" s="92">
        <f>BP41</f>
        <v>0</v>
      </c>
      <c r="BQ40" s="220" t="e">
        <f>Tabela115[[#This Row],[FINALIDADE
Registro
Despesa Liquidada até __/__/____]]/Tabela115[[#This Row],[FINALIDADE
Registro
Orçamento 
Atualizado]]</f>
        <v>#DIV/0!</v>
      </c>
      <c r="BR40" s="92">
        <f>BR41</f>
        <v>0</v>
      </c>
      <c r="BS40" s="220" t="e">
        <f>Tabela115[[#This Row],[FINALIDADE
Registro
(+)
Suplementação
 proposta para a
_ª Reformulação]]/Tabela115[[#This Row],[FINALIDADE
Registro
Orçamento 
Atualizado]]</f>
        <v>#DIV/0!</v>
      </c>
      <c r="BT40" s="92">
        <f>BT41</f>
        <v>0</v>
      </c>
      <c r="BU40" s="220" t="e">
        <f>Tabela115[[#This Row],[FINALIDADE
Registro
(-)
Redução
proposta para a
_ª Reformulação]]/Tabela115[[#This Row],[FINALIDADE
Registro
Orçamento 
Atualizado]]</f>
        <v>#DIV/0!</v>
      </c>
      <c r="BV4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0" s="243">
        <f>BW41</f>
        <v>0</v>
      </c>
      <c r="BX40" s="80">
        <f>BX41</f>
        <v>0</v>
      </c>
      <c r="BY4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0" s="92">
        <f>BZ41</f>
        <v>0</v>
      </c>
      <c r="CA40" s="217" t="e">
        <f>Tabela115[[#This Row],[FINALIDADE
Julgamento e Normatização
Despesa Liquidada até __/__/____]]/Tabela115[[#This Row],[FINALIDADE
Julgamento e Normatização
Orçamento 
Atualizado]]</f>
        <v>#DIV/0!</v>
      </c>
      <c r="CB40" s="92">
        <f>CB41</f>
        <v>0</v>
      </c>
      <c r="CC4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0" s="92">
        <f>CD41</f>
        <v>0</v>
      </c>
      <c r="CE4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4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0" s="80">
        <f>CH41</f>
        <v>0</v>
      </c>
      <c r="CI40" s="80">
        <f>CI41</f>
        <v>0</v>
      </c>
      <c r="CJ4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0" s="80">
        <f>CK41</f>
        <v>0</v>
      </c>
      <c r="CL40" s="218" t="e">
        <f>Tabela115[[#This Row],[GESTÃO
Comunicação 
e Eventos
Despesa Liquidada até __/__/____]]/Tabela115[[#This Row],[GESTÃO
Comunicação 
e Eventos
Orçamento 
Atualizado]]</f>
        <v>#DIV/0!</v>
      </c>
      <c r="CM40" s="80">
        <f>CM41</f>
        <v>0</v>
      </c>
      <c r="CN40" s="218" t="e">
        <f>Tabela115[[#This Row],[GESTÃO
Comunicação 
e Eventos
(+)
Suplementação
 proposta para a
_ª Reformulação]]/Tabela115[[#This Row],[GESTÃO
Comunicação 
e Eventos
Orçamento 
Atualizado]]</f>
        <v>#DIV/0!</v>
      </c>
      <c r="CO40" s="80">
        <f>CO41</f>
        <v>0</v>
      </c>
      <c r="CP40" s="218" t="e">
        <f>-Tabela115[[#This Row],[GESTÃO
Comunicação 
e Eventos
(-)
Redução
proposta para a
_ª Reformulação]]/Tabela115[[#This Row],[GESTÃO
Comunicação 
e Eventos
Orçamento 
Atualizado]]</f>
        <v>#DIV/0!</v>
      </c>
      <c r="CQ4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0" s="80">
        <f>CR41</f>
        <v>0</v>
      </c>
      <c r="CS40" s="80">
        <f>CS41</f>
        <v>0</v>
      </c>
      <c r="CT4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0" s="80">
        <f>CU41</f>
        <v>0</v>
      </c>
      <c r="CV40" s="218" t="e">
        <f>Tabela115[[#This Row],[GESTÃO
Suporte Técnico-Administrativo
Despesa Liquidada até __/__/____]]/Tabela115[[#This Row],[GESTÃO
Suporte Técnico-Administrativo
Orçamento 
Atualizado]]</f>
        <v>#DIV/0!</v>
      </c>
      <c r="CW40" s="80">
        <f>CW41</f>
        <v>0</v>
      </c>
      <c r="CX40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0" s="80">
        <f>CY41</f>
        <v>0</v>
      </c>
      <c r="CZ4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4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0" s="80">
        <f>DB41</f>
        <v>0</v>
      </c>
      <c r="DC40" s="80">
        <f>DC41</f>
        <v>0</v>
      </c>
      <c r="DD4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0" s="80">
        <f>DE41</f>
        <v>0</v>
      </c>
      <c r="DF40" s="218" t="e">
        <f>Tabela115[[#This Row],[GESTÃO
Tecnologia da
Informação
Despesa Liquidada até __/__/____]]/Tabela115[[#This Row],[GESTÃO
Tecnologia da
Informação
Orçamento 
Atualizado]]</f>
        <v>#DIV/0!</v>
      </c>
      <c r="DG40" s="80">
        <f>DG41</f>
        <v>0</v>
      </c>
      <c r="DH40" s="218" t="e">
        <f>Tabela115[[#This Row],[GESTÃO
Tecnologia da
Informação
(+)
Suplementação
 proposta para a
_ª Reformulação]]/Tabela115[[#This Row],[GESTÃO
Tecnologia da
Informação
Orçamento 
Atualizado]]</f>
        <v>#DIV/0!</v>
      </c>
      <c r="DI40" s="80">
        <f>DI41</f>
        <v>0</v>
      </c>
      <c r="DJ40" s="218" t="e">
        <f>-Tabela115[[#This Row],[GESTÃO
Tecnologia da
Informação
(-)
Redução
proposta para a
_ª Reformulação]]/Tabela115[[#This Row],[GESTÃO
Tecnologia da
Informação
Orçamento 
Atualizado]]</f>
        <v>#DIV/0!</v>
      </c>
      <c r="DK4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0" s="80">
        <f>DL41</f>
        <v>0</v>
      </c>
      <c r="DM40" s="80">
        <f>DM41</f>
        <v>0</v>
      </c>
      <c r="DN40" s="80">
        <f>Tabela115[[#This Row],[GESTÃO
Infraestrutura
Proposta Orçamentária Inicial]]+Tabela115[[#This Row],[GESTÃO
Infraestrutura
Transposições Orçamentárias 
Nº __ a __ 
e
Reformulações
aprovadas]]</f>
        <v>0</v>
      </c>
      <c r="DO40" s="80">
        <f>DO41</f>
        <v>0</v>
      </c>
      <c r="DP40" s="218" t="e">
        <f>Tabela115[[#This Row],[GESTÃO
Infraestrutura
Despesa Liquidada até __/__/____]]/Tabela115[[#This Row],[GESTÃO
Infraestrutura
Orçamento 
Atualizado]]</f>
        <v>#DIV/0!</v>
      </c>
      <c r="DQ40" s="80">
        <f>DQ41</f>
        <v>0</v>
      </c>
      <c r="DR40" s="218" t="e">
        <f>Tabela115[[#This Row],[GESTÃO
Infraestrutura
(+)
Suplementação
 proposta para a
_ª Reformulação]]/Tabela115[[#This Row],[GESTÃO
Infraestrutura
Orçamento 
Atualizado]]</f>
        <v>#DIV/0!</v>
      </c>
      <c r="DS40" s="80">
        <f>DS41</f>
        <v>0</v>
      </c>
      <c r="DT40" s="218" t="e">
        <f>Tabela115[[#This Row],[GESTÃO
Infraestrutura
(-)
Redução
proposta para a
_ª Reformulação]]/Tabela115[[#This Row],[GESTÃO
Infraestrutura
Orçamento 
Atualizado]]</f>
        <v>#DIV/0!</v>
      </c>
      <c r="DU4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0" s="94"/>
      <c r="DX40" s="94"/>
      <c r="DY40" s="94"/>
      <c r="DZ40" s="94"/>
      <c r="EA40" s="94"/>
      <c r="EB40" s="94"/>
      <c r="EC40" s="94"/>
      <c r="ED40" s="94"/>
      <c r="EE40" s="94"/>
    </row>
    <row r="41" spans="1:135" s="18" customFormat="1" ht="12" x14ac:dyDescent="0.25">
      <c r="A41" s="75" t="s">
        <v>605</v>
      </c>
      <c r="B41" s="42" t="s">
        <v>632</v>
      </c>
      <c r="C4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1" s="69" t="e">
        <f>Tabela115[[#This Row],[DESPESA
LIQUIDADA ATÉ
 __/__/____]]/Tabela115[[#This Row],[ORÇAMENTO
ATUALIZADO]]</f>
        <v>#DIV/0!</v>
      </c>
      <c r="H4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1" s="263" t="e">
        <f>Tabela115[[#This Row],[(+)
SUPLEMENTAÇÃO
PROPOSTA PARA A
_ª
REFORMULAÇÃO]]/Tabela115[[#This Row],[ORÇAMENTO
ATUALIZADO]]</f>
        <v>#DIV/0!</v>
      </c>
      <c r="J4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1" s="263" t="e">
        <f>-Tabela115[[#This Row],[(-)
REDUÇÃO
PROPOSTA PARA A
_ª
REFORMULAÇÃO]]/Tabela115[[#This Row],[ORÇAMENTO
ATUALIZADO]]</f>
        <v>#DIV/0!</v>
      </c>
      <c r="L4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1" s="83" t="e">
        <f>(Tabela115[[#This Row],[PROPOSTA
ORÇAMENTÁRIA
ATUALIZADA
APÓS A
_ª
REFORMULAÇÃO]]/Tabela115[[#This Row],[ORÇAMENTO
ATUALIZADO]])-1</f>
        <v>#DIV/0!</v>
      </c>
      <c r="N41" s="225"/>
      <c r="O41" s="93"/>
      <c r="P4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1" s="93"/>
      <c r="R41" s="201" t="e">
        <f>Tabela115[[#This Row],[GOVERNANÇA
Direção e
Liderança
Despesa Liquidada até __/__/____]]/Tabela115[[#This Row],[GOVERNANÇA
Direção e
Liderança
Orçamento 
Atualizado]]</f>
        <v>#DIV/0!</v>
      </c>
      <c r="S41" s="93"/>
      <c r="T41" s="201" t="e">
        <f>Tabela115[[#This Row],[GOVERNANÇA
Direção e
Liderança
(+)
Suplementação
 proposta para a
_ª Reformulação]]/Tabela115[[#This Row],[GOVERNANÇA
Direção e
Liderança
Orçamento 
Atualizado]]</f>
        <v>#DIV/0!</v>
      </c>
      <c r="U41" s="93"/>
      <c r="V41" s="201" t="e">
        <f>-Tabela115[[#This Row],[GOVERNANÇA
Direção e
Liderança
(-)
Redução
proposta para a
_ª Reformulação]]/Tabela115[[#This Row],[GOVERNANÇA
Direção e
Liderança
Orçamento 
Atualizado]]</f>
        <v>#DIV/0!</v>
      </c>
      <c r="W4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1" s="31"/>
      <c r="Y41" s="31"/>
      <c r="Z4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1" s="31"/>
      <c r="AB41" s="203" t="e">
        <f>Tabela115[[#This Row],[GOVERNANÇA
Relacionamento 
Institucional
Despesa Liquidada até __/__/____]]/Tabela115[[#This Row],[GOVERNANÇA
Relacionamento 
Institucional
Orçamento 
Atualizado]]</f>
        <v>#DIV/0!</v>
      </c>
      <c r="AC41" s="31"/>
      <c r="AD4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1" s="31"/>
      <c r="AF4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1" s="31"/>
      <c r="AI41" s="93"/>
      <c r="AJ41" s="93">
        <f>Tabela115[[#This Row],[GOVERNANÇA
Estratégia
Proposta Orçamentária Inicial]]+Tabela115[[#This Row],[GOVERNANÇA
Estratégia
Transposições Orçamentárias 
Nº __ a __ 
e
Reformulações
aprovadas]]</f>
        <v>0</v>
      </c>
      <c r="AK41" s="93"/>
      <c r="AL41" s="201" t="e">
        <f>Tabela115[[#This Row],[GOVERNANÇA
Estratégia
Despesa Liquidada até __/__/____]]/Tabela115[[#This Row],[GOVERNANÇA
Estratégia
Orçamento 
Atualizado]]</f>
        <v>#DIV/0!</v>
      </c>
      <c r="AM41" s="93"/>
      <c r="AN41" s="201" t="e">
        <f>Tabela115[[#This Row],[GOVERNANÇA
Estratégia
(+)
Suplementação
 proposta para a
_ª Reformulação]]/Tabela115[[#This Row],[GOVERNANÇA
Estratégia
Orçamento 
Atualizado]]</f>
        <v>#DIV/0!</v>
      </c>
      <c r="AO41" s="93"/>
      <c r="AP41" s="201" t="e">
        <f>-Tabela115[[#This Row],[GOVERNANÇA
Estratégia
(-)
Redução
proposta para a
_ª Reformulação]]/Tabela115[[#This Row],[GOVERNANÇA
Estratégia
Orçamento 
Atualizado]]</f>
        <v>#DIV/0!</v>
      </c>
      <c r="AQ4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1" s="31"/>
      <c r="AS41" s="93"/>
      <c r="AT41" s="93">
        <f>Tabela115[[#This Row],[GOVERNANÇA
Controle
Proposta Orçamentária Inicial]]+Tabela115[[#This Row],[GOVERNANÇA
Controle
Transposições Orçamentárias 
Nº __ a __ 
e
Reformulações
aprovadas]]</f>
        <v>0</v>
      </c>
      <c r="AU41" s="93"/>
      <c r="AV41" s="201" t="e">
        <f>Tabela115[[#This Row],[GOVERNANÇA
Controle
Despesa Liquidada até __/__/____]]/Tabela115[[#This Row],[GOVERNANÇA
Controle
Orçamento 
Atualizado]]</f>
        <v>#DIV/0!</v>
      </c>
      <c r="AW41" s="93"/>
      <c r="AX41" s="201" t="e">
        <f>Tabela115[[#This Row],[GOVERNANÇA
Controle
(+)
Suplementação
 proposta para a
_ª Reformulação]]/Tabela115[[#This Row],[GOVERNANÇA
Controle
Orçamento 
Atualizado]]</f>
        <v>#DIV/0!</v>
      </c>
      <c r="AY41" s="93"/>
      <c r="AZ41" s="201" t="e">
        <f>-Tabela115[[#This Row],[GOVERNANÇA
Controle
(-)
Redução
proposta para a
_ª Reformulação]]/Tabela115[[#This Row],[GOVERNANÇA
Controle
Orçamento 
Atualizado]]</f>
        <v>#DIV/0!</v>
      </c>
      <c r="BA4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1" s="225"/>
      <c r="BD41" s="93"/>
      <c r="BE41" s="93">
        <f>Tabela115[[#This Row],[FINALIDADE
Fiscalização
Proposta Orçamentária Inicial]]+Tabela115[[#This Row],[FINALIDADE
Fiscalização
Transposições Orçamentárias 
Nº __ a __ 
e
Reformulações
aprovadas]]</f>
        <v>0</v>
      </c>
      <c r="BF41" s="93"/>
      <c r="BG41" s="201" t="e">
        <f>Tabela115[[#This Row],[FINALIDADE
Fiscalização
Despesa Liquidada até __/__/____]]/Tabela115[[#This Row],[FINALIDADE
Fiscalização
Orçamento 
Atualizado]]</f>
        <v>#DIV/0!</v>
      </c>
      <c r="BH41" s="93"/>
      <c r="BI41" s="201" t="e">
        <f>Tabela115[[#This Row],[FINALIDADE
Fiscalização
(+)
Suplementação
 proposta para a
_ª Reformulação]]/Tabela115[[#This Row],[FINALIDADE
Fiscalização
Orçamento 
Atualizado]]</f>
        <v>#DIV/0!</v>
      </c>
      <c r="BJ41" s="93"/>
      <c r="BK41" s="201" t="e">
        <f>Tabela115[[#This Row],[FINALIDADE
Fiscalização
(-)
Redução
proposta para a
_ª Reformulação]]/Tabela115[[#This Row],[FINALIDADE
Fiscalização
Orçamento 
Atualizado]]</f>
        <v>#DIV/0!</v>
      </c>
      <c r="BL4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1" s="31"/>
      <c r="BN41" s="93"/>
      <c r="BO41" s="93">
        <f>Tabela115[[#This Row],[FINALIDADE
Registro
Proposta Orçamentária Inicial]]+Tabela115[[#This Row],[FINALIDADE
Registro
Transposições Orçamentárias 
Nº __ a __ 
e
Reformulações
aprovadas]]</f>
        <v>0</v>
      </c>
      <c r="BP41" s="93"/>
      <c r="BQ41" s="202" t="e">
        <f>Tabela115[[#This Row],[FINALIDADE
Registro
Despesa Liquidada até __/__/____]]/Tabela115[[#This Row],[FINALIDADE
Registro
Orçamento 
Atualizado]]</f>
        <v>#DIV/0!</v>
      </c>
      <c r="BR41" s="93"/>
      <c r="BS41" s="202" t="e">
        <f>Tabela115[[#This Row],[FINALIDADE
Registro
(+)
Suplementação
 proposta para a
_ª Reformulação]]/Tabela115[[#This Row],[FINALIDADE
Registro
Orçamento 
Atualizado]]</f>
        <v>#DIV/0!</v>
      </c>
      <c r="BT41" s="93"/>
      <c r="BU41" s="202" t="e">
        <f>Tabela115[[#This Row],[FINALIDADE
Registro
(-)
Redução
proposta para a
_ª Reformulação]]/Tabela115[[#This Row],[FINALIDADE
Registro
Orçamento 
Atualizado]]</f>
        <v>#DIV/0!</v>
      </c>
      <c r="BV4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1" s="244"/>
      <c r="BX41" s="31"/>
      <c r="BY4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1" s="93"/>
      <c r="CA41" s="201" t="e">
        <f>Tabela115[[#This Row],[FINALIDADE
Julgamento e Normatização
Despesa Liquidada até __/__/____]]/Tabela115[[#This Row],[FINALIDADE
Julgamento e Normatização
Orçamento 
Atualizado]]</f>
        <v>#DIV/0!</v>
      </c>
      <c r="CB41" s="93"/>
      <c r="CC4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1" s="93"/>
      <c r="CE4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4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1" s="31"/>
      <c r="CI41" s="31"/>
      <c r="CJ4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1" s="31"/>
      <c r="CL41" s="203" t="e">
        <f>Tabela115[[#This Row],[GESTÃO
Comunicação 
e Eventos
Despesa Liquidada até __/__/____]]/Tabela115[[#This Row],[GESTÃO
Comunicação 
e Eventos
Orçamento 
Atualizado]]</f>
        <v>#DIV/0!</v>
      </c>
      <c r="CM41" s="31"/>
      <c r="CN41" s="203" t="e">
        <f>Tabela115[[#This Row],[GESTÃO
Comunicação 
e Eventos
(+)
Suplementação
 proposta para a
_ª Reformulação]]/Tabela115[[#This Row],[GESTÃO
Comunicação 
e Eventos
Orçamento 
Atualizado]]</f>
        <v>#DIV/0!</v>
      </c>
      <c r="CO41" s="31"/>
      <c r="CP41" s="203" t="e">
        <f>-Tabela115[[#This Row],[GESTÃO
Comunicação 
e Eventos
(-)
Redução
proposta para a
_ª Reformulação]]/Tabela115[[#This Row],[GESTÃO
Comunicação 
e Eventos
Orçamento 
Atualizado]]</f>
        <v>#DIV/0!</v>
      </c>
      <c r="CQ4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1" s="31"/>
      <c r="CS41" s="31"/>
      <c r="CT4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1" s="31"/>
      <c r="CV41" s="203" t="e">
        <f>Tabela115[[#This Row],[GESTÃO
Suporte Técnico-Administrativo
Despesa Liquidada até __/__/____]]/Tabela115[[#This Row],[GESTÃO
Suporte Técnico-Administrativo
Orçamento 
Atualizado]]</f>
        <v>#DIV/0!</v>
      </c>
      <c r="CW41" s="31"/>
      <c r="CX4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1" s="31"/>
      <c r="CZ4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4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1" s="31"/>
      <c r="DC41" s="31"/>
      <c r="DD4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1" s="31"/>
      <c r="DF41" s="203" t="e">
        <f>Tabela115[[#This Row],[GESTÃO
Tecnologia da
Informação
Despesa Liquidada até __/__/____]]/Tabela115[[#This Row],[GESTÃO
Tecnologia da
Informação
Orçamento 
Atualizado]]</f>
        <v>#DIV/0!</v>
      </c>
      <c r="DG41" s="31"/>
      <c r="DH4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41" s="31"/>
      <c r="DJ41" s="203" t="e">
        <f>-Tabela115[[#This Row],[GESTÃO
Tecnologia da
Informação
(-)
Redução
proposta para a
_ª Reformulação]]/Tabela115[[#This Row],[GESTÃO
Tecnologia da
Informação
Orçamento 
Atualizado]]</f>
        <v>#DIV/0!</v>
      </c>
      <c r="DK4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1" s="31"/>
      <c r="DM41" s="31"/>
      <c r="DN41" s="31">
        <f>Tabela115[[#This Row],[GESTÃO
Infraestrutura
Proposta Orçamentária Inicial]]+Tabela115[[#This Row],[GESTÃO
Infraestrutura
Transposições Orçamentárias 
Nº __ a __ 
e
Reformulações
aprovadas]]</f>
        <v>0</v>
      </c>
      <c r="DO41" s="31"/>
      <c r="DP41" s="203" t="e">
        <f>Tabela115[[#This Row],[GESTÃO
Infraestrutura
Despesa Liquidada até __/__/____]]/Tabela115[[#This Row],[GESTÃO
Infraestrutura
Orçamento 
Atualizado]]</f>
        <v>#DIV/0!</v>
      </c>
      <c r="DQ41" s="31"/>
      <c r="DR41" s="203" t="e">
        <f>Tabela115[[#This Row],[GESTÃO
Infraestrutura
(+)
Suplementação
 proposta para a
_ª Reformulação]]/Tabela115[[#This Row],[GESTÃO
Infraestrutura
Orçamento 
Atualizado]]</f>
        <v>#DIV/0!</v>
      </c>
      <c r="DS41" s="31"/>
      <c r="DT41" s="203" t="e">
        <f>Tabela115[[#This Row],[GESTÃO
Infraestrutura
(-)
Redução
proposta para a
_ª Reformulação]]/Tabela115[[#This Row],[GESTÃO
Infraestrutura
Orçamento 
Atualizado]]</f>
        <v>#DIV/0!</v>
      </c>
      <c r="DU4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1" s="89"/>
      <c r="DX41" s="89"/>
      <c r="DY41" s="89"/>
      <c r="DZ41" s="89"/>
      <c r="EA41" s="89"/>
      <c r="EB41" s="89"/>
      <c r="EC41" s="89"/>
      <c r="ED41" s="89"/>
      <c r="EE41" s="89"/>
    </row>
    <row r="42" spans="1:135" s="37" customFormat="1" ht="12" x14ac:dyDescent="0.25">
      <c r="A42" s="76" t="s">
        <v>606</v>
      </c>
      <c r="B42" s="43" t="s">
        <v>633</v>
      </c>
      <c r="C42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2" s="222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2" s="222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2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2" s="68" t="e">
        <f>Tabela115[[#This Row],[DESPESA
LIQUIDADA ATÉ
 __/__/____]]/Tabela115[[#This Row],[ORÇAMENTO
ATUALIZADO]]</f>
        <v>#DIV/0!</v>
      </c>
      <c r="H42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2" s="259" t="e">
        <f>Tabela115[[#This Row],[(+)
SUPLEMENTAÇÃO
PROPOSTA PARA A
_ª
REFORMULAÇÃO]]/Tabela115[[#This Row],[ORÇAMENTO
ATUALIZADO]]</f>
        <v>#DIV/0!</v>
      </c>
      <c r="J42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2" s="259" t="e">
        <f>-Tabela115[[#This Row],[(-)
REDUÇÃO
PROPOSTA PARA A
_ª
REFORMULAÇÃO]]/Tabela115[[#This Row],[ORÇAMENTO
ATUALIZADO]]</f>
        <v>#DIV/0!</v>
      </c>
      <c r="L42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2" s="82" t="e">
        <f>(Tabela115[[#This Row],[PROPOSTA
ORÇAMENTÁRIA
ATUALIZADA
APÓS A
_ª
REFORMULAÇÃO]]/Tabela115[[#This Row],[ORÇAMENTO
ATUALIZADO]])-1</f>
        <v>#DIV/0!</v>
      </c>
      <c r="N42" s="221">
        <f>N43</f>
        <v>0</v>
      </c>
      <c r="O42" s="92">
        <f>O43</f>
        <v>0</v>
      </c>
      <c r="P42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2" s="92">
        <f>Q43</f>
        <v>0</v>
      </c>
      <c r="R42" s="217" t="e">
        <f>Tabela115[[#This Row],[GOVERNANÇA
Direção e
Liderança
Despesa Liquidada até __/__/____]]/Tabela115[[#This Row],[GOVERNANÇA
Direção e
Liderança
Orçamento 
Atualizado]]</f>
        <v>#DIV/0!</v>
      </c>
      <c r="S42" s="92">
        <f>S43</f>
        <v>0</v>
      </c>
      <c r="T42" s="217" t="e">
        <f>Tabela115[[#This Row],[GOVERNANÇA
Direção e
Liderança
(+)
Suplementação
 proposta para a
_ª Reformulação]]/Tabela115[[#This Row],[GOVERNANÇA
Direção e
Liderança
Orçamento 
Atualizado]]</f>
        <v>#DIV/0!</v>
      </c>
      <c r="U42" s="92">
        <f>U43</f>
        <v>0</v>
      </c>
      <c r="V42" s="217" t="e">
        <f>-Tabela115[[#This Row],[GOVERNANÇA
Direção e
Liderança
(-)
Redução
proposta para a
_ª Reformulação]]/Tabela115[[#This Row],[GOVERNANÇA
Direção e
Liderança
Orçamento 
Atualizado]]</f>
        <v>#DIV/0!</v>
      </c>
      <c r="W42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2" s="80">
        <f>X43</f>
        <v>0</v>
      </c>
      <c r="Y42" s="80">
        <f>Y43</f>
        <v>0</v>
      </c>
      <c r="Z42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2" s="80">
        <f>AA43</f>
        <v>0</v>
      </c>
      <c r="AB42" s="218" t="e">
        <f>Tabela115[[#This Row],[GOVERNANÇA
Relacionamento 
Institucional
Despesa Liquidada até __/__/____]]/Tabela115[[#This Row],[GOVERNANÇA
Relacionamento 
Institucional
Orçamento 
Atualizado]]</f>
        <v>#DIV/0!</v>
      </c>
      <c r="AC42" s="80">
        <f>AC43</f>
        <v>0</v>
      </c>
      <c r="AD42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2" s="80">
        <f>AE43</f>
        <v>0</v>
      </c>
      <c r="AF42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2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2" s="80">
        <f>AH43</f>
        <v>0</v>
      </c>
      <c r="AI42" s="92">
        <f>AI43</f>
        <v>0</v>
      </c>
      <c r="AJ42" s="92">
        <f>Tabela115[[#This Row],[GOVERNANÇA
Estratégia
Proposta Orçamentária Inicial]]+Tabela115[[#This Row],[GOVERNANÇA
Estratégia
Transposições Orçamentárias 
Nº __ a __ 
e
Reformulações
aprovadas]]</f>
        <v>0</v>
      </c>
      <c r="AK42" s="92">
        <f>AK43</f>
        <v>0</v>
      </c>
      <c r="AL42" s="217" t="e">
        <f>Tabela115[[#This Row],[GOVERNANÇA
Estratégia
Despesa Liquidada até __/__/____]]/Tabela115[[#This Row],[GOVERNANÇA
Estratégia
Orçamento 
Atualizado]]</f>
        <v>#DIV/0!</v>
      </c>
      <c r="AM42" s="92">
        <f>AM43</f>
        <v>0</v>
      </c>
      <c r="AN42" s="217" t="e">
        <f>Tabela115[[#This Row],[GOVERNANÇA
Estratégia
(+)
Suplementação
 proposta para a
_ª Reformulação]]/Tabela115[[#This Row],[GOVERNANÇA
Estratégia
Orçamento 
Atualizado]]</f>
        <v>#DIV/0!</v>
      </c>
      <c r="AO42" s="92">
        <f>AO43</f>
        <v>0</v>
      </c>
      <c r="AP42" s="217" t="e">
        <f>-Tabela115[[#This Row],[GOVERNANÇA
Estratégia
(-)
Redução
proposta para a
_ª Reformulação]]/Tabela115[[#This Row],[GOVERNANÇA
Estratégia
Orçamento 
Atualizado]]</f>
        <v>#DIV/0!</v>
      </c>
      <c r="AQ42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2" s="80">
        <f>AR43</f>
        <v>0</v>
      </c>
      <c r="AS42" s="92">
        <f>AS43</f>
        <v>0</v>
      </c>
      <c r="AT42" s="92">
        <f>Tabela115[[#This Row],[GOVERNANÇA
Controle
Proposta Orçamentária Inicial]]+Tabela115[[#This Row],[GOVERNANÇA
Controle
Transposições Orçamentárias 
Nº __ a __ 
e
Reformulações
aprovadas]]</f>
        <v>0</v>
      </c>
      <c r="AU42" s="92">
        <f>AU43</f>
        <v>0</v>
      </c>
      <c r="AV42" s="217" t="e">
        <f>Tabela115[[#This Row],[GOVERNANÇA
Controle
Despesa Liquidada até __/__/____]]/Tabela115[[#This Row],[GOVERNANÇA
Controle
Orçamento 
Atualizado]]</f>
        <v>#DIV/0!</v>
      </c>
      <c r="AW42" s="92">
        <f>AW43</f>
        <v>0</v>
      </c>
      <c r="AX42" s="217" t="e">
        <f>Tabela115[[#This Row],[GOVERNANÇA
Controle
(+)
Suplementação
 proposta para a
_ª Reformulação]]/Tabela115[[#This Row],[GOVERNANÇA
Controle
Orçamento 
Atualizado]]</f>
        <v>#DIV/0!</v>
      </c>
      <c r="AY42" s="92">
        <f>AY43</f>
        <v>0</v>
      </c>
      <c r="AZ42" s="217" t="e">
        <f>-Tabela115[[#This Row],[GOVERNANÇA
Controle
(-)
Redução
proposta para a
_ª Reformulação]]/Tabela115[[#This Row],[GOVERNANÇA
Controle
Orçamento 
Atualizado]]</f>
        <v>#DIV/0!</v>
      </c>
      <c r="BA42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2" s="221">
        <f>BC43</f>
        <v>0</v>
      </c>
      <c r="BD42" s="92">
        <f>BD43</f>
        <v>0</v>
      </c>
      <c r="BE42" s="92">
        <f>Tabela115[[#This Row],[FINALIDADE
Fiscalização
Proposta Orçamentária Inicial]]+Tabela115[[#This Row],[FINALIDADE
Fiscalização
Transposições Orçamentárias 
Nº __ a __ 
e
Reformulações
aprovadas]]</f>
        <v>0</v>
      </c>
      <c r="BF42" s="92">
        <f>BF43</f>
        <v>0</v>
      </c>
      <c r="BG42" s="217" t="e">
        <f>Tabela115[[#This Row],[FINALIDADE
Fiscalização
Despesa Liquidada até __/__/____]]/Tabela115[[#This Row],[FINALIDADE
Fiscalização
Orçamento 
Atualizado]]</f>
        <v>#DIV/0!</v>
      </c>
      <c r="BH42" s="92">
        <f>BH43</f>
        <v>0</v>
      </c>
      <c r="BI42" s="217" t="e">
        <f>Tabela115[[#This Row],[FINALIDADE
Fiscalização
(+)
Suplementação
 proposta para a
_ª Reformulação]]/Tabela115[[#This Row],[FINALIDADE
Fiscalização
Orçamento 
Atualizado]]</f>
        <v>#DIV/0!</v>
      </c>
      <c r="BJ42" s="92">
        <f>BJ43</f>
        <v>0</v>
      </c>
      <c r="BK42" s="217" t="e">
        <f>Tabela115[[#This Row],[FINALIDADE
Fiscalização
(-)
Redução
proposta para a
_ª Reformulação]]/Tabela115[[#This Row],[FINALIDADE
Fiscalização
Orçamento 
Atualizado]]</f>
        <v>#DIV/0!</v>
      </c>
      <c r="BL42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2" s="80">
        <f>BM43</f>
        <v>0</v>
      </c>
      <c r="BN42" s="92">
        <f>BN43</f>
        <v>0</v>
      </c>
      <c r="BO42" s="92">
        <f>Tabela115[[#This Row],[FINALIDADE
Registro
Proposta Orçamentária Inicial]]+Tabela115[[#This Row],[FINALIDADE
Registro
Transposições Orçamentárias 
Nº __ a __ 
e
Reformulações
aprovadas]]</f>
        <v>0</v>
      </c>
      <c r="BP42" s="92">
        <f>BP43</f>
        <v>0</v>
      </c>
      <c r="BQ42" s="220" t="e">
        <f>Tabela115[[#This Row],[FINALIDADE
Registro
Despesa Liquidada até __/__/____]]/Tabela115[[#This Row],[FINALIDADE
Registro
Orçamento 
Atualizado]]</f>
        <v>#DIV/0!</v>
      </c>
      <c r="BR42" s="92">
        <f>BR43</f>
        <v>0</v>
      </c>
      <c r="BS42" s="220" t="e">
        <f>Tabela115[[#This Row],[FINALIDADE
Registro
(+)
Suplementação
 proposta para a
_ª Reformulação]]/Tabela115[[#This Row],[FINALIDADE
Registro
Orçamento 
Atualizado]]</f>
        <v>#DIV/0!</v>
      </c>
      <c r="BT42" s="92">
        <f>BT43</f>
        <v>0</v>
      </c>
      <c r="BU42" s="220" t="e">
        <f>Tabela115[[#This Row],[FINALIDADE
Registro
(-)
Redução
proposta para a
_ª Reformulação]]/Tabela115[[#This Row],[FINALIDADE
Registro
Orçamento 
Atualizado]]</f>
        <v>#DIV/0!</v>
      </c>
      <c r="BV42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2" s="243">
        <f>BW43</f>
        <v>0</v>
      </c>
      <c r="BX42" s="80">
        <f>BX43</f>
        <v>0</v>
      </c>
      <c r="BY42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2" s="92">
        <f>BZ43</f>
        <v>0</v>
      </c>
      <c r="CA42" s="217" t="e">
        <f>Tabela115[[#This Row],[FINALIDADE
Julgamento e Normatização
Despesa Liquidada até __/__/____]]/Tabela115[[#This Row],[FINALIDADE
Julgamento e Normatização
Orçamento 
Atualizado]]</f>
        <v>#DIV/0!</v>
      </c>
      <c r="CB42" s="92">
        <f>CB43</f>
        <v>0</v>
      </c>
      <c r="CC42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2" s="92">
        <f>CD43</f>
        <v>0</v>
      </c>
      <c r="CE42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42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2" s="80">
        <f>CH43</f>
        <v>0</v>
      </c>
      <c r="CI42" s="80">
        <f>CI43</f>
        <v>0</v>
      </c>
      <c r="CJ42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2" s="80">
        <f>CK43</f>
        <v>0</v>
      </c>
      <c r="CL42" s="218" t="e">
        <f>Tabela115[[#This Row],[GESTÃO
Comunicação 
e Eventos
Despesa Liquidada até __/__/____]]/Tabela115[[#This Row],[GESTÃO
Comunicação 
e Eventos
Orçamento 
Atualizado]]</f>
        <v>#DIV/0!</v>
      </c>
      <c r="CM42" s="80">
        <f>CM43</f>
        <v>0</v>
      </c>
      <c r="CN42" s="218" t="e">
        <f>Tabela115[[#This Row],[GESTÃO
Comunicação 
e Eventos
(+)
Suplementação
 proposta para a
_ª Reformulação]]/Tabela115[[#This Row],[GESTÃO
Comunicação 
e Eventos
Orçamento 
Atualizado]]</f>
        <v>#DIV/0!</v>
      </c>
      <c r="CO42" s="80">
        <f>CO43</f>
        <v>0</v>
      </c>
      <c r="CP42" s="218" t="e">
        <f>-Tabela115[[#This Row],[GESTÃO
Comunicação 
e Eventos
(-)
Redução
proposta para a
_ª Reformulação]]/Tabela115[[#This Row],[GESTÃO
Comunicação 
e Eventos
Orçamento 
Atualizado]]</f>
        <v>#DIV/0!</v>
      </c>
      <c r="CQ42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2" s="80">
        <f>CR43</f>
        <v>0</v>
      </c>
      <c r="CS42" s="80">
        <f>CS43</f>
        <v>0</v>
      </c>
      <c r="CT42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2" s="80">
        <f>CU43</f>
        <v>0</v>
      </c>
      <c r="CV42" s="218" t="e">
        <f>Tabela115[[#This Row],[GESTÃO
Suporte Técnico-Administrativo
Despesa Liquidada até __/__/____]]/Tabela115[[#This Row],[GESTÃO
Suporte Técnico-Administrativo
Orçamento 
Atualizado]]</f>
        <v>#DIV/0!</v>
      </c>
      <c r="CW42" s="80">
        <f>CW43</f>
        <v>0</v>
      </c>
      <c r="CX42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2" s="80">
        <f>CY43</f>
        <v>0</v>
      </c>
      <c r="CZ42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42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2" s="80">
        <f>DB43</f>
        <v>0</v>
      </c>
      <c r="DC42" s="80">
        <f>DC43</f>
        <v>0</v>
      </c>
      <c r="DD42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2" s="80">
        <f>DE43</f>
        <v>0</v>
      </c>
      <c r="DF42" s="218" t="e">
        <f>Tabela115[[#This Row],[GESTÃO
Tecnologia da
Informação
Despesa Liquidada até __/__/____]]/Tabela115[[#This Row],[GESTÃO
Tecnologia da
Informação
Orçamento 
Atualizado]]</f>
        <v>#DIV/0!</v>
      </c>
      <c r="DG42" s="80">
        <f>DG43</f>
        <v>0</v>
      </c>
      <c r="DH42" s="218" t="e">
        <f>Tabela115[[#This Row],[GESTÃO
Tecnologia da
Informação
(+)
Suplementação
 proposta para a
_ª Reformulação]]/Tabela115[[#This Row],[GESTÃO
Tecnologia da
Informação
Orçamento 
Atualizado]]</f>
        <v>#DIV/0!</v>
      </c>
      <c r="DI42" s="80">
        <f>DI43</f>
        <v>0</v>
      </c>
      <c r="DJ42" s="218" t="e">
        <f>-Tabela115[[#This Row],[GESTÃO
Tecnologia da
Informação
(-)
Redução
proposta para a
_ª Reformulação]]/Tabela115[[#This Row],[GESTÃO
Tecnologia da
Informação
Orçamento 
Atualizado]]</f>
        <v>#DIV/0!</v>
      </c>
      <c r="DK42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2" s="80">
        <f>DL43</f>
        <v>0</v>
      </c>
      <c r="DM42" s="80">
        <f>DM43</f>
        <v>0</v>
      </c>
      <c r="DN42" s="80">
        <f>Tabela115[[#This Row],[GESTÃO
Infraestrutura
Proposta Orçamentária Inicial]]+Tabela115[[#This Row],[GESTÃO
Infraestrutura
Transposições Orçamentárias 
Nº __ a __ 
e
Reformulações
aprovadas]]</f>
        <v>0</v>
      </c>
      <c r="DO42" s="80">
        <f>DO43</f>
        <v>0</v>
      </c>
      <c r="DP42" s="218" t="e">
        <f>Tabela115[[#This Row],[GESTÃO
Infraestrutura
Despesa Liquidada até __/__/____]]/Tabela115[[#This Row],[GESTÃO
Infraestrutura
Orçamento 
Atualizado]]</f>
        <v>#DIV/0!</v>
      </c>
      <c r="DQ42" s="80">
        <f>DQ43</f>
        <v>0</v>
      </c>
      <c r="DR42" s="218" t="e">
        <f>Tabela115[[#This Row],[GESTÃO
Infraestrutura
(+)
Suplementação
 proposta para a
_ª Reformulação]]/Tabela115[[#This Row],[GESTÃO
Infraestrutura
Orçamento 
Atualizado]]</f>
        <v>#DIV/0!</v>
      </c>
      <c r="DS42" s="80">
        <f>DS43</f>
        <v>0</v>
      </c>
      <c r="DT42" s="218" t="e">
        <f>Tabela115[[#This Row],[GESTÃO
Infraestrutura
(-)
Redução
proposta para a
_ª Reformulação]]/Tabela115[[#This Row],[GESTÃO
Infraestrutura
Orçamento 
Atualizado]]</f>
        <v>#DIV/0!</v>
      </c>
      <c r="DU42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2" s="94"/>
      <c r="DX42" s="94"/>
      <c r="DY42" s="94"/>
      <c r="DZ42" s="94"/>
      <c r="EA42" s="94"/>
      <c r="EB42" s="94"/>
      <c r="EC42" s="94"/>
      <c r="ED42" s="94"/>
      <c r="EE42" s="94"/>
    </row>
    <row r="43" spans="1:135" s="18" customFormat="1" ht="12" x14ac:dyDescent="0.25">
      <c r="A43" s="75" t="s">
        <v>607</v>
      </c>
      <c r="B43" s="42" t="s">
        <v>634</v>
      </c>
      <c r="C4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3" s="227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3" s="227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3" s="69" t="e">
        <f>Tabela115[[#This Row],[DESPESA
LIQUIDADA ATÉ
 __/__/____]]/Tabela115[[#This Row],[ORÇAMENTO
ATUALIZADO]]</f>
        <v>#DIV/0!</v>
      </c>
      <c r="H4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3" s="263" t="e">
        <f>Tabela115[[#This Row],[(+)
SUPLEMENTAÇÃO
PROPOSTA PARA A
_ª
REFORMULAÇÃO]]/Tabela115[[#This Row],[ORÇAMENTO
ATUALIZADO]]</f>
        <v>#DIV/0!</v>
      </c>
      <c r="J4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3" s="263" t="e">
        <f>-Tabela115[[#This Row],[(-)
REDUÇÃO
PROPOSTA PARA A
_ª
REFORMULAÇÃO]]/Tabela115[[#This Row],[ORÇAMENTO
ATUALIZADO]]</f>
        <v>#DIV/0!</v>
      </c>
      <c r="L4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3" s="83" t="e">
        <f>(Tabela115[[#This Row],[PROPOSTA
ORÇAMENTÁRIA
ATUALIZADA
APÓS A
_ª
REFORMULAÇÃO]]/Tabela115[[#This Row],[ORÇAMENTO
ATUALIZADO]])-1</f>
        <v>#DIV/0!</v>
      </c>
      <c r="N43" s="225"/>
      <c r="O43" s="93"/>
      <c r="P4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3" s="93"/>
      <c r="R43" s="201" t="e">
        <f>Tabela115[[#This Row],[GOVERNANÇA
Direção e
Liderança
Despesa Liquidada até __/__/____]]/Tabela115[[#This Row],[GOVERNANÇA
Direção e
Liderança
Orçamento 
Atualizado]]</f>
        <v>#DIV/0!</v>
      </c>
      <c r="S43" s="93"/>
      <c r="T43" s="201" t="e">
        <f>Tabela115[[#This Row],[GOVERNANÇA
Direção e
Liderança
(+)
Suplementação
 proposta para a
_ª Reformulação]]/Tabela115[[#This Row],[GOVERNANÇA
Direção e
Liderança
Orçamento 
Atualizado]]</f>
        <v>#DIV/0!</v>
      </c>
      <c r="U43" s="93"/>
      <c r="V43" s="201" t="e">
        <f>-Tabela115[[#This Row],[GOVERNANÇA
Direção e
Liderança
(-)
Redução
proposta para a
_ª Reformulação]]/Tabela115[[#This Row],[GOVERNANÇA
Direção e
Liderança
Orçamento 
Atualizado]]</f>
        <v>#DIV/0!</v>
      </c>
      <c r="W4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3" s="31"/>
      <c r="Y43" s="31"/>
      <c r="Z4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3" s="31"/>
      <c r="AB43" s="203" t="e">
        <f>Tabela115[[#This Row],[GOVERNANÇA
Relacionamento 
Institucional
Despesa Liquidada até __/__/____]]/Tabela115[[#This Row],[GOVERNANÇA
Relacionamento 
Institucional
Orçamento 
Atualizado]]</f>
        <v>#DIV/0!</v>
      </c>
      <c r="AC43" s="31"/>
      <c r="AD4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3" s="31"/>
      <c r="AF4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3" s="31"/>
      <c r="AI43" s="93"/>
      <c r="AJ43" s="93">
        <f>Tabela115[[#This Row],[GOVERNANÇA
Estratégia
Proposta Orçamentária Inicial]]+Tabela115[[#This Row],[GOVERNANÇA
Estratégia
Transposições Orçamentárias 
Nº __ a __ 
e
Reformulações
aprovadas]]</f>
        <v>0</v>
      </c>
      <c r="AK43" s="93"/>
      <c r="AL43" s="201" t="e">
        <f>Tabela115[[#This Row],[GOVERNANÇA
Estratégia
Despesa Liquidada até __/__/____]]/Tabela115[[#This Row],[GOVERNANÇA
Estratégia
Orçamento 
Atualizado]]</f>
        <v>#DIV/0!</v>
      </c>
      <c r="AM43" s="93"/>
      <c r="AN43" s="201" t="e">
        <f>Tabela115[[#This Row],[GOVERNANÇA
Estratégia
(+)
Suplementação
 proposta para a
_ª Reformulação]]/Tabela115[[#This Row],[GOVERNANÇA
Estratégia
Orçamento 
Atualizado]]</f>
        <v>#DIV/0!</v>
      </c>
      <c r="AO43" s="93"/>
      <c r="AP43" s="201" t="e">
        <f>-Tabela115[[#This Row],[GOVERNANÇA
Estratégia
(-)
Redução
proposta para a
_ª Reformulação]]/Tabela115[[#This Row],[GOVERNANÇA
Estratégia
Orçamento 
Atualizado]]</f>
        <v>#DIV/0!</v>
      </c>
      <c r="AQ4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3" s="31"/>
      <c r="AS43" s="93"/>
      <c r="AT43" s="93">
        <f>Tabela115[[#This Row],[GOVERNANÇA
Controle
Proposta Orçamentária Inicial]]+Tabela115[[#This Row],[GOVERNANÇA
Controle
Transposições Orçamentárias 
Nº __ a __ 
e
Reformulações
aprovadas]]</f>
        <v>0</v>
      </c>
      <c r="AU43" s="93"/>
      <c r="AV43" s="201" t="e">
        <f>Tabela115[[#This Row],[GOVERNANÇA
Controle
Despesa Liquidada até __/__/____]]/Tabela115[[#This Row],[GOVERNANÇA
Controle
Orçamento 
Atualizado]]</f>
        <v>#DIV/0!</v>
      </c>
      <c r="AW43" s="93"/>
      <c r="AX43" s="201" t="e">
        <f>Tabela115[[#This Row],[GOVERNANÇA
Controle
(+)
Suplementação
 proposta para a
_ª Reformulação]]/Tabela115[[#This Row],[GOVERNANÇA
Controle
Orçamento 
Atualizado]]</f>
        <v>#DIV/0!</v>
      </c>
      <c r="AY43" s="93"/>
      <c r="AZ43" s="201" t="e">
        <f>-Tabela115[[#This Row],[GOVERNANÇA
Controle
(-)
Redução
proposta para a
_ª Reformulação]]/Tabela115[[#This Row],[GOVERNANÇA
Controle
Orçamento 
Atualizado]]</f>
        <v>#DIV/0!</v>
      </c>
      <c r="BA4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3" s="225"/>
      <c r="BD43" s="93"/>
      <c r="BE43" s="93">
        <f>Tabela115[[#This Row],[FINALIDADE
Fiscalização
Proposta Orçamentária Inicial]]+Tabela115[[#This Row],[FINALIDADE
Fiscalização
Transposições Orçamentárias 
Nº __ a __ 
e
Reformulações
aprovadas]]</f>
        <v>0</v>
      </c>
      <c r="BF43" s="93"/>
      <c r="BG43" s="201" t="e">
        <f>Tabela115[[#This Row],[FINALIDADE
Fiscalização
Despesa Liquidada até __/__/____]]/Tabela115[[#This Row],[FINALIDADE
Fiscalização
Orçamento 
Atualizado]]</f>
        <v>#DIV/0!</v>
      </c>
      <c r="BH43" s="93"/>
      <c r="BI43" s="201" t="e">
        <f>Tabela115[[#This Row],[FINALIDADE
Fiscalização
(+)
Suplementação
 proposta para a
_ª Reformulação]]/Tabela115[[#This Row],[FINALIDADE
Fiscalização
Orçamento 
Atualizado]]</f>
        <v>#DIV/0!</v>
      </c>
      <c r="BJ43" s="93"/>
      <c r="BK43" s="201" t="e">
        <f>Tabela115[[#This Row],[FINALIDADE
Fiscalização
(-)
Redução
proposta para a
_ª Reformulação]]/Tabela115[[#This Row],[FINALIDADE
Fiscalização
Orçamento 
Atualizado]]</f>
        <v>#DIV/0!</v>
      </c>
      <c r="BL4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3" s="31"/>
      <c r="BN43" s="93"/>
      <c r="BO43" s="93">
        <f>Tabela115[[#This Row],[FINALIDADE
Registro
Proposta Orçamentária Inicial]]+Tabela115[[#This Row],[FINALIDADE
Registro
Transposições Orçamentárias 
Nº __ a __ 
e
Reformulações
aprovadas]]</f>
        <v>0</v>
      </c>
      <c r="BP43" s="93"/>
      <c r="BQ43" s="202" t="e">
        <f>Tabela115[[#This Row],[FINALIDADE
Registro
Despesa Liquidada até __/__/____]]/Tabela115[[#This Row],[FINALIDADE
Registro
Orçamento 
Atualizado]]</f>
        <v>#DIV/0!</v>
      </c>
      <c r="BR43" s="93"/>
      <c r="BS43" s="202" t="e">
        <f>Tabela115[[#This Row],[FINALIDADE
Registro
(+)
Suplementação
 proposta para a
_ª Reformulação]]/Tabela115[[#This Row],[FINALIDADE
Registro
Orçamento 
Atualizado]]</f>
        <v>#DIV/0!</v>
      </c>
      <c r="BT43" s="93"/>
      <c r="BU43" s="202" t="e">
        <f>Tabela115[[#This Row],[FINALIDADE
Registro
(-)
Redução
proposta para a
_ª Reformulação]]/Tabela115[[#This Row],[FINALIDADE
Registro
Orçamento 
Atualizado]]</f>
        <v>#DIV/0!</v>
      </c>
      <c r="BV4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3" s="244"/>
      <c r="BX43" s="31"/>
      <c r="BY4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3" s="93"/>
      <c r="CA43" s="201" t="e">
        <f>Tabela115[[#This Row],[FINALIDADE
Julgamento e Normatização
Despesa Liquidada até __/__/____]]/Tabela115[[#This Row],[FINALIDADE
Julgamento e Normatização
Orçamento 
Atualizado]]</f>
        <v>#DIV/0!</v>
      </c>
      <c r="CB43" s="93"/>
      <c r="CC4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3" s="93"/>
      <c r="CE4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4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3" s="31"/>
      <c r="CI43" s="31"/>
      <c r="CJ4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3" s="31"/>
      <c r="CL43" s="203" t="e">
        <f>Tabela115[[#This Row],[GESTÃO
Comunicação 
e Eventos
Despesa Liquidada até __/__/____]]/Tabela115[[#This Row],[GESTÃO
Comunicação 
e Eventos
Orçamento 
Atualizado]]</f>
        <v>#DIV/0!</v>
      </c>
      <c r="CM43" s="31"/>
      <c r="CN43" s="203" t="e">
        <f>Tabela115[[#This Row],[GESTÃO
Comunicação 
e Eventos
(+)
Suplementação
 proposta para a
_ª Reformulação]]/Tabela115[[#This Row],[GESTÃO
Comunicação 
e Eventos
Orçamento 
Atualizado]]</f>
        <v>#DIV/0!</v>
      </c>
      <c r="CO43" s="31"/>
      <c r="CP43" s="203" t="e">
        <f>-Tabela115[[#This Row],[GESTÃO
Comunicação 
e Eventos
(-)
Redução
proposta para a
_ª Reformulação]]/Tabela115[[#This Row],[GESTÃO
Comunicação 
e Eventos
Orçamento 
Atualizado]]</f>
        <v>#DIV/0!</v>
      </c>
      <c r="CQ4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3" s="31"/>
      <c r="CS43" s="31"/>
      <c r="CT4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3" s="31"/>
      <c r="CV43" s="203" t="e">
        <f>Tabela115[[#This Row],[GESTÃO
Suporte Técnico-Administrativo
Despesa Liquidada até __/__/____]]/Tabela115[[#This Row],[GESTÃO
Suporte Técnico-Administrativo
Orçamento 
Atualizado]]</f>
        <v>#DIV/0!</v>
      </c>
      <c r="CW43" s="31"/>
      <c r="CX4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3" s="31"/>
      <c r="CZ4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4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3" s="31"/>
      <c r="DC43" s="31"/>
      <c r="DD4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3" s="31"/>
      <c r="DF43" s="203" t="e">
        <f>Tabela115[[#This Row],[GESTÃO
Tecnologia da
Informação
Despesa Liquidada até __/__/____]]/Tabela115[[#This Row],[GESTÃO
Tecnologia da
Informação
Orçamento 
Atualizado]]</f>
        <v>#DIV/0!</v>
      </c>
      <c r="DG43" s="31"/>
      <c r="DH4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43" s="31"/>
      <c r="DJ43" s="203" t="e">
        <f>-Tabela115[[#This Row],[GESTÃO
Tecnologia da
Informação
(-)
Redução
proposta para a
_ª Reformulação]]/Tabela115[[#This Row],[GESTÃO
Tecnologia da
Informação
Orçamento 
Atualizado]]</f>
        <v>#DIV/0!</v>
      </c>
      <c r="DK4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3" s="31"/>
      <c r="DM43" s="31"/>
      <c r="DN43" s="31">
        <f>Tabela115[[#This Row],[GESTÃO
Infraestrutura
Proposta Orçamentária Inicial]]+Tabela115[[#This Row],[GESTÃO
Infraestrutura
Transposições Orçamentárias 
Nº __ a __ 
e
Reformulações
aprovadas]]</f>
        <v>0</v>
      </c>
      <c r="DO43" s="31"/>
      <c r="DP43" s="203" t="e">
        <f>Tabela115[[#This Row],[GESTÃO
Infraestrutura
Despesa Liquidada até __/__/____]]/Tabela115[[#This Row],[GESTÃO
Infraestrutura
Orçamento 
Atualizado]]</f>
        <v>#DIV/0!</v>
      </c>
      <c r="DQ43" s="31"/>
      <c r="DR43" s="203" t="e">
        <f>Tabela115[[#This Row],[GESTÃO
Infraestrutura
(+)
Suplementação
 proposta para a
_ª Reformulação]]/Tabela115[[#This Row],[GESTÃO
Infraestrutura
Orçamento 
Atualizado]]</f>
        <v>#DIV/0!</v>
      </c>
      <c r="DS43" s="31"/>
      <c r="DT43" s="203" t="e">
        <f>Tabela115[[#This Row],[GESTÃO
Infraestrutura
(-)
Redução
proposta para a
_ª Reformulação]]/Tabela115[[#This Row],[GESTÃO
Infraestrutura
Orçamento 
Atualizado]]</f>
        <v>#DIV/0!</v>
      </c>
      <c r="DU4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3" s="89"/>
      <c r="DX43" s="89"/>
      <c r="DY43" s="89"/>
      <c r="DZ43" s="89"/>
      <c r="EA43" s="89"/>
      <c r="EB43" s="89"/>
      <c r="EC43" s="89"/>
      <c r="ED43" s="89"/>
      <c r="EE43" s="89"/>
    </row>
    <row r="44" spans="1:135" s="37" customFormat="1" ht="12" x14ac:dyDescent="0.25">
      <c r="A44" s="76" t="s">
        <v>608</v>
      </c>
      <c r="B44" s="43" t="s">
        <v>635</v>
      </c>
      <c r="C44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4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4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4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4" s="68" t="e">
        <f>Tabela115[[#This Row],[DESPESA
LIQUIDADA ATÉ
 __/__/____]]/Tabela115[[#This Row],[ORÇAMENTO
ATUALIZADO]]</f>
        <v>#DIV/0!</v>
      </c>
      <c r="H44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4" s="259" t="e">
        <f>Tabela115[[#This Row],[(+)
SUPLEMENTAÇÃO
PROPOSTA PARA A
_ª
REFORMULAÇÃO]]/Tabela115[[#This Row],[ORÇAMENTO
ATUALIZADO]]</f>
        <v>#DIV/0!</v>
      </c>
      <c r="J44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4" s="259" t="e">
        <f>-Tabela115[[#This Row],[(-)
REDUÇÃO
PROPOSTA PARA A
_ª
REFORMULAÇÃO]]/Tabela115[[#This Row],[ORÇAMENTO
ATUALIZADO]]</f>
        <v>#DIV/0!</v>
      </c>
      <c r="L44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4" s="82" t="e">
        <f>(Tabela115[[#This Row],[PROPOSTA
ORÇAMENTÁRIA
ATUALIZADA
APÓS A
_ª
REFORMULAÇÃO]]/Tabela115[[#This Row],[ORÇAMENTO
ATUALIZADO]])-1</f>
        <v>#DIV/0!</v>
      </c>
      <c r="N44" s="221">
        <f>N45</f>
        <v>0</v>
      </c>
      <c r="O44" s="92">
        <f>O45</f>
        <v>0</v>
      </c>
      <c r="P44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4" s="92">
        <f>Q45</f>
        <v>0</v>
      </c>
      <c r="R44" s="236" t="e">
        <f>Tabela115[[#This Row],[GOVERNANÇA
Direção e
Liderança
Despesa Liquidada até __/__/____]]/Tabela115[[#This Row],[GOVERNANÇA
Direção e
Liderança
Orçamento 
Atualizado]]</f>
        <v>#DIV/0!</v>
      </c>
      <c r="S44" s="92">
        <f>S45</f>
        <v>0</v>
      </c>
      <c r="T44" s="236" t="e">
        <f>Tabela115[[#This Row],[GOVERNANÇA
Direção e
Liderança
(+)
Suplementação
 proposta para a
_ª Reformulação]]/Tabela115[[#This Row],[GOVERNANÇA
Direção e
Liderança
Orçamento 
Atualizado]]</f>
        <v>#DIV/0!</v>
      </c>
      <c r="U44" s="92">
        <f>U45</f>
        <v>0</v>
      </c>
      <c r="V44" s="236" t="e">
        <f>-Tabela115[[#This Row],[GOVERNANÇA
Direção e
Liderança
(-)
Redução
proposta para a
_ª Reformulação]]/Tabela115[[#This Row],[GOVERNANÇA
Direção e
Liderança
Orçamento 
Atualizado]]</f>
        <v>#DIV/0!</v>
      </c>
      <c r="W44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4" s="80">
        <f>X45</f>
        <v>0</v>
      </c>
      <c r="Y44" s="80">
        <f>Y45</f>
        <v>0</v>
      </c>
      <c r="Z44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4" s="80">
        <f>AA45</f>
        <v>0</v>
      </c>
      <c r="AB44" s="218" t="e">
        <f>Tabela115[[#This Row],[GOVERNANÇA
Relacionamento 
Institucional
Despesa Liquidada até __/__/____]]/Tabela115[[#This Row],[GOVERNANÇA
Relacionamento 
Institucional
Orçamento 
Atualizado]]</f>
        <v>#DIV/0!</v>
      </c>
      <c r="AC44" s="80">
        <f>AC45</f>
        <v>0</v>
      </c>
      <c r="AD44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4" s="80">
        <f>AE45</f>
        <v>0</v>
      </c>
      <c r="AF44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4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4" s="80">
        <f>AH45</f>
        <v>0</v>
      </c>
      <c r="AI44" s="80">
        <f>AI45</f>
        <v>0</v>
      </c>
      <c r="AJ44" s="80">
        <f>Tabela115[[#This Row],[GOVERNANÇA
Estratégia
Proposta Orçamentária Inicial]]+Tabela115[[#This Row],[GOVERNANÇA
Estratégia
Transposições Orçamentárias 
Nº __ a __ 
e
Reformulações
aprovadas]]</f>
        <v>0</v>
      </c>
      <c r="AK44" s="80">
        <f>AK45</f>
        <v>0</v>
      </c>
      <c r="AL44" s="223" t="e">
        <f>Tabela115[[#This Row],[GOVERNANÇA
Estratégia
Despesa Liquidada até __/__/____]]/Tabela115[[#This Row],[GOVERNANÇA
Estratégia
Orçamento 
Atualizado]]</f>
        <v>#DIV/0!</v>
      </c>
      <c r="AM44" s="80">
        <f>AM45</f>
        <v>0</v>
      </c>
      <c r="AN44" s="218" t="e">
        <f>Tabela115[[#This Row],[GOVERNANÇA
Estratégia
(+)
Suplementação
 proposta para a
_ª Reformulação]]/Tabela115[[#This Row],[GOVERNANÇA
Estratégia
Orçamento 
Atualizado]]</f>
        <v>#DIV/0!</v>
      </c>
      <c r="AO44" s="80">
        <f>AO45</f>
        <v>0</v>
      </c>
      <c r="AP44" s="218" t="e">
        <f>-Tabela115[[#This Row],[GOVERNANÇA
Estratégia
(-)
Redução
proposta para a
_ª Reformulação]]/Tabela115[[#This Row],[GOVERNANÇA
Estratégia
Orçamento 
Atualizado]]</f>
        <v>#DIV/0!</v>
      </c>
      <c r="AQ44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4" s="80">
        <f>AR45</f>
        <v>0</v>
      </c>
      <c r="AS44" s="92">
        <f>AS45</f>
        <v>0</v>
      </c>
      <c r="AT44" s="92">
        <f>Tabela115[[#This Row],[GOVERNANÇA
Controle
Proposta Orçamentária Inicial]]+Tabela115[[#This Row],[GOVERNANÇA
Controle
Transposições Orçamentárias 
Nº __ a __ 
e
Reformulações
aprovadas]]</f>
        <v>0</v>
      </c>
      <c r="AU44" s="92">
        <f>AU45</f>
        <v>0</v>
      </c>
      <c r="AV44" s="217" t="e">
        <f>Tabela115[[#This Row],[GOVERNANÇA
Controle
Despesa Liquidada até __/__/____]]/Tabela115[[#This Row],[GOVERNANÇA
Controle
Orçamento 
Atualizado]]</f>
        <v>#DIV/0!</v>
      </c>
      <c r="AW44" s="92">
        <f>AW45</f>
        <v>0</v>
      </c>
      <c r="AX44" s="217" t="e">
        <f>Tabela115[[#This Row],[GOVERNANÇA
Controle
(+)
Suplementação
 proposta para a
_ª Reformulação]]/Tabela115[[#This Row],[GOVERNANÇA
Controle
Orçamento 
Atualizado]]</f>
        <v>#DIV/0!</v>
      </c>
      <c r="AY44" s="92">
        <f>AY45</f>
        <v>0</v>
      </c>
      <c r="AZ44" s="217" t="e">
        <f>-Tabela115[[#This Row],[GOVERNANÇA
Controle
(-)
Redução
proposta para a
_ª Reformulação]]/Tabela115[[#This Row],[GOVERNANÇA
Controle
Orçamento 
Atualizado]]</f>
        <v>#DIV/0!</v>
      </c>
      <c r="BA44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4" s="221">
        <f>BC45</f>
        <v>0</v>
      </c>
      <c r="BD44" s="92">
        <f>BD45</f>
        <v>0</v>
      </c>
      <c r="BE44" s="92">
        <f>Tabela115[[#This Row],[FINALIDADE
Fiscalização
Proposta Orçamentária Inicial]]+Tabela115[[#This Row],[FINALIDADE
Fiscalização
Transposições Orçamentárias 
Nº __ a __ 
e
Reformulações
aprovadas]]</f>
        <v>0</v>
      </c>
      <c r="BF44" s="92">
        <f>BF45</f>
        <v>0</v>
      </c>
      <c r="BG44" s="217" t="e">
        <f>Tabela115[[#This Row],[FINALIDADE
Fiscalização
Despesa Liquidada até __/__/____]]/Tabela115[[#This Row],[FINALIDADE
Fiscalização
Orçamento 
Atualizado]]</f>
        <v>#DIV/0!</v>
      </c>
      <c r="BH44" s="92">
        <f>BH45</f>
        <v>0</v>
      </c>
      <c r="BI44" s="217" t="e">
        <f>Tabela115[[#This Row],[FINALIDADE
Fiscalização
(+)
Suplementação
 proposta para a
_ª Reformulação]]/Tabela115[[#This Row],[FINALIDADE
Fiscalização
Orçamento 
Atualizado]]</f>
        <v>#DIV/0!</v>
      </c>
      <c r="BJ44" s="92">
        <f>BJ45</f>
        <v>0</v>
      </c>
      <c r="BK44" s="217" t="e">
        <f>Tabela115[[#This Row],[FINALIDADE
Fiscalização
(-)
Redução
proposta para a
_ª Reformulação]]/Tabela115[[#This Row],[FINALIDADE
Fiscalização
Orçamento 
Atualizado]]</f>
        <v>#DIV/0!</v>
      </c>
      <c r="BL44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4" s="80">
        <f>BM45</f>
        <v>0</v>
      </c>
      <c r="BN44" s="80">
        <f>BN45</f>
        <v>0</v>
      </c>
      <c r="BO44" s="80">
        <f>Tabela115[[#This Row],[FINALIDADE
Registro
Proposta Orçamentária Inicial]]+Tabela115[[#This Row],[FINALIDADE
Registro
Transposições Orçamentárias 
Nº __ a __ 
e
Reformulações
aprovadas]]</f>
        <v>0</v>
      </c>
      <c r="BP44" s="80">
        <f>BP45</f>
        <v>0</v>
      </c>
      <c r="BQ44" s="219" t="e">
        <f>Tabela115[[#This Row],[FINALIDADE
Registro
Despesa Liquidada até __/__/____]]/Tabela115[[#This Row],[FINALIDADE
Registro
Orçamento 
Atualizado]]</f>
        <v>#DIV/0!</v>
      </c>
      <c r="BR44" s="80">
        <f>BR45</f>
        <v>0</v>
      </c>
      <c r="BS44" s="219" t="e">
        <f>Tabela115[[#This Row],[FINALIDADE
Registro
(+)
Suplementação
 proposta para a
_ª Reformulação]]/Tabela115[[#This Row],[FINALIDADE
Registro
Orçamento 
Atualizado]]</f>
        <v>#DIV/0!</v>
      </c>
      <c r="BT44" s="80">
        <f>BT45</f>
        <v>0</v>
      </c>
      <c r="BU44" s="219" t="e">
        <f>Tabela115[[#This Row],[FINALIDADE
Registro
(-)
Redução
proposta para a
_ª Reformulação]]/Tabela115[[#This Row],[FINALIDADE
Registro
Orçamento 
Atualizado]]</f>
        <v>#DIV/0!</v>
      </c>
      <c r="BV44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4" s="243">
        <f>BW45</f>
        <v>0</v>
      </c>
      <c r="BX44" s="80">
        <f>BX45</f>
        <v>0</v>
      </c>
      <c r="BY44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4" s="92">
        <f>BZ45</f>
        <v>0</v>
      </c>
      <c r="CA44" s="217" t="e">
        <f>Tabela115[[#This Row],[FINALIDADE
Julgamento e Normatização
Despesa Liquidada até __/__/____]]/Tabela115[[#This Row],[FINALIDADE
Julgamento e Normatização
Orçamento 
Atualizado]]</f>
        <v>#DIV/0!</v>
      </c>
      <c r="CB44" s="92">
        <f>CB45</f>
        <v>0</v>
      </c>
      <c r="CC44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4" s="92">
        <f>CD45</f>
        <v>0</v>
      </c>
      <c r="CE44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44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4" s="80">
        <f>CH45</f>
        <v>0</v>
      </c>
      <c r="CI44" s="80">
        <f>CI45</f>
        <v>0</v>
      </c>
      <c r="CJ44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4" s="80">
        <f>CK45</f>
        <v>0</v>
      </c>
      <c r="CL44" s="218" t="e">
        <f>Tabela115[[#This Row],[GESTÃO
Comunicação 
e Eventos
Despesa Liquidada até __/__/____]]/Tabela115[[#This Row],[GESTÃO
Comunicação 
e Eventos
Orçamento 
Atualizado]]</f>
        <v>#DIV/0!</v>
      </c>
      <c r="CM44" s="80">
        <f>CM45</f>
        <v>0</v>
      </c>
      <c r="CN44" s="218" t="e">
        <f>Tabela115[[#This Row],[GESTÃO
Comunicação 
e Eventos
(+)
Suplementação
 proposta para a
_ª Reformulação]]/Tabela115[[#This Row],[GESTÃO
Comunicação 
e Eventos
Orçamento 
Atualizado]]</f>
        <v>#DIV/0!</v>
      </c>
      <c r="CO44" s="80">
        <f>CO45</f>
        <v>0</v>
      </c>
      <c r="CP44" s="218" t="e">
        <f>-Tabela115[[#This Row],[GESTÃO
Comunicação 
e Eventos
(-)
Redução
proposta para a
_ª Reformulação]]/Tabela115[[#This Row],[GESTÃO
Comunicação 
e Eventos
Orçamento 
Atualizado]]</f>
        <v>#DIV/0!</v>
      </c>
      <c r="CQ44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4" s="80">
        <f>CR45</f>
        <v>0</v>
      </c>
      <c r="CS44" s="80">
        <f>CS45</f>
        <v>0</v>
      </c>
      <c r="CT44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4" s="80">
        <f>CU45</f>
        <v>0</v>
      </c>
      <c r="CV44" s="218" t="e">
        <f>Tabela115[[#This Row],[GESTÃO
Suporte Técnico-Administrativo
Despesa Liquidada até __/__/____]]/Tabela115[[#This Row],[GESTÃO
Suporte Técnico-Administrativo
Orçamento 
Atualizado]]</f>
        <v>#DIV/0!</v>
      </c>
      <c r="CW44" s="80">
        <f>CW45</f>
        <v>0</v>
      </c>
      <c r="CX44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4" s="80">
        <f>CY45</f>
        <v>0</v>
      </c>
      <c r="CZ44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44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4" s="80">
        <f>DB45</f>
        <v>0</v>
      </c>
      <c r="DC44" s="80">
        <f>DC45</f>
        <v>0</v>
      </c>
      <c r="DD44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4" s="80">
        <f>DE45</f>
        <v>0</v>
      </c>
      <c r="DF44" s="218" t="e">
        <f>Tabela115[[#This Row],[GESTÃO
Tecnologia da
Informação
Despesa Liquidada até __/__/____]]/Tabela115[[#This Row],[GESTÃO
Tecnologia da
Informação
Orçamento 
Atualizado]]</f>
        <v>#DIV/0!</v>
      </c>
      <c r="DG44" s="80">
        <f>DG45</f>
        <v>0</v>
      </c>
      <c r="DH44" s="218" t="e">
        <f>Tabela115[[#This Row],[GESTÃO
Tecnologia da
Informação
(+)
Suplementação
 proposta para a
_ª Reformulação]]/Tabela115[[#This Row],[GESTÃO
Tecnologia da
Informação
Orçamento 
Atualizado]]</f>
        <v>#DIV/0!</v>
      </c>
      <c r="DI44" s="80">
        <f>DI45</f>
        <v>0</v>
      </c>
      <c r="DJ44" s="218" t="e">
        <f>-Tabela115[[#This Row],[GESTÃO
Tecnologia da
Informação
(-)
Redução
proposta para a
_ª Reformulação]]/Tabela115[[#This Row],[GESTÃO
Tecnologia da
Informação
Orçamento 
Atualizado]]</f>
        <v>#DIV/0!</v>
      </c>
      <c r="DK44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4" s="80">
        <f>DL45</f>
        <v>0</v>
      </c>
      <c r="DM44" s="80">
        <f>DM45</f>
        <v>0</v>
      </c>
      <c r="DN44" s="80">
        <f>Tabela115[[#This Row],[GESTÃO
Infraestrutura
Proposta Orçamentária Inicial]]+Tabela115[[#This Row],[GESTÃO
Infraestrutura
Transposições Orçamentárias 
Nº __ a __ 
e
Reformulações
aprovadas]]</f>
        <v>0</v>
      </c>
      <c r="DO44" s="80">
        <f>DO45</f>
        <v>0</v>
      </c>
      <c r="DP44" s="218" t="e">
        <f>Tabela115[[#This Row],[GESTÃO
Infraestrutura
Despesa Liquidada até __/__/____]]/Tabela115[[#This Row],[GESTÃO
Infraestrutura
Orçamento 
Atualizado]]</f>
        <v>#DIV/0!</v>
      </c>
      <c r="DQ44" s="80">
        <f>DQ45</f>
        <v>0</v>
      </c>
      <c r="DR44" s="218" t="e">
        <f>Tabela115[[#This Row],[GESTÃO
Infraestrutura
(+)
Suplementação
 proposta para a
_ª Reformulação]]/Tabela115[[#This Row],[GESTÃO
Infraestrutura
Orçamento 
Atualizado]]</f>
        <v>#DIV/0!</v>
      </c>
      <c r="DS44" s="80">
        <f>DS45</f>
        <v>0</v>
      </c>
      <c r="DT44" s="218" t="e">
        <f>Tabela115[[#This Row],[GESTÃO
Infraestrutura
(-)
Redução
proposta para a
_ª Reformulação]]/Tabela115[[#This Row],[GESTÃO
Infraestrutura
Orçamento 
Atualizado]]</f>
        <v>#DIV/0!</v>
      </c>
      <c r="DU44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4" s="94"/>
      <c r="DX44" s="94"/>
      <c r="DY44" s="94"/>
      <c r="DZ44" s="94"/>
      <c r="EA44" s="94"/>
      <c r="EB44" s="94"/>
      <c r="EC44" s="94"/>
      <c r="ED44" s="94"/>
      <c r="EE44" s="94"/>
    </row>
    <row r="45" spans="1:135" s="18" customFormat="1" ht="12" x14ac:dyDescent="0.25">
      <c r="A45" s="75" t="s">
        <v>609</v>
      </c>
      <c r="B45" s="42" t="s">
        <v>636</v>
      </c>
      <c r="C4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5" s="69" t="e">
        <f>Tabela115[[#This Row],[DESPESA
LIQUIDADA ATÉ
 __/__/____]]/Tabela115[[#This Row],[ORÇAMENTO
ATUALIZADO]]</f>
        <v>#DIV/0!</v>
      </c>
      <c r="H4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5" s="263" t="e">
        <f>Tabela115[[#This Row],[(+)
SUPLEMENTAÇÃO
PROPOSTA PARA A
_ª
REFORMULAÇÃO]]/Tabela115[[#This Row],[ORÇAMENTO
ATUALIZADO]]</f>
        <v>#DIV/0!</v>
      </c>
      <c r="J4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5" s="263" t="e">
        <f>-Tabela115[[#This Row],[(-)
REDUÇÃO
PROPOSTA PARA A
_ª
REFORMULAÇÃO]]/Tabela115[[#This Row],[ORÇAMENTO
ATUALIZADO]]</f>
        <v>#DIV/0!</v>
      </c>
      <c r="L4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5" s="83" t="e">
        <f>(Tabela115[[#This Row],[PROPOSTA
ORÇAMENTÁRIA
ATUALIZADA
APÓS A
_ª
REFORMULAÇÃO]]/Tabela115[[#This Row],[ORÇAMENTO
ATUALIZADO]])-1</f>
        <v>#DIV/0!</v>
      </c>
      <c r="N45" s="225"/>
      <c r="O45" s="93"/>
      <c r="P4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5" s="93"/>
      <c r="R45" s="201" t="e">
        <f>Tabela115[[#This Row],[GOVERNANÇA
Direção e
Liderança
Despesa Liquidada até __/__/____]]/Tabela115[[#This Row],[GOVERNANÇA
Direção e
Liderança
Orçamento 
Atualizado]]</f>
        <v>#DIV/0!</v>
      </c>
      <c r="S45" s="93"/>
      <c r="T45" s="201" t="e">
        <f>Tabela115[[#This Row],[GOVERNANÇA
Direção e
Liderança
(+)
Suplementação
 proposta para a
_ª Reformulação]]/Tabela115[[#This Row],[GOVERNANÇA
Direção e
Liderança
Orçamento 
Atualizado]]</f>
        <v>#DIV/0!</v>
      </c>
      <c r="U45" s="93"/>
      <c r="V45" s="201" t="e">
        <f>-Tabela115[[#This Row],[GOVERNANÇA
Direção e
Liderança
(-)
Redução
proposta para a
_ª Reformulação]]/Tabela115[[#This Row],[GOVERNANÇA
Direção e
Liderança
Orçamento 
Atualizado]]</f>
        <v>#DIV/0!</v>
      </c>
      <c r="W4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5" s="31"/>
      <c r="Y45" s="31"/>
      <c r="Z4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5" s="31"/>
      <c r="AB45" s="203" t="e">
        <f>Tabela115[[#This Row],[GOVERNANÇA
Relacionamento 
Institucional
Despesa Liquidada até __/__/____]]/Tabela115[[#This Row],[GOVERNANÇA
Relacionamento 
Institucional
Orçamento 
Atualizado]]</f>
        <v>#DIV/0!</v>
      </c>
      <c r="AC45" s="31"/>
      <c r="AD4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5" s="31"/>
      <c r="AF4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5" s="31"/>
      <c r="AI45" s="31"/>
      <c r="AJ45" s="31">
        <f>Tabela115[[#This Row],[GOVERNANÇA
Estratégia
Proposta Orçamentária Inicial]]+Tabela115[[#This Row],[GOVERNANÇA
Estratégia
Transposições Orçamentárias 
Nº __ a __ 
e
Reformulações
aprovadas]]</f>
        <v>0</v>
      </c>
      <c r="AK45" s="31"/>
      <c r="AL45" s="226" t="e">
        <f>Tabela115[[#This Row],[GOVERNANÇA
Estratégia
Despesa Liquidada até __/__/____]]/Tabela115[[#This Row],[GOVERNANÇA
Estratégia
Orçamento 
Atualizado]]</f>
        <v>#DIV/0!</v>
      </c>
      <c r="AM45" s="31"/>
      <c r="AN45" s="203" t="e">
        <f>Tabela115[[#This Row],[GOVERNANÇA
Estratégia
(+)
Suplementação
 proposta para a
_ª Reformulação]]/Tabela115[[#This Row],[GOVERNANÇA
Estratégia
Orçamento 
Atualizado]]</f>
        <v>#DIV/0!</v>
      </c>
      <c r="AO45" s="31"/>
      <c r="AP45" s="203" t="e">
        <f>-Tabela115[[#This Row],[GOVERNANÇA
Estratégia
(-)
Redução
proposta para a
_ª Reformulação]]/Tabela115[[#This Row],[GOVERNANÇA
Estratégia
Orçamento 
Atualizado]]</f>
        <v>#DIV/0!</v>
      </c>
      <c r="AQ4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5" s="31"/>
      <c r="AS45" s="93"/>
      <c r="AT45" s="93">
        <f>Tabela115[[#This Row],[GOVERNANÇA
Controle
Proposta Orçamentária Inicial]]+Tabela115[[#This Row],[GOVERNANÇA
Controle
Transposições Orçamentárias 
Nº __ a __ 
e
Reformulações
aprovadas]]</f>
        <v>0</v>
      </c>
      <c r="AU45" s="93"/>
      <c r="AV45" s="201" t="e">
        <f>Tabela115[[#This Row],[GOVERNANÇA
Controle
Despesa Liquidada até __/__/____]]/Tabela115[[#This Row],[GOVERNANÇA
Controle
Orçamento 
Atualizado]]</f>
        <v>#DIV/0!</v>
      </c>
      <c r="AW45" s="93"/>
      <c r="AX45" s="201" t="e">
        <f>Tabela115[[#This Row],[GOVERNANÇA
Controle
(+)
Suplementação
 proposta para a
_ª Reformulação]]/Tabela115[[#This Row],[GOVERNANÇA
Controle
Orçamento 
Atualizado]]</f>
        <v>#DIV/0!</v>
      </c>
      <c r="AY45" s="93"/>
      <c r="AZ45" s="201" t="e">
        <f>-Tabela115[[#This Row],[GOVERNANÇA
Controle
(-)
Redução
proposta para a
_ª Reformulação]]/Tabela115[[#This Row],[GOVERNANÇA
Controle
Orçamento 
Atualizado]]</f>
        <v>#DIV/0!</v>
      </c>
      <c r="BA4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5" s="225"/>
      <c r="BD45" s="93"/>
      <c r="BE45" s="93">
        <f>Tabela115[[#This Row],[FINALIDADE
Fiscalização
Proposta Orçamentária Inicial]]+Tabela115[[#This Row],[FINALIDADE
Fiscalização
Transposições Orçamentárias 
Nº __ a __ 
e
Reformulações
aprovadas]]</f>
        <v>0</v>
      </c>
      <c r="BF45" s="93"/>
      <c r="BG45" s="201" t="e">
        <f>Tabela115[[#This Row],[FINALIDADE
Fiscalização
Despesa Liquidada até __/__/____]]/Tabela115[[#This Row],[FINALIDADE
Fiscalização
Orçamento 
Atualizado]]</f>
        <v>#DIV/0!</v>
      </c>
      <c r="BH45" s="93"/>
      <c r="BI45" s="201" t="e">
        <f>Tabela115[[#This Row],[FINALIDADE
Fiscalização
(+)
Suplementação
 proposta para a
_ª Reformulação]]/Tabela115[[#This Row],[FINALIDADE
Fiscalização
Orçamento 
Atualizado]]</f>
        <v>#DIV/0!</v>
      </c>
      <c r="BJ45" s="93"/>
      <c r="BK45" s="201" t="e">
        <f>Tabela115[[#This Row],[FINALIDADE
Fiscalização
(-)
Redução
proposta para a
_ª Reformulação]]/Tabela115[[#This Row],[FINALIDADE
Fiscalização
Orçamento 
Atualizado]]</f>
        <v>#DIV/0!</v>
      </c>
      <c r="BL4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5" s="31"/>
      <c r="BN45" s="93"/>
      <c r="BO45" s="93">
        <f>Tabela115[[#This Row],[FINALIDADE
Registro
Proposta Orçamentária Inicial]]+Tabela115[[#This Row],[FINALIDADE
Registro
Transposições Orçamentárias 
Nº __ a __ 
e
Reformulações
aprovadas]]</f>
        <v>0</v>
      </c>
      <c r="BP45" s="93"/>
      <c r="BQ45" s="202" t="e">
        <f>Tabela115[[#This Row],[FINALIDADE
Registro
Despesa Liquidada até __/__/____]]/Tabela115[[#This Row],[FINALIDADE
Registro
Orçamento 
Atualizado]]</f>
        <v>#DIV/0!</v>
      </c>
      <c r="BR45" s="93"/>
      <c r="BS45" s="202" t="e">
        <f>Tabela115[[#This Row],[FINALIDADE
Registro
(+)
Suplementação
 proposta para a
_ª Reformulação]]/Tabela115[[#This Row],[FINALIDADE
Registro
Orçamento 
Atualizado]]</f>
        <v>#DIV/0!</v>
      </c>
      <c r="BT45" s="93"/>
      <c r="BU45" s="202" t="e">
        <f>Tabela115[[#This Row],[FINALIDADE
Registro
(-)
Redução
proposta para a
_ª Reformulação]]/Tabela115[[#This Row],[FINALIDADE
Registro
Orçamento 
Atualizado]]</f>
        <v>#DIV/0!</v>
      </c>
      <c r="BV4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5" s="244"/>
      <c r="BX45" s="31"/>
      <c r="BY4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5" s="93"/>
      <c r="CA45" s="201" t="e">
        <f>Tabela115[[#This Row],[FINALIDADE
Julgamento e Normatização
Despesa Liquidada até __/__/____]]/Tabela115[[#This Row],[FINALIDADE
Julgamento e Normatização
Orçamento 
Atualizado]]</f>
        <v>#DIV/0!</v>
      </c>
      <c r="CB45" s="93"/>
      <c r="CC4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5" s="93"/>
      <c r="CE4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4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5" s="31"/>
      <c r="CI45" s="31"/>
      <c r="CJ4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5" s="31"/>
      <c r="CL45" s="203" t="e">
        <f>Tabela115[[#This Row],[GESTÃO
Comunicação 
e Eventos
Despesa Liquidada até __/__/____]]/Tabela115[[#This Row],[GESTÃO
Comunicação 
e Eventos
Orçamento 
Atualizado]]</f>
        <v>#DIV/0!</v>
      </c>
      <c r="CM45" s="31"/>
      <c r="CN45" s="203" t="e">
        <f>Tabela115[[#This Row],[GESTÃO
Comunicação 
e Eventos
(+)
Suplementação
 proposta para a
_ª Reformulação]]/Tabela115[[#This Row],[GESTÃO
Comunicação 
e Eventos
Orçamento 
Atualizado]]</f>
        <v>#DIV/0!</v>
      </c>
      <c r="CO45" s="31"/>
      <c r="CP45" s="203" t="e">
        <f>-Tabela115[[#This Row],[GESTÃO
Comunicação 
e Eventos
(-)
Redução
proposta para a
_ª Reformulação]]/Tabela115[[#This Row],[GESTÃO
Comunicação 
e Eventos
Orçamento 
Atualizado]]</f>
        <v>#DIV/0!</v>
      </c>
      <c r="CQ4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5" s="31"/>
      <c r="CS45" s="31"/>
      <c r="CT4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5" s="31"/>
      <c r="CV45" s="203" t="e">
        <f>Tabela115[[#This Row],[GESTÃO
Suporte Técnico-Administrativo
Despesa Liquidada até __/__/____]]/Tabela115[[#This Row],[GESTÃO
Suporte Técnico-Administrativo
Orçamento 
Atualizado]]</f>
        <v>#DIV/0!</v>
      </c>
      <c r="CW45" s="31"/>
      <c r="CX4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5" s="31"/>
      <c r="CZ4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4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5" s="31"/>
      <c r="DC45" s="31"/>
      <c r="DD4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5" s="31"/>
      <c r="DF45" s="203" t="e">
        <f>Tabela115[[#This Row],[GESTÃO
Tecnologia da
Informação
Despesa Liquidada até __/__/____]]/Tabela115[[#This Row],[GESTÃO
Tecnologia da
Informação
Orçamento 
Atualizado]]</f>
        <v>#DIV/0!</v>
      </c>
      <c r="DG45" s="31"/>
      <c r="DH4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45" s="31"/>
      <c r="DJ45" s="203" t="e">
        <f>-Tabela115[[#This Row],[GESTÃO
Tecnologia da
Informação
(-)
Redução
proposta para a
_ª Reformulação]]/Tabela115[[#This Row],[GESTÃO
Tecnologia da
Informação
Orçamento 
Atualizado]]</f>
        <v>#DIV/0!</v>
      </c>
      <c r="DK4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5" s="31"/>
      <c r="DM45" s="31"/>
      <c r="DN45" s="31">
        <f>Tabela115[[#This Row],[GESTÃO
Infraestrutura
Proposta Orçamentária Inicial]]+Tabela115[[#This Row],[GESTÃO
Infraestrutura
Transposições Orçamentárias 
Nº __ a __ 
e
Reformulações
aprovadas]]</f>
        <v>0</v>
      </c>
      <c r="DO45" s="31"/>
      <c r="DP45" s="203" t="e">
        <f>Tabela115[[#This Row],[GESTÃO
Infraestrutura
Despesa Liquidada até __/__/____]]/Tabela115[[#This Row],[GESTÃO
Infraestrutura
Orçamento 
Atualizado]]</f>
        <v>#DIV/0!</v>
      </c>
      <c r="DQ45" s="31"/>
      <c r="DR45" s="203" t="e">
        <f>Tabela115[[#This Row],[GESTÃO
Infraestrutura
(+)
Suplementação
 proposta para a
_ª Reformulação]]/Tabela115[[#This Row],[GESTÃO
Infraestrutura
Orçamento 
Atualizado]]</f>
        <v>#DIV/0!</v>
      </c>
      <c r="DS45" s="31"/>
      <c r="DT45" s="203" t="e">
        <f>Tabela115[[#This Row],[GESTÃO
Infraestrutura
(-)
Redução
proposta para a
_ª Reformulação]]/Tabela115[[#This Row],[GESTÃO
Infraestrutura
Orçamento 
Atualizado]]</f>
        <v>#DIV/0!</v>
      </c>
      <c r="DU4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5" s="89"/>
      <c r="DX45" s="89"/>
      <c r="DY45" s="89"/>
      <c r="DZ45" s="89"/>
      <c r="EA45" s="89"/>
      <c r="EB45" s="89"/>
      <c r="EC45" s="89"/>
      <c r="ED45" s="89"/>
      <c r="EE45" s="89"/>
    </row>
    <row r="46" spans="1:135" s="37" customFormat="1" ht="12" x14ac:dyDescent="0.25">
      <c r="A46" s="76" t="s">
        <v>610</v>
      </c>
      <c r="B46" s="43" t="s">
        <v>611</v>
      </c>
      <c r="C46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6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6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6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6" s="68" t="e">
        <f>Tabela115[[#This Row],[DESPESA
LIQUIDADA ATÉ
 __/__/____]]/Tabela115[[#This Row],[ORÇAMENTO
ATUALIZADO]]</f>
        <v>#DIV/0!</v>
      </c>
      <c r="H46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6" s="259" t="e">
        <f>Tabela115[[#This Row],[(+)
SUPLEMENTAÇÃO
PROPOSTA PARA A
_ª
REFORMULAÇÃO]]/Tabela115[[#This Row],[ORÇAMENTO
ATUALIZADO]]</f>
        <v>#DIV/0!</v>
      </c>
      <c r="J46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6" s="259" t="e">
        <f>-Tabela115[[#This Row],[(-)
REDUÇÃO
PROPOSTA PARA A
_ª
REFORMULAÇÃO]]/Tabela115[[#This Row],[ORÇAMENTO
ATUALIZADO]]</f>
        <v>#DIV/0!</v>
      </c>
      <c r="L46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6" s="82" t="e">
        <f>(Tabela115[[#This Row],[PROPOSTA
ORÇAMENTÁRIA
ATUALIZADA
APÓS A
_ª
REFORMULAÇÃO]]/Tabela115[[#This Row],[ORÇAMENTO
ATUALIZADO]])-1</f>
        <v>#DIV/0!</v>
      </c>
      <c r="N46" s="221">
        <f>N47</f>
        <v>0</v>
      </c>
      <c r="O46" s="92">
        <f>O47</f>
        <v>0</v>
      </c>
      <c r="P46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6" s="92">
        <f>Q47</f>
        <v>0</v>
      </c>
      <c r="R46" s="217" t="e">
        <f>Tabela115[[#This Row],[GOVERNANÇA
Direção e
Liderança
Despesa Liquidada até __/__/____]]/Tabela115[[#This Row],[GOVERNANÇA
Direção e
Liderança
Orçamento 
Atualizado]]</f>
        <v>#DIV/0!</v>
      </c>
      <c r="S46" s="92">
        <f>S47</f>
        <v>0</v>
      </c>
      <c r="T46" s="217" t="e">
        <f>Tabela115[[#This Row],[GOVERNANÇA
Direção e
Liderança
(+)
Suplementação
 proposta para a
_ª Reformulação]]/Tabela115[[#This Row],[GOVERNANÇA
Direção e
Liderança
Orçamento 
Atualizado]]</f>
        <v>#DIV/0!</v>
      </c>
      <c r="U46" s="92">
        <f>U47</f>
        <v>0</v>
      </c>
      <c r="V46" s="217" t="e">
        <f>-Tabela115[[#This Row],[GOVERNANÇA
Direção e
Liderança
(-)
Redução
proposta para a
_ª Reformulação]]/Tabela115[[#This Row],[GOVERNANÇA
Direção e
Liderança
Orçamento 
Atualizado]]</f>
        <v>#DIV/0!</v>
      </c>
      <c r="W46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6" s="80">
        <f>X47</f>
        <v>0</v>
      </c>
      <c r="Y46" s="80">
        <f>Y47</f>
        <v>0</v>
      </c>
      <c r="Z46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6" s="80">
        <f>AA47</f>
        <v>0</v>
      </c>
      <c r="AB46" s="218" t="e">
        <f>Tabela115[[#This Row],[GOVERNANÇA
Relacionamento 
Institucional
Despesa Liquidada até __/__/____]]/Tabela115[[#This Row],[GOVERNANÇA
Relacionamento 
Institucional
Orçamento 
Atualizado]]</f>
        <v>#DIV/0!</v>
      </c>
      <c r="AC46" s="80">
        <f>AC47</f>
        <v>0</v>
      </c>
      <c r="AD46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6" s="80">
        <f>AE47</f>
        <v>0</v>
      </c>
      <c r="AF46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6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6" s="80">
        <f>AH47</f>
        <v>0</v>
      </c>
      <c r="AI46" s="92">
        <f>AI47</f>
        <v>0</v>
      </c>
      <c r="AJ46" s="92">
        <f>Tabela115[[#This Row],[GOVERNANÇA
Estratégia
Proposta Orçamentária Inicial]]+Tabela115[[#This Row],[GOVERNANÇA
Estratégia
Transposições Orçamentárias 
Nº __ a __ 
e
Reformulações
aprovadas]]</f>
        <v>0</v>
      </c>
      <c r="AK46" s="92">
        <f>AK47</f>
        <v>0</v>
      </c>
      <c r="AL46" s="217" t="e">
        <f>Tabela115[[#This Row],[GOVERNANÇA
Estratégia
Despesa Liquidada até __/__/____]]/Tabela115[[#This Row],[GOVERNANÇA
Estratégia
Orçamento 
Atualizado]]</f>
        <v>#DIV/0!</v>
      </c>
      <c r="AM46" s="92">
        <f>AM47</f>
        <v>0</v>
      </c>
      <c r="AN46" s="217" t="e">
        <f>Tabela115[[#This Row],[GOVERNANÇA
Estratégia
(+)
Suplementação
 proposta para a
_ª Reformulação]]/Tabela115[[#This Row],[GOVERNANÇA
Estratégia
Orçamento 
Atualizado]]</f>
        <v>#DIV/0!</v>
      </c>
      <c r="AO46" s="92">
        <f>AO47</f>
        <v>0</v>
      </c>
      <c r="AP46" s="217" t="e">
        <f>-Tabela115[[#This Row],[GOVERNANÇA
Estratégia
(-)
Redução
proposta para a
_ª Reformulação]]/Tabela115[[#This Row],[GOVERNANÇA
Estratégia
Orçamento 
Atualizado]]</f>
        <v>#DIV/0!</v>
      </c>
      <c r="AQ46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6" s="80">
        <f>AR47</f>
        <v>0</v>
      </c>
      <c r="AS46" s="92">
        <f>AS47</f>
        <v>0</v>
      </c>
      <c r="AT46" s="92">
        <f>Tabela115[[#This Row],[GOVERNANÇA
Controle
Proposta Orçamentária Inicial]]+Tabela115[[#This Row],[GOVERNANÇA
Controle
Transposições Orçamentárias 
Nº __ a __ 
e
Reformulações
aprovadas]]</f>
        <v>0</v>
      </c>
      <c r="AU46" s="92">
        <f>AU47</f>
        <v>0</v>
      </c>
      <c r="AV46" s="217" t="e">
        <f>Tabela115[[#This Row],[GOVERNANÇA
Controle
Despesa Liquidada até __/__/____]]/Tabela115[[#This Row],[GOVERNANÇA
Controle
Orçamento 
Atualizado]]</f>
        <v>#DIV/0!</v>
      </c>
      <c r="AW46" s="92">
        <f>AW47</f>
        <v>0</v>
      </c>
      <c r="AX46" s="217" t="e">
        <f>Tabela115[[#This Row],[GOVERNANÇA
Controle
(+)
Suplementação
 proposta para a
_ª Reformulação]]/Tabela115[[#This Row],[GOVERNANÇA
Controle
Orçamento 
Atualizado]]</f>
        <v>#DIV/0!</v>
      </c>
      <c r="AY46" s="92">
        <f>AY47</f>
        <v>0</v>
      </c>
      <c r="AZ46" s="217" t="e">
        <f>-Tabela115[[#This Row],[GOVERNANÇA
Controle
(-)
Redução
proposta para a
_ª Reformulação]]/Tabela115[[#This Row],[GOVERNANÇA
Controle
Orçamento 
Atualizado]]</f>
        <v>#DIV/0!</v>
      </c>
      <c r="BA46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6" s="221">
        <f>BC47</f>
        <v>0</v>
      </c>
      <c r="BD46" s="92">
        <f>BD47</f>
        <v>0</v>
      </c>
      <c r="BE46" s="92">
        <f>Tabela115[[#This Row],[FINALIDADE
Fiscalização
Proposta Orçamentária Inicial]]+Tabela115[[#This Row],[FINALIDADE
Fiscalização
Transposições Orçamentárias 
Nº __ a __ 
e
Reformulações
aprovadas]]</f>
        <v>0</v>
      </c>
      <c r="BF46" s="92">
        <f>BF47</f>
        <v>0</v>
      </c>
      <c r="BG46" s="217" t="e">
        <f>Tabela115[[#This Row],[FINALIDADE
Fiscalização
Despesa Liquidada até __/__/____]]/Tabela115[[#This Row],[FINALIDADE
Fiscalização
Orçamento 
Atualizado]]</f>
        <v>#DIV/0!</v>
      </c>
      <c r="BH46" s="92">
        <f>BH47</f>
        <v>0</v>
      </c>
      <c r="BI46" s="217" t="e">
        <f>Tabela115[[#This Row],[FINALIDADE
Fiscalização
(+)
Suplementação
 proposta para a
_ª Reformulação]]/Tabela115[[#This Row],[FINALIDADE
Fiscalização
Orçamento 
Atualizado]]</f>
        <v>#DIV/0!</v>
      </c>
      <c r="BJ46" s="92">
        <f>BJ47</f>
        <v>0</v>
      </c>
      <c r="BK46" s="217" t="e">
        <f>Tabela115[[#This Row],[FINALIDADE
Fiscalização
(-)
Redução
proposta para a
_ª Reformulação]]/Tabela115[[#This Row],[FINALIDADE
Fiscalização
Orçamento 
Atualizado]]</f>
        <v>#DIV/0!</v>
      </c>
      <c r="BL46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6" s="80">
        <f>BM47</f>
        <v>0</v>
      </c>
      <c r="BN46" s="92">
        <f>BN47</f>
        <v>0</v>
      </c>
      <c r="BO46" s="92">
        <f>Tabela115[[#This Row],[FINALIDADE
Registro
Proposta Orçamentária Inicial]]+Tabela115[[#This Row],[FINALIDADE
Registro
Transposições Orçamentárias 
Nº __ a __ 
e
Reformulações
aprovadas]]</f>
        <v>0</v>
      </c>
      <c r="BP46" s="92">
        <f>BP47</f>
        <v>0</v>
      </c>
      <c r="BQ46" s="220" t="e">
        <f>Tabela115[[#This Row],[FINALIDADE
Registro
Despesa Liquidada até __/__/____]]/Tabela115[[#This Row],[FINALIDADE
Registro
Orçamento 
Atualizado]]</f>
        <v>#DIV/0!</v>
      </c>
      <c r="BR46" s="92">
        <f>BR47</f>
        <v>0</v>
      </c>
      <c r="BS46" s="220" t="e">
        <f>Tabela115[[#This Row],[FINALIDADE
Registro
(+)
Suplementação
 proposta para a
_ª Reformulação]]/Tabela115[[#This Row],[FINALIDADE
Registro
Orçamento 
Atualizado]]</f>
        <v>#DIV/0!</v>
      </c>
      <c r="BT46" s="92">
        <f>BT47</f>
        <v>0</v>
      </c>
      <c r="BU46" s="220" t="e">
        <f>Tabela115[[#This Row],[FINALIDADE
Registro
(-)
Redução
proposta para a
_ª Reformulação]]/Tabela115[[#This Row],[FINALIDADE
Registro
Orçamento 
Atualizado]]</f>
        <v>#DIV/0!</v>
      </c>
      <c r="BV46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6" s="243">
        <f>BW47</f>
        <v>0</v>
      </c>
      <c r="BX46" s="80">
        <f>BX47</f>
        <v>0</v>
      </c>
      <c r="BY46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6" s="92">
        <f>BZ47</f>
        <v>0</v>
      </c>
      <c r="CA46" s="217" t="e">
        <f>Tabela115[[#This Row],[FINALIDADE
Julgamento e Normatização
Despesa Liquidada até __/__/____]]/Tabela115[[#This Row],[FINALIDADE
Julgamento e Normatização
Orçamento 
Atualizado]]</f>
        <v>#DIV/0!</v>
      </c>
      <c r="CB46" s="92">
        <f>CB47</f>
        <v>0</v>
      </c>
      <c r="CC46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6" s="92">
        <f>CD47</f>
        <v>0</v>
      </c>
      <c r="CE46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46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6" s="80">
        <f>CH47</f>
        <v>0</v>
      </c>
      <c r="CI46" s="80">
        <f>CI47</f>
        <v>0</v>
      </c>
      <c r="CJ46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6" s="80">
        <f>CK47</f>
        <v>0</v>
      </c>
      <c r="CL46" s="218" t="e">
        <f>Tabela115[[#This Row],[GESTÃO
Comunicação 
e Eventos
Despesa Liquidada até __/__/____]]/Tabela115[[#This Row],[GESTÃO
Comunicação 
e Eventos
Orçamento 
Atualizado]]</f>
        <v>#DIV/0!</v>
      </c>
      <c r="CM46" s="80">
        <f>CM47</f>
        <v>0</v>
      </c>
      <c r="CN46" s="218" t="e">
        <f>Tabela115[[#This Row],[GESTÃO
Comunicação 
e Eventos
(+)
Suplementação
 proposta para a
_ª Reformulação]]/Tabela115[[#This Row],[GESTÃO
Comunicação 
e Eventos
Orçamento 
Atualizado]]</f>
        <v>#DIV/0!</v>
      </c>
      <c r="CO46" s="80">
        <f>CO47</f>
        <v>0</v>
      </c>
      <c r="CP46" s="218" t="e">
        <f>-Tabela115[[#This Row],[GESTÃO
Comunicação 
e Eventos
(-)
Redução
proposta para a
_ª Reformulação]]/Tabela115[[#This Row],[GESTÃO
Comunicação 
e Eventos
Orçamento 
Atualizado]]</f>
        <v>#DIV/0!</v>
      </c>
      <c r="CQ46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6" s="80">
        <f>CR47</f>
        <v>0</v>
      </c>
      <c r="CS46" s="80">
        <f>CS47</f>
        <v>0</v>
      </c>
      <c r="CT46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6" s="80">
        <f>CU47</f>
        <v>0</v>
      </c>
      <c r="CV46" s="218" t="e">
        <f>Tabela115[[#This Row],[GESTÃO
Suporte Técnico-Administrativo
Despesa Liquidada até __/__/____]]/Tabela115[[#This Row],[GESTÃO
Suporte Técnico-Administrativo
Orçamento 
Atualizado]]</f>
        <v>#DIV/0!</v>
      </c>
      <c r="CW46" s="80">
        <f>CW47</f>
        <v>0</v>
      </c>
      <c r="CX46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6" s="80">
        <f>CY47</f>
        <v>0</v>
      </c>
      <c r="CZ46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46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6" s="80">
        <f>DB47</f>
        <v>0</v>
      </c>
      <c r="DC46" s="80">
        <f>DC47</f>
        <v>0</v>
      </c>
      <c r="DD46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6" s="80">
        <f>DE47</f>
        <v>0</v>
      </c>
      <c r="DF46" s="218" t="e">
        <f>Tabela115[[#This Row],[GESTÃO
Tecnologia da
Informação
Despesa Liquidada até __/__/____]]/Tabela115[[#This Row],[GESTÃO
Tecnologia da
Informação
Orçamento 
Atualizado]]</f>
        <v>#DIV/0!</v>
      </c>
      <c r="DG46" s="80">
        <f>DG47</f>
        <v>0</v>
      </c>
      <c r="DH46" s="218" t="e">
        <f>Tabela115[[#This Row],[GESTÃO
Tecnologia da
Informação
(+)
Suplementação
 proposta para a
_ª Reformulação]]/Tabela115[[#This Row],[GESTÃO
Tecnologia da
Informação
Orçamento 
Atualizado]]</f>
        <v>#DIV/0!</v>
      </c>
      <c r="DI46" s="80">
        <f>DI47</f>
        <v>0</v>
      </c>
      <c r="DJ46" s="218" t="e">
        <f>-Tabela115[[#This Row],[GESTÃO
Tecnologia da
Informação
(-)
Redução
proposta para a
_ª Reformulação]]/Tabela115[[#This Row],[GESTÃO
Tecnologia da
Informação
Orçamento 
Atualizado]]</f>
        <v>#DIV/0!</v>
      </c>
      <c r="DK46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6" s="80">
        <f>DL47</f>
        <v>0</v>
      </c>
      <c r="DM46" s="80">
        <f>DM47</f>
        <v>0</v>
      </c>
      <c r="DN46" s="80">
        <f>Tabela115[[#This Row],[GESTÃO
Infraestrutura
Proposta Orçamentária Inicial]]+Tabela115[[#This Row],[GESTÃO
Infraestrutura
Transposições Orçamentárias 
Nº __ a __ 
e
Reformulações
aprovadas]]</f>
        <v>0</v>
      </c>
      <c r="DO46" s="80">
        <f>DO47</f>
        <v>0</v>
      </c>
      <c r="DP46" s="218" t="e">
        <f>Tabela115[[#This Row],[GESTÃO
Infraestrutura
Despesa Liquidada até __/__/____]]/Tabela115[[#This Row],[GESTÃO
Infraestrutura
Orçamento 
Atualizado]]</f>
        <v>#DIV/0!</v>
      </c>
      <c r="DQ46" s="80">
        <f>DQ47</f>
        <v>0</v>
      </c>
      <c r="DR46" s="218" t="e">
        <f>Tabela115[[#This Row],[GESTÃO
Infraestrutura
(+)
Suplementação
 proposta para a
_ª Reformulação]]/Tabela115[[#This Row],[GESTÃO
Infraestrutura
Orçamento 
Atualizado]]</f>
        <v>#DIV/0!</v>
      </c>
      <c r="DS46" s="80">
        <f>DS47</f>
        <v>0</v>
      </c>
      <c r="DT46" s="218" t="e">
        <f>Tabela115[[#This Row],[GESTÃO
Infraestrutura
(-)
Redução
proposta para a
_ª Reformulação]]/Tabela115[[#This Row],[GESTÃO
Infraestrutura
Orçamento 
Atualizado]]</f>
        <v>#DIV/0!</v>
      </c>
      <c r="DU46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6" s="94"/>
      <c r="DX46" s="94"/>
      <c r="DY46" s="94"/>
      <c r="DZ46" s="94"/>
      <c r="EA46" s="94"/>
      <c r="EB46" s="94"/>
      <c r="EC46" s="94"/>
      <c r="ED46" s="94"/>
      <c r="EE46" s="94"/>
    </row>
    <row r="47" spans="1:135" s="18" customFormat="1" ht="12" x14ac:dyDescent="0.25">
      <c r="A47" s="75" t="s">
        <v>612</v>
      </c>
      <c r="B47" s="42" t="s">
        <v>637</v>
      </c>
      <c r="C4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7" s="69" t="e">
        <f>Tabela115[[#This Row],[DESPESA
LIQUIDADA ATÉ
 __/__/____]]/Tabela115[[#This Row],[ORÇAMENTO
ATUALIZADO]]</f>
        <v>#DIV/0!</v>
      </c>
      <c r="H4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7" s="263" t="e">
        <f>Tabela115[[#This Row],[(+)
SUPLEMENTAÇÃO
PROPOSTA PARA A
_ª
REFORMULAÇÃO]]/Tabela115[[#This Row],[ORÇAMENTO
ATUALIZADO]]</f>
        <v>#DIV/0!</v>
      </c>
      <c r="J4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7" s="263" t="e">
        <f>-Tabela115[[#This Row],[(-)
REDUÇÃO
PROPOSTA PARA A
_ª
REFORMULAÇÃO]]/Tabela115[[#This Row],[ORÇAMENTO
ATUALIZADO]]</f>
        <v>#DIV/0!</v>
      </c>
      <c r="L4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7" s="83" t="e">
        <f>(Tabela115[[#This Row],[PROPOSTA
ORÇAMENTÁRIA
ATUALIZADA
APÓS A
_ª
REFORMULAÇÃO]]/Tabela115[[#This Row],[ORÇAMENTO
ATUALIZADO]])-1</f>
        <v>#DIV/0!</v>
      </c>
      <c r="N47" s="225"/>
      <c r="O47" s="93"/>
      <c r="P4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7" s="93"/>
      <c r="R47" s="201" t="e">
        <f>Tabela115[[#This Row],[GOVERNANÇA
Direção e
Liderança
Despesa Liquidada até __/__/____]]/Tabela115[[#This Row],[GOVERNANÇA
Direção e
Liderança
Orçamento 
Atualizado]]</f>
        <v>#DIV/0!</v>
      </c>
      <c r="S47" s="93"/>
      <c r="T47" s="201" t="e">
        <f>Tabela115[[#This Row],[GOVERNANÇA
Direção e
Liderança
(+)
Suplementação
 proposta para a
_ª Reformulação]]/Tabela115[[#This Row],[GOVERNANÇA
Direção e
Liderança
Orçamento 
Atualizado]]</f>
        <v>#DIV/0!</v>
      </c>
      <c r="U47" s="93"/>
      <c r="V47" s="201" t="e">
        <f>-Tabela115[[#This Row],[GOVERNANÇA
Direção e
Liderança
(-)
Redução
proposta para a
_ª Reformulação]]/Tabela115[[#This Row],[GOVERNANÇA
Direção e
Liderança
Orçamento 
Atualizado]]</f>
        <v>#DIV/0!</v>
      </c>
      <c r="W4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7" s="31"/>
      <c r="Y47" s="31"/>
      <c r="Z4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7" s="31"/>
      <c r="AB47" s="203" t="e">
        <f>Tabela115[[#This Row],[GOVERNANÇA
Relacionamento 
Institucional
Despesa Liquidada até __/__/____]]/Tabela115[[#This Row],[GOVERNANÇA
Relacionamento 
Institucional
Orçamento 
Atualizado]]</f>
        <v>#DIV/0!</v>
      </c>
      <c r="AC47" s="31"/>
      <c r="AD4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7" s="31"/>
      <c r="AF4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7" s="31"/>
      <c r="AI47" s="93"/>
      <c r="AJ47" s="93">
        <f>Tabela115[[#This Row],[GOVERNANÇA
Estratégia
Proposta Orçamentária Inicial]]+Tabela115[[#This Row],[GOVERNANÇA
Estratégia
Transposições Orçamentárias 
Nº __ a __ 
e
Reformulações
aprovadas]]</f>
        <v>0</v>
      </c>
      <c r="AK47" s="93"/>
      <c r="AL47" s="201" t="e">
        <f>Tabela115[[#This Row],[GOVERNANÇA
Estratégia
Despesa Liquidada até __/__/____]]/Tabela115[[#This Row],[GOVERNANÇA
Estratégia
Orçamento 
Atualizado]]</f>
        <v>#DIV/0!</v>
      </c>
      <c r="AM47" s="93"/>
      <c r="AN47" s="201" t="e">
        <f>Tabela115[[#This Row],[GOVERNANÇA
Estratégia
(+)
Suplementação
 proposta para a
_ª Reformulação]]/Tabela115[[#This Row],[GOVERNANÇA
Estratégia
Orçamento 
Atualizado]]</f>
        <v>#DIV/0!</v>
      </c>
      <c r="AO47" s="93"/>
      <c r="AP47" s="201" t="e">
        <f>-Tabela115[[#This Row],[GOVERNANÇA
Estratégia
(-)
Redução
proposta para a
_ª Reformulação]]/Tabela115[[#This Row],[GOVERNANÇA
Estratégia
Orçamento 
Atualizado]]</f>
        <v>#DIV/0!</v>
      </c>
      <c r="AQ4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7" s="31"/>
      <c r="AS47" s="93"/>
      <c r="AT47" s="93">
        <f>Tabela115[[#This Row],[GOVERNANÇA
Controle
Proposta Orçamentária Inicial]]+Tabela115[[#This Row],[GOVERNANÇA
Controle
Transposições Orçamentárias 
Nº __ a __ 
e
Reformulações
aprovadas]]</f>
        <v>0</v>
      </c>
      <c r="AU47" s="93"/>
      <c r="AV47" s="201" t="e">
        <f>Tabela115[[#This Row],[GOVERNANÇA
Controle
Despesa Liquidada até __/__/____]]/Tabela115[[#This Row],[GOVERNANÇA
Controle
Orçamento 
Atualizado]]</f>
        <v>#DIV/0!</v>
      </c>
      <c r="AW47" s="93"/>
      <c r="AX47" s="201" t="e">
        <f>Tabela115[[#This Row],[GOVERNANÇA
Controle
(+)
Suplementação
 proposta para a
_ª Reformulação]]/Tabela115[[#This Row],[GOVERNANÇA
Controle
Orçamento 
Atualizado]]</f>
        <v>#DIV/0!</v>
      </c>
      <c r="AY47" s="93"/>
      <c r="AZ47" s="201" t="e">
        <f>-Tabela115[[#This Row],[GOVERNANÇA
Controle
(-)
Redução
proposta para a
_ª Reformulação]]/Tabela115[[#This Row],[GOVERNANÇA
Controle
Orçamento 
Atualizado]]</f>
        <v>#DIV/0!</v>
      </c>
      <c r="BA4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7" s="225"/>
      <c r="BD47" s="93"/>
      <c r="BE47" s="93">
        <f>Tabela115[[#This Row],[FINALIDADE
Fiscalização
Proposta Orçamentária Inicial]]+Tabela115[[#This Row],[FINALIDADE
Fiscalização
Transposições Orçamentárias 
Nº __ a __ 
e
Reformulações
aprovadas]]</f>
        <v>0</v>
      </c>
      <c r="BF47" s="93"/>
      <c r="BG47" s="201" t="e">
        <f>Tabela115[[#This Row],[FINALIDADE
Fiscalização
Despesa Liquidada até __/__/____]]/Tabela115[[#This Row],[FINALIDADE
Fiscalização
Orçamento 
Atualizado]]</f>
        <v>#DIV/0!</v>
      </c>
      <c r="BH47" s="93"/>
      <c r="BI47" s="201" t="e">
        <f>Tabela115[[#This Row],[FINALIDADE
Fiscalização
(+)
Suplementação
 proposta para a
_ª Reformulação]]/Tabela115[[#This Row],[FINALIDADE
Fiscalização
Orçamento 
Atualizado]]</f>
        <v>#DIV/0!</v>
      </c>
      <c r="BJ47" s="93"/>
      <c r="BK47" s="201" t="e">
        <f>Tabela115[[#This Row],[FINALIDADE
Fiscalização
(-)
Redução
proposta para a
_ª Reformulação]]/Tabela115[[#This Row],[FINALIDADE
Fiscalização
Orçamento 
Atualizado]]</f>
        <v>#DIV/0!</v>
      </c>
      <c r="BL4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7" s="31"/>
      <c r="BN47" s="93"/>
      <c r="BO47" s="93">
        <f>Tabela115[[#This Row],[FINALIDADE
Registro
Proposta Orçamentária Inicial]]+Tabela115[[#This Row],[FINALIDADE
Registro
Transposições Orçamentárias 
Nº __ a __ 
e
Reformulações
aprovadas]]</f>
        <v>0</v>
      </c>
      <c r="BP47" s="93"/>
      <c r="BQ47" s="202" t="e">
        <f>Tabela115[[#This Row],[FINALIDADE
Registro
Despesa Liquidada até __/__/____]]/Tabela115[[#This Row],[FINALIDADE
Registro
Orçamento 
Atualizado]]</f>
        <v>#DIV/0!</v>
      </c>
      <c r="BR47" s="93"/>
      <c r="BS47" s="202" t="e">
        <f>Tabela115[[#This Row],[FINALIDADE
Registro
(+)
Suplementação
 proposta para a
_ª Reformulação]]/Tabela115[[#This Row],[FINALIDADE
Registro
Orçamento 
Atualizado]]</f>
        <v>#DIV/0!</v>
      </c>
      <c r="BT47" s="93"/>
      <c r="BU47" s="202" t="e">
        <f>Tabela115[[#This Row],[FINALIDADE
Registro
(-)
Redução
proposta para a
_ª Reformulação]]/Tabela115[[#This Row],[FINALIDADE
Registro
Orçamento 
Atualizado]]</f>
        <v>#DIV/0!</v>
      </c>
      <c r="BV4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7" s="244"/>
      <c r="BX47" s="31"/>
      <c r="BY4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7" s="93"/>
      <c r="CA47" s="201" t="e">
        <f>Tabela115[[#This Row],[FINALIDADE
Julgamento e Normatização
Despesa Liquidada até __/__/____]]/Tabela115[[#This Row],[FINALIDADE
Julgamento e Normatização
Orçamento 
Atualizado]]</f>
        <v>#DIV/0!</v>
      </c>
      <c r="CB47" s="93"/>
      <c r="CC4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7" s="93"/>
      <c r="CE4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4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7" s="31"/>
      <c r="CI47" s="31"/>
      <c r="CJ4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7" s="31"/>
      <c r="CL47" s="203" t="e">
        <f>Tabela115[[#This Row],[GESTÃO
Comunicação 
e Eventos
Despesa Liquidada até __/__/____]]/Tabela115[[#This Row],[GESTÃO
Comunicação 
e Eventos
Orçamento 
Atualizado]]</f>
        <v>#DIV/0!</v>
      </c>
      <c r="CM47" s="31"/>
      <c r="CN47" s="203" t="e">
        <f>Tabela115[[#This Row],[GESTÃO
Comunicação 
e Eventos
(+)
Suplementação
 proposta para a
_ª Reformulação]]/Tabela115[[#This Row],[GESTÃO
Comunicação 
e Eventos
Orçamento 
Atualizado]]</f>
        <v>#DIV/0!</v>
      </c>
      <c r="CO47" s="31"/>
      <c r="CP47" s="203" t="e">
        <f>-Tabela115[[#This Row],[GESTÃO
Comunicação 
e Eventos
(-)
Redução
proposta para a
_ª Reformulação]]/Tabela115[[#This Row],[GESTÃO
Comunicação 
e Eventos
Orçamento 
Atualizado]]</f>
        <v>#DIV/0!</v>
      </c>
      <c r="CQ4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7" s="31"/>
      <c r="CS47" s="31"/>
      <c r="CT4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7" s="31"/>
      <c r="CV47" s="203" t="e">
        <f>Tabela115[[#This Row],[GESTÃO
Suporte Técnico-Administrativo
Despesa Liquidada até __/__/____]]/Tabela115[[#This Row],[GESTÃO
Suporte Técnico-Administrativo
Orçamento 
Atualizado]]</f>
        <v>#DIV/0!</v>
      </c>
      <c r="CW47" s="31"/>
      <c r="CX4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7" s="31"/>
      <c r="CZ4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4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7" s="31"/>
      <c r="DC47" s="31"/>
      <c r="DD4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7" s="31"/>
      <c r="DF47" s="203" t="e">
        <f>Tabela115[[#This Row],[GESTÃO
Tecnologia da
Informação
Despesa Liquidada até __/__/____]]/Tabela115[[#This Row],[GESTÃO
Tecnologia da
Informação
Orçamento 
Atualizado]]</f>
        <v>#DIV/0!</v>
      </c>
      <c r="DG47" s="31"/>
      <c r="DH4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47" s="31"/>
      <c r="DJ47" s="203" t="e">
        <f>-Tabela115[[#This Row],[GESTÃO
Tecnologia da
Informação
(-)
Redução
proposta para a
_ª Reformulação]]/Tabela115[[#This Row],[GESTÃO
Tecnologia da
Informação
Orçamento 
Atualizado]]</f>
        <v>#DIV/0!</v>
      </c>
      <c r="DK4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7" s="31"/>
      <c r="DM47" s="31"/>
      <c r="DN47" s="31">
        <f>Tabela115[[#This Row],[GESTÃO
Infraestrutura
Proposta Orçamentária Inicial]]+Tabela115[[#This Row],[GESTÃO
Infraestrutura
Transposições Orçamentárias 
Nº __ a __ 
e
Reformulações
aprovadas]]</f>
        <v>0</v>
      </c>
      <c r="DO47" s="31"/>
      <c r="DP47" s="203" t="e">
        <f>Tabela115[[#This Row],[GESTÃO
Infraestrutura
Despesa Liquidada até __/__/____]]/Tabela115[[#This Row],[GESTÃO
Infraestrutura
Orçamento 
Atualizado]]</f>
        <v>#DIV/0!</v>
      </c>
      <c r="DQ47" s="31"/>
      <c r="DR47" s="203" t="e">
        <f>Tabela115[[#This Row],[GESTÃO
Infraestrutura
(+)
Suplementação
 proposta para a
_ª Reformulação]]/Tabela115[[#This Row],[GESTÃO
Infraestrutura
Orçamento 
Atualizado]]</f>
        <v>#DIV/0!</v>
      </c>
      <c r="DS47" s="31"/>
      <c r="DT47" s="203" t="e">
        <f>Tabela115[[#This Row],[GESTÃO
Infraestrutura
(-)
Redução
proposta para a
_ª Reformulação]]/Tabela115[[#This Row],[GESTÃO
Infraestrutura
Orçamento 
Atualizado]]</f>
        <v>#DIV/0!</v>
      </c>
      <c r="DU4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7" s="89"/>
      <c r="DX47" s="89"/>
      <c r="DY47" s="89"/>
      <c r="DZ47" s="89"/>
      <c r="EA47" s="89"/>
      <c r="EB47" s="89"/>
      <c r="EC47" s="89"/>
      <c r="ED47" s="89"/>
      <c r="EE47" s="89"/>
    </row>
    <row r="48" spans="1:135" s="37" customFormat="1" ht="12" x14ac:dyDescent="0.25">
      <c r="A48" s="76" t="s">
        <v>613</v>
      </c>
      <c r="B48" s="43" t="s">
        <v>638</v>
      </c>
      <c r="C48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8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8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8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8" s="68" t="e">
        <f>Tabela115[[#This Row],[DESPESA
LIQUIDADA ATÉ
 __/__/____]]/Tabela115[[#This Row],[ORÇAMENTO
ATUALIZADO]]</f>
        <v>#DIV/0!</v>
      </c>
      <c r="H48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8" s="259" t="e">
        <f>Tabela115[[#This Row],[(+)
SUPLEMENTAÇÃO
PROPOSTA PARA A
_ª
REFORMULAÇÃO]]/Tabela115[[#This Row],[ORÇAMENTO
ATUALIZADO]]</f>
        <v>#DIV/0!</v>
      </c>
      <c r="J48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8" s="259" t="e">
        <f>-Tabela115[[#This Row],[(-)
REDUÇÃO
PROPOSTA PARA A
_ª
REFORMULAÇÃO]]/Tabela115[[#This Row],[ORÇAMENTO
ATUALIZADO]]</f>
        <v>#DIV/0!</v>
      </c>
      <c r="L48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8" s="82" t="e">
        <f>(Tabela115[[#This Row],[PROPOSTA
ORÇAMENTÁRIA
ATUALIZADA
APÓS A
_ª
REFORMULAÇÃO]]/Tabela115[[#This Row],[ORÇAMENTO
ATUALIZADO]])-1</f>
        <v>#DIV/0!</v>
      </c>
      <c r="N48" s="221"/>
      <c r="O48" s="92"/>
      <c r="P48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8" s="92"/>
      <c r="R48" s="217" t="e">
        <f>Tabela115[[#This Row],[GOVERNANÇA
Direção e
Liderança
Despesa Liquidada até __/__/____]]/Tabela115[[#This Row],[GOVERNANÇA
Direção e
Liderança
Orçamento 
Atualizado]]</f>
        <v>#DIV/0!</v>
      </c>
      <c r="S48" s="92"/>
      <c r="T48" s="217" t="e">
        <f>Tabela115[[#This Row],[GOVERNANÇA
Direção e
Liderança
(+)
Suplementação
 proposta para a
_ª Reformulação]]/Tabela115[[#This Row],[GOVERNANÇA
Direção e
Liderança
Orçamento 
Atualizado]]</f>
        <v>#DIV/0!</v>
      </c>
      <c r="U48" s="92"/>
      <c r="V48" s="217" t="e">
        <f>-Tabela115[[#This Row],[GOVERNANÇA
Direção e
Liderança
(-)
Redução
proposta para a
_ª Reformulação]]/Tabela115[[#This Row],[GOVERNANÇA
Direção e
Liderança
Orçamento 
Atualizado]]</f>
        <v>#DIV/0!</v>
      </c>
      <c r="W48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8" s="80"/>
      <c r="Y48" s="80"/>
      <c r="Z48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8" s="80"/>
      <c r="AB48" s="218" t="e">
        <f>Tabela115[[#This Row],[GOVERNANÇA
Relacionamento 
Institucional
Despesa Liquidada até __/__/____]]/Tabela115[[#This Row],[GOVERNANÇA
Relacionamento 
Institucional
Orçamento 
Atualizado]]</f>
        <v>#DIV/0!</v>
      </c>
      <c r="AC48" s="80"/>
      <c r="AD48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8" s="80"/>
      <c r="AF48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8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8" s="80"/>
      <c r="AI48" s="92"/>
      <c r="AJ48" s="92">
        <f>Tabela115[[#This Row],[GOVERNANÇA
Estratégia
Proposta Orçamentária Inicial]]+Tabela115[[#This Row],[GOVERNANÇA
Estratégia
Transposições Orçamentárias 
Nº __ a __ 
e
Reformulações
aprovadas]]</f>
        <v>0</v>
      </c>
      <c r="AK48" s="92"/>
      <c r="AL48" s="217" t="e">
        <f>Tabela115[[#This Row],[GOVERNANÇA
Estratégia
Despesa Liquidada até __/__/____]]/Tabela115[[#This Row],[GOVERNANÇA
Estratégia
Orçamento 
Atualizado]]</f>
        <v>#DIV/0!</v>
      </c>
      <c r="AM48" s="92"/>
      <c r="AN48" s="217" t="e">
        <f>Tabela115[[#This Row],[GOVERNANÇA
Estratégia
(+)
Suplementação
 proposta para a
_ª Reformulação]]/Tabela115[[#This Row],[GOVERNANÇA
Estratégia
Orçamento 
Atualizado]]</f>
        <v>#DIV/0!</v>
      </c>
      <c r="AO48" s="92"/>
      <c r="AP48" s="217" t="e">
        <f>-Tabela115[[#This Row],[GOVERNANÇA
Estratégia
(-)
Redução
proposta para a
_ª Reformulação]]/Tabela115[[#This Row],[GOVERNANÇA
Estratégia
Orçamento 
Atualizado]]</f>
        <v>#DIV/0!</v>
      </c>
      <c r="AQ48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8" s="80"/>
      <c r="AS48" s="92"/>
      <c r="AT48" s="92">
        <f>Tabela115[[#This Row],[GOVERNANÇA
Controle
Proposta Orçamentária Inicial]]+Tabela115[[#This Row],[GOVERNANÇA
Controle
Transposições Orçamentárias 
Nº __ a __ 
e
Reformulações
aprovadas]]</f>
        <v>0</v>
      </c>
      <c r="AU48" s="92"/>
      <c r="AV48" s="217" t="e">
        <f>Tabela115[[#This Row],[GOVERNANÇA
Controle
Despesa Liquidada até __/__/____]]/Tabela115[[#This Row],[GOVERNANÇA
Controle
Orçamento 
Atualizado]]</f>
        <v>#DIV/0!</v>
      </c>
      <c r="AW48" s="92"/>
      <c r="AX48" s="217" t="e">
        <f>Tabela115[[#This Row],[GOVERNANÇA
Controle
(+)
Suplementação
 proposta para a
_ª Reformulação]]/Tabela115[[#This Row],[GOVERNANÇA
Controle
Orçamento 
Atualizado]]</f>
        <v>#DIV/0!</v>
      </c>
      <c r="AY48" s="92"/>
      <c r="AZ48" s="217" t="e">
        <f>-Tabela115[[#This Row],[GOVERNANÇA
Controle
(-)
Redução
proposta para a
_ª Reformulação]]/Tabela115[[#This Row],[GOVERNANÇA
Controle
Orçamento 
Atualizado]]</f>
        <v>#DIV/0!</v>
      </c>
      <c r="BA48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8" s="221"/>
      <c r="BD48" s="92"/>
      <c r="BE48" s="92">
        <f>Tabela115[[#This Row],[FINALIDADE
Fiscalização
Proposta Orçamentária Inicial]]+Tabela115[[#This Row],[FINALIDADE
Fiscalização
Transposições Orçamentárias 
Nº __ a __ 
e
Reformulações
aprovadas]]</f>
        <v>0</v>
      </c>
      <c r="BF48" s="92"/>
      <c r="BG48" s="217" t="e">
        <f>Tabela115[[#This Row],[FINALIDADE
Fiscalização
Despesa Liquidada até __/__/____]]/Tabela115[[#This Row],[FINALIDADE
Fiscalização
Orçamento 
Atualizado]]</f>
        <v>#DIV/0!</v>
      </c>
      <c r="BH48" s="92"/>
      <c r="BI48" s="217" t="e">
        <f>Tabela115[[#This Row],[FINALIDADE
Fiscalização
(+)
Suplementação
 proposta para a
_ª Reformulação]]/Tabela115[[#This Row],[FINALIDADE
Fiscalização
Orçamento 
Atualizado]]</f>
        <v>#DIV/0!</v>
      </c>
      <c r="BJ48" s="92"/>
      <c r="BK48" s="217" t="e">
        <f>Tabela115[[#This Row],[FINALIDADE
Fiscalização
(-)
Redução
proposta para a
_ª Reformulação]]/Tabela115[[#This Row],[FINALIDADE
Fiscalização
Orçamento 
Atualizado]]</f>
        <v>#DIV/0!</v>
      </c>
      <c r="BL48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8" s="80"/>
      <c r="BN48" s="92"/>
      <c r="BO48" s="92">
        <f>Tabela115[[#This Row],[FINALIDADE
Registro
Proposta Orçamentária Inicial]]+Tabela115[[#This Row],[FINALIDADE
Registro
Transposições Orçamentárias 
Nº __ a __ 
e
Reformulações
aprovadas]]</f>
        <v>0</v>
      </c>
      <c r="BP48" s="92"/>
      <c r="BQ48" s="220" t="e">
        <f>Tabela115[[#This Row],[FINALIDADE
Registro
Despesa Liquidada até __/__/____]]/Tabela115[[#This Row],[FINALIDADE
Registro
Orçamento 
Atualizado]]</f>
        <v>#DIV/0!</v>
      </c>
      <c r="BR48" s="92"/>
      <c r="BS48" s="220" t="e">
        <f>Tabela115[[#This Row],[FINALIDADE
Registro
(+)
Suplementação
 proposta para a
_ª Reformulação]]/Tabela115[[#This Row],[FINALIDADE
Registro
Orçamento 
Atualizado]]</f>
        <v>#DIV/0!</v>
      </c>
      <c r="BT48" s="92"/>
      <c r="BU48" s="220" t="e">
        <f>Tabela115[[#This Row],[FINALIDADE
Registro
(-)
Redução
proposta para a
_ª Reformulação]]/Tabela115[[#This Row],[FINALIDADE
Registro
Orçamento 
Atualizado]]</f>
        <v>#DIV/0!</v>
      </c>
      <c r="BV48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8" s="243"/>
      <c r="BX48" s="80"/>
      <c r="BY48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8" s="92"/>
      <c r="CA48" s="217" t="e">
        <f>Tabela115[[#This Row],[FINALIDADE
Julgamento e Normatização
Despesa Liquidada até __/__/____]]/Tabela115[[#This Row],[FINALIDADE
Julgamento e Normatização
Orçamento 
Atualizado]]</f>
        <v>#DIV/0!</v>
      </c>
      <c r="CB48" s="92"/>
      <c r="CC48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8" s="92"/>
      <c r="CE48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48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8" s="80"/>
      <c r="CI48" s="80"/>
      <c r="CJ48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8" s="80"/>
      <c r="CL48" s="218" t="e">
        <f>Tabela115[[#This Row],[GESTÃO
Comunicação 
e Eventos
Despesa Liquidada até __/__/____]]/Tabela115[[#This Row],[GESTÃO
Comunicação 
e Eventos
Orçamento 
Atualizado]]</f>
        <v>#DIV/0!</v>
      </c>
      <c r="CM48" s="80"/>
      <c r="CN48" s="218" t="e">
        <f>Tabela115[[#This Row],[GESTÃO
Comunicação 
e Eventos
(+)
Suplementação
 proposta para a
_ª Reformulação]]/Tabela115[[#This Row],[GESTÃO
Comunicação 
e Eventos
Orçamento 
Atualizado]]</f>
        <v>#DIV/0!</v>
      </c>
      <c r="CO48" s="80"/>
      <c r="CP48" s="218" t="e">
        <f>-Tabela115[[#This Row],[GESTÃO
Comunicação 
e Eventos
(-)
Redução
proposta para a
_ª Reformulação]]/Tabela115[[#This Row],[GESTÃO
Comunicação 
e Eventos
Orçamento 
Atualizado]]</f>
        <v>#DIV/0!</v>
      </c>
      <c r="CQ48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8" s="80"/>
      <c r="CS48" s="80"/>
      <c r="CT48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8" s="80"/>
      <c r="CV48" s="218" t="e">
        <f>Tabela115[[#This Row],[GESTÃO
Suporte Técnico-Administrativo
Despesa Liquidada até __/__/____]]/Tabela115[[#This Row],[GESTÃO
Suporte Técnico-Administrativo
Orçamento 
Atualizado]]</f>
        <v>#DIV/0!</v>
      </c>
      <c r="CW48" s="80"/>
      <c r="CX48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8" s="80"/>
      <c r="CZ48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48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8" s="80"/>
      <c r="DC48" s="80"/>
      <c r="DD48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8" s="80"/>
      <c r="DF48" s="218" t="e">
        <f>Tabela115[[#This Row],[GESTÃO
Tecnologia da
Informação
Despesa Liquidada até __/__/____]]/Tabela115[[#This Row],[GESTÃO
Tecnologia da
Informação
Orçamento 
Atualizado]]</f>
        <v>#DIV/0!</v>
      </c>
      <c r="DG48" s="80"/>
      <c r="DH48" s="218" t="e">
        <f>Tabela115[[#This Row],[GESTÃO
Tecnologia da
Informação
(+)
Suplementação
 proposta para a
_ª Reformulação]]/Tabela115[[#This Row],[GESTÃO
Tecnologia da
Informação
Orçamento 
Atualizado]]</f>
        <v>#DIV/0!</v>
      </c>
      <c r="DI48" s="80"/>
      <c r="DJ48" s="218" t="e">
        <f>-Tabela115[[#This Row],[GESTÃO
Tecnologia da
Informação
(-)
Redução
proposta para a
_ª Reformulação]]/Tabela115[[#This Row],[GESTÃO
Tecnologia da
Informação
Orçamento 
Atualizado]]</f>
        <v>#DIV/0!</v>
      </c>
      <c r="DK48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8" s="80"/>
      <c r="DM48" s="80"/>
      <c r="DN48" s="80">
        <f>Tabela115[[#This Row],[GESTÃO
Infraestrutura
Proposta Orçamentária Inicial]]+Tabela115[[#This Row],[GESTÃO
Infraestrutura
Transposições Orçamentárias 
Nº __ a __ 
e
Reformulações
aprovadas]]</f>
        <v>0</v>
      </c>
      <c r="DO48" s="80"/>
      <c r="DP48" s="218" t="e">
        <f>Tabela115[[#This Row],[GESTÃO
Infraestrutura
Despesa Liquidada até __/__/____]]/Tabela115[[#This Row],[GESTÃO
Infraestrutura
Orçamento 
Atualizado]]</f>
        <v>#DIV/0!</v>
      </c>
      <c r="DQ48" s="80"/>
      <c r="DR48" s="218" t="e">
        <f>Tabela115[[#This Row],[GESTÃO
Infraestrutura
(+)
Suplementação
 proposta para a
_ª Reformulação]]/Tabela115[[#This Row],[GESTÃO
Infraestrutura
Orçamento 
Atualizado]]</f>
        <v>#DIV/0!</v>
      </c>
      <c r="DS48" s="80"/>
      <c r="DT48" s="218" t="e">
        <f>Tabela115[[#This Row],[GESTÃO
Infraestrutura
(-)
Redução
proposta para a
_ª Reformulação]]/Tabela115[[#This Row],[GESTÃO
Infraestrutura
Orçamento 
Atualizado]]</f>
        <v>#DIV/0!</v>
      </c>
      <c r="DU48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8" s="94"/>
      <c r="DX48" s="94"/>
      <c r="DY48" s="94"/>
      <c r="DZ48" s="94"/>
      <c r="EA48" s="94"/>
      <c r="EB48" s="94"/>
      <c r="EC48" s="94"/>
      <c r="ED48" s="94"/>
      <c r="EE48" s="94"/>
    </row>
    <row r="49" spans="1:136" s="37" customFormat="1" ht="12" x14ac:dyDescent="0.25">
      <c r="A49" s="76" t="s">
        <v>614</v>
      </c>
      <c r="B49" s="43" t="s">
        <v>639</v>
      </c>
      <c r="C49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49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49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49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49" s="68" t="e">
        <f>Tabela115[[#This Row],[DESPESA
LIQUIDADA ATÉ
 __/__/____]]/Tabela115[[#This Row],[ORÇAMENTO
ATUALIZADO]]</f>
        <v>#DIV/0!</v>
      </c>
      <c r="H49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49" s="259" t="e">
        <f>Tabela115[[#This Row],[(+)
SUPLEMENTAÇÃO
PROPOSTA PARA A
_ª
REFORMULAÇÃO]]/Tabela115[[#This Row],[ORÇAMENTO
ATUALIZADO]]</f>
        <v>#DIV/0!</v>
      </c>
      <c r="J49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49" s="259" t="e">
        <f>-Tabela115[[#This Row],[(-)
REDUÇÃO
PROPOSTA PARA A
_ª
REFORMULAÇÃO]]/Tabela115[[#This Row],[ORÇAMENTO
ATUALIZADO]]</f>
        <v>#DIV/0!</v>
      </c>
      <c r="L49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49" s="82" t="e">
        <f>(Tabela115[[#This Row],[PROPOSTA
ORÇAMENTÁRIA
ATUALIZADA
APÓS A
_ª
REFORMULAÇÃO]]/Tabela115[[#This Row],[ORÇAMENTO
ATUALIZADO]])-1</f>
        <v>#DIV/0!</v>
      </c>
      <c r="N49" s="221"/>
      <c r="O49" s="92"/>
      <c r="P49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49" s="92"/>
      <c r="R49" s="217" t="e">
        <f>Tabela115[[#This Row],[GOVERNANÇA
Direção e
Liderança
Despesa Liquidada até __/__/____]]/Tabela115[[#This Row],[GOVERNANÇA
Direção e
Liderança
Orçamento 
Atualizado]]</f>
        <v>#DIV/0!</v>
      </c>
      <c r="S49" s="92"/>
      <c r="T49" s="217" t="e">
        <f>Tabela115[[#This Row],[GOVERNANÇA
Direção e
Liderança
(+)
Suplementação
 proposta para a
_ª Reformulação]]/Tabela115[[#This Row],[GOVERNANÇA
Direção e
Liderança
Orçamento 
Atualizado]]</f>
        <v>#DIV/0!</v>
      </c>
      <c r="U49" s="92"/>
      <c r="V49" s="217" t="e">
        <f>-Tabela115[[#This Row],[GOVERNANÇA
Direção e
Liderança
(-)
Redução
proposta para a
_ª Reformulação]]/Tabela115[[#This Row],[GOVERNANÇA
Direção e
Liderança
Orçamento 
Atualizado]]</f>
        <v>#DIV/0!</v>
      </c>
      <c r="W49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49" s="80"/>
      <c r="Y49" s="80"/>
      <c r="Z49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49" s="80"/>
      <c r="AB49" s="218" t="e">
        <f>Tabela115[[#This Row],[GOVERNANÇA
Relacionamento 
Institucional
Despesa Liquidada até __/__/____]]/Tabela115[[#This Row],[GOVERNANÇA
Relacionamento 
Institucional
Orçamento 
Atualizado]]</f>
        <v>#DIV/0!</v>
      </c>
      <c r="AC49" s="80"/>
      <c r="AD49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49" s="80"/>
      <c r="AF49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49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49" s="80"/>
      <c r="AI49" s="92"/>
      <c r="AJ49" s="92">
        <f>Tabela115[[#This Row],[GOVERNANÇA
Estratégia
Proposta Orçamentária Inicial]]+Tabela115[[#This Row],[GOVERNANÇA
Estratégia
Transposições Orçamentárias 
Nº __ a __ 
e
Reformulações
aprovadas]]</f>
        <v>0</v>
      </c>
      <c r="AK49" s="92"/>
      <c r="AL49" s="217" t="e">
        <f>Tabela115[[#This Row],[GOVERNANÇA
Estratégia
Despesa Liquidada até __/__/____]]/Tabela115[[#This Row],[GOVERNANÇA
Estratégia
Orçamento 
Atualizado]]</f>
        <v>#DIV/0!</v>
      </c>
      <c r="AM49" s="92"/>
      <c r="AN49" s="217" t="e">
        <f>Tabela115[[#This Row],[GOVERNANÇA
Estratégia
(+)
Suplementação
 proposta para a
_ª Reformulação]]/Tabela115[[#This Row],[GOVERNANÇA
Estratégia
Orçamento 
Atualizado]]</f>
        <v>#DIV/0!</v>
      </c>
      <c r="AO49" s="92"/>
      <c r="AP49" s="217" t="e">
        <f>-Tabela115[[#This Row],[GOVERNANÇA
Estratégia
(-)
Redução
proposta para a
_ª Reformulação]]/Tabela115[[#This Row],[GOVERNANÇA
Estratégia
Orçamento 
Atualizado]]</f>
        <v>#DIV/0!</v>
      </c>
      <c r="AQ49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49" s="80"/>
      <c r="AS49" s="92"/>
      <c r="AT49" s="92">
        <f>Tabela115[[#This Row],[GOVERNANÇA
Controle
Proposta Orçamentária Inicial]]+Tabela115[[#This Row],[GOVERNANÇA
Controle
Transposições Orçamentárias 
Nº __ a __ 
e
Reformulações
aprovadas]]</f>
        <v>0</v>
      </c>
      <c r="AU49" s="92"/>
      <c r="AV49" s="217" t="e">
        <f>Tabela115[[#This Row],[GOVERNANÇA
Controle
Despesa Liquidada até __/__/____]]/Tabela115[[#This Row],[GOVERNANÇA
Controle
Orçamento 
Atualizado]]</f>
        <v>#DIV/0!</v>
      </c>
      <c r="AW49" s="92"/>
      <c r="AX49" s="217" t="e">
        <f>Tabela115[[#This Row],[GOVERNANÇA
Controle
(+)
Suplementação
 proposta para a
_ª Reformulação]]/Tabela115[[#This Row],[GOVERNANÇA
Controle
Orçamento 
Atualizado]]</f>
        <v>#DIV/0!</v>
      </c>
      <c r="AY49" s="92"/>
      <c r="AZ49" s="217" t="e">
        <f>-Tabela115[[#This Row],[GOVERNANÇA
Controle
(-)
Redução
proposta para a
_ª Reformulação]]/Tabela115[[#This Row],[GOVERNANÇA
Controle
Orçamento 
Atualizado]]</f>
        <v>#DIV/0!</v>
      </c>
      <c r="BA49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4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49" s="221"/>
      <c r="BD49" s="92"/>
      <c r="BE49" s="92">
        <f>Tabela115[[#This Row],[FINALIDADE
Fiscalização
Proposta Orçamentária Inicial]]+Tabela115[[#This Row],[FINALIDADE
Fiscalização
Transposições Orçamentárias 
Nº __ a __ 
e
Reformulações
aprovadas]]</f>
        <v>0</v>
      </c>
      <c r="BF49" s="92"/>
      <c r="BG49" s="217" t="e">
        <f>Tabela115[[#This Row],[FINALIDADE
Fiscalização
Despesa Liquidada até __/__/____]]/Tabela115[[#This Row],[FINALIDADE
Fiscalização
Orçamento 
Atualizado]]</f>
        <v>#DIV/0!</v>
      </c>
      <c r="BH49" s="92"/>
      <c r="BI49" s="217" t="e">
        <f>Tabela115[[#This Row],[FINALIDADE
Fiscalização
(+)
Suplementação
 proposta para a
_ª Reformulação]]/Tabela115[[#This Row],[FINALIDADE
Fiscalização
Orçamento 
Atualizado]]</f>
        <v>#DIV/0!</v>
      </c>
      <c r="BJ49" s="92"/>
      <c r="BK49" s="217" t="e">
        <f>Tabela115[[#This Row],[FINALIDADE
Fiscalização
(-)
Redução
proposta para a
_ª Reformulação]]/Tabela115[[#This Row],[FINALIDADE
Fiscalização
Orçamento 
Atualizado]]</f>
        <v>#DIV/0!</v>
      </c>
      <c r="BL49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49" s="80"/>
      <c r="BN49" s="92"/>
      <c r="BO49" s="92">
        <f>Tabela115[[#This Row],[FINALIDADE
Registro
Proposta Orçamentária Inicial]]+Tabela115[[#This Row],[FINALIDADE
Registro
Transposições Orçamentárias 
Nº __ a __ 
e
Reformulações
aprovadas]]</f>
        <v>0</v>
      </c>
      <c r="BP49" s="92"/>
      <c r="BQ49" s="220" t="e">
        <f>Tabela115[[#This Row],[FINALIDADE
Registro
Despesa Liquidada até __/__/____]]/Tabela115[[#This Row],[FINALIDADE
Registro
Orçamento 
Atualizado]]</f>
        <v>#DIV/0!</v>
      </c>
      <c r="BR49" s="92"/>
      <c r="BS49" s="220" t="e">
        <f>Tabela115[[#This Row],[FINALIDADE
Registro
(+)
Suplementação
 proposta para a
_ª Reformulação]]/Tabela115[[#This Row],[FINALIDADE
Registro
Orçamento 
Atualizado]]</f>
        <v>#DIV/0!</v>
      </c>
      <c r="BT49" s="92"/>
      <c r="BU49" s="220" t="e">
        <f>Tabela115[[#This Row],[FINALIDADE
Registro
(-)
Redução
proposta para a
_ª Reformulação]]/Tabela115[[#This Row],[FINALIDADE
Registro
Orçamento 
Atualizado]]</f>
        <v>#DIV/0!</v>
      </c>
      <c r="BV49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49" s="243"/>
      <c r="BX49" s="80"/>
      <c r="BY49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49" s="92"/>
      <c r="CA49" s="217" t="e">
        <f>Tabela115[[#This Row],[FINALIDADE
Julgamento e Normatização
Despesa Liquidada até __/__/____]]/Tabela115[[#This Row],[FINALIDADE
Julgamento e Normatização
Orçamento 
Atualizado]]</f>
        <v>#DIV/0!</v>
      </c>
      <c r="CB49" s="92"/>
      <c r="CC49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49" s="92"/>
      <c r="CE49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49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4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49" s="80"/>
      <c r="CI49" s="80"/>
      <c r="CJ49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49" s="80"/>
      <c r="CL49" s="218" t="e">
        <f>Tabela115[[#This Row],[GESTÃO
Comunicação 
e Eventos
Despesa Liquidada até __/__/____]]/Tabela115[[#This Row],[GESTÃO
Comunicação 
e Eventos
Orçamento 
Atualizado]]</f>
        <v>#DIV/0!</v>
      </c>
      <c r="CM49" s="80"/>
      <c r="CN49" s="218" t="e">
        <f>Tabela115[[#This Row],[GESTÃO
Comunicação 
e Eventos
(+)
Suplementação
 proposta para a
_ª Reformulação]]/Tabela115[[#This Row],[GESTÃO
Comunicação 
e Eventos
Orçamento 
Atualizado]]</f>
        <v>#DIV/0!</v>
      </c>
      <c r="CO49" s="80"/>
      <c r="CP49" s="218" t="e">
        <f>-Tabela115[[#This Row],[GESTÃO
Comunicação 
e Eventos
(-)
Redução
proposta para a
_ª Reformulação]]/Tabela115[[#This Row],[GESTÃO
Comunicação 
e Eventos
Orçamento 
Atualizado]]</f>
        <v>#DIV/0!</v>
      </c>
      <c r="CQ49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49" s="80"/>
      <c r="CS49" s="80"/>
      <c r="CT49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49" s="80"/>
      <c r="CV49" s="218" t="e">
        <f>Tabela115[[#This Row],[GESTÃO
Suporte Técnico-Administrativo
Despesa Liquidada até __/__/____]]/Tabela115[[#This Row],[GESTÃO
Suporte Técnico-Administrativo
Orçamento 
Atualizado]]</f>
        <v>#DIV/0!</v>
      </c>
      <c r="CW49" s="80"/>
      <c r="CX49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49" s="80"/>
      <c r="CZ49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49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49" s="80"/>
      <c r="DC49" s="80"/>
      <c r="DD49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49" s="80"/>
      <c r="DF49" s="218" t="e">
        <f>Tabela115[[#This Row],[GESTÃO
Tecnologia da
Informação
Despesa Liquidada até __/__/____]]/Tabela115[[#This Row],[GESTÃO
Tecnologia da
Informação
Orçamento 
Atualizado]]</f>
        <v>#DIV/0!</v>
      </c>
      <c r="DG49" s="80"/>
      <c r="DH49" s="218" t="e">
        <f>Tabela115[[#This Row],[GESTÃO
Tecnologia da
Informação
(+)
Suplementação
 proposta para a
_ª Reformulação]]/Tabela115[[#This Row],[GESTÃO
Tecnologia da
Informação
Orçamento 
Atualizado]]</f>
        <v>#DIV/0!</v>
      </c>
      <c r="DI49" s="80"/>
      <c r="DJ49" s="218" t="e">
        <f>-Tabela115[[#This Row],[GESTÃO
Tecnologia da
Informação
(-)
Redução
proposta para a
_ª Reformulação]]/Tabela115[[#This Row],[GESTÃO
Tecnologia da
Informação
Orçamento 
Atualizado]]</f>
        <v>#DIV/0!</v>
      </c>
      <c r="DK49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49" s="80"/>
      <c r="DM49" s="80"/>
      <c r="DN49" s="80">
        <f>Tabela115[[#This Row],[GESTÃO
Infraestrutura
Proposta Orçamentária Inicial]]+Tabela115[[#This Row],[GESTÃO
Infraestrutura
Transposições Orçamentárias 
Nº __ a __ 
e
Reformulações
aprovadas]]</f>
        <v>0</v>
      </c>
      <c r="DO49" s="80"/>
      <c r="DP49" s="218" t="e">
        <f>Tabela115[[#This Row],[GESTÃO
Infraestrutura
Despesa Liquidada até __/__/____]]/Tabela115[[#This Row],[GESTÃO
Infraestrutura
Orçamento 
Atualizado]]</f>
        <v>#DIV/0!</v>
      </c>
      <c r="DQ49" s="80"/>
      <c r="DR49" s="218" t="e">
        <f>Tabela115[[#This Row],[GESTÃO
Infraestrutura
(+)
Suplementação
 proposta para a
_ª Reformulação]]/Tabela115[[#This Row],[GESTÃO
Infraestrutura
Orçamento 
Atualizado]]</f>
        <v>#DIV/0!</v>
      </c>
      <c r="DS49" s="80"/>
      <c r="DT49" s="218" t="e">
        <f>Tabela115[[#This Row],[GESTÃO
Infraestrutura
(-)
Redução
proposta para a
_ª Reformulação]]/Tabela115[[#This Row],[GESTÃO
Infraestrutura
Orçamento 
Atualizado]]</f>
        <v>#DIV/0!</v>
      </c>
      <c r="DU49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4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49" s="94"/>
      <c r="DX49" s="94"/>
      <c r="DY49" s="94"/>
      <c r="DZ49" s="94"/>
      <c r="EA49" s="94"/>
      <c r="EB49" s="94"/>
      <c r="EC49" s="94"/>
      <c r="ED49" s="94"/>
      <c r="EE49" s="94"/>
    </row>
    <row r="50" spans="1:136" s="37" customFormat="1" ht="12" x14ac:dyDescent="0.25">
      <c r="A50" s="76" t="s">
        <v>615</v>
      </c>
      <c r="B50" s="43" t="s">
        <v>640</v>
      </c>
      <c r="C5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0" s="68" t="e">
        <f>Tabela115[[#This Row],[DESPESA
LIQUIDADA ATÉ
 __/__/____]]/Tabela115[[#This Row],[ORÇAMENTO
ATUALIZADO]]</f>
        <v>#DIV/0!</v>
      </c>
      <c r="H50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0" s="259" t="e">
        <f>Tabela115[[#This Row],[(+)
SUPLEMENTAÇÃO
PROPOSTA PARA A
_ª
REFORMULAÇÃO]]/Tabela115[[#This Row],[ORÇAMENTO
ATUALIZADO]]</f>
        <v>#DIV/0!</v>
      </c>
      <c r="J50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0" s="259" t="e">
        <f>-Tabela115[[#This Row],[(-)
REDUÇÃO
PROPOSTA PARA A
_ª
REFORMULAÇÃO]]/Tabela115[[#This Row],[ORÇAMENTO
ATUALIZADO]]</f>
        <v>#DIV/0!</v>
      </c>
      <c r="L50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0" s="82" t="e">
        <f>(Tabela115[[#This Row],[PROPOSTA
ORÇAMENTÁRIA
ATUALIZADA
APÓS A
_ª
REFORMULAÇÃO]]/Tabela115[[#This Row],[ORÇAMENTO
ATUALIZADO]])-1</f>
        <v>#DIV/0!</v>
      </c>
      <c r="N50" s="221"/>
      <c r="O50" s="92"/>
      <c r="P5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0" s="92"/>
      <c r="R50" s="217" t="e">
        <f>Tabela115[[#This Row],[GOVERNANÇA
Direção e
Liderança
Despesa Liquidada até __/__/____]]/Tabela115[[#This Row],[GOVERNANÇA
Direção e
Liderança
Orçamento 
Atualizado]]</f>
        <v>#DIV/0!</v>
      </c>
      <c r="S50" s="92"/>
      <c r="T50" s="217" t="e">
        <f>Tabela115[[#This Row],[GOVERNANÇA
Direção e
Liderança
(+)
Suplementação
 proposta para a
_ª Reformulação]]/Tabela115[[#This Row],[GOVERNANÇA
Direção e
Liderança
Orçamento 
Atualizado]]</f>
        <v>#DIV/0!</v>
      </c>
      <c r="U50" s="92"/>
      <c r="V50" s="217" t="e">
        <f>-Tabela115[[#This Row],[GOVERNANÇA
Direção e
Liderança
(-)
Redução
proposta para a
_ª Reformulação]]/Tabela115[[#This Row],[GOVERNANÇA
Direção e
Liderança
Orçamento 
Atualizado]]</f>
        <v>#DIV/0!</v>
      </c>
      <c r="W5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0" s="80"/>
      <c r="Y50" s="80"/>
      <c r="Z5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0" s="80"/>
      <c r="AB50" s="218" t="e">
        <f>Tabela115[[#This Row],[GOVERNANÇA
Relacionamento 
Institucional
Despesa Liquidada até __/__/____]]/Tabela115[[#This Row],[GOVERNANÇA
Relacionamento 
Institucional
Orçamento 
Atualizado]]</f>
        <v>#DIV/0!</v>
      </c>
      <c r="AC50" s="80"/>
      <c r="AD50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0" s="80"/>
      <c r="AF5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0" s="80"/>
      <c r="AI50" s="92"/>
      <c r="AJ50" s="92">
        <f>Tabela115[[#This Row],[GOVERNANÇA
Estratégia
Proposta Orçamentária Inicial]]+Tabela115[[#This Row],[GOVERNANÇA
Estratégia
Transposições Orçamentárias 
Nº __ a __ 
e
Reformulações
aprovadas]]</f>
        <v>0</v>
      </c>
      <c r="AK50" s="92"/>
      <c r="AL50" s="217" t="e">
        <f>Tabela115[[#This Row],[GOVERNANÇA
Estratégia
Despesa Liquidada até __/__/____]]/Tabela115[[#This Row],[GOVERNANÇA
Estratégia
Orçamento 
Atualizado]]</f>
        <v>#DIV/0!</v>
      </c>
      <c r="AM50" s="92"/>
      <c r="AN50" s="217" t="e">
        <f>Tabela115[[#This Row],[GOVERNANÇA
Estratégia
(+)
Suplementação
 proposta para a
_ª Reformulação]]/Tabela115[[#This Row],[GOVERNANÇA
Estratégia
Orçamento 
Atualizado]]</f>
        <v>#DIV/0!</v>
      </c>
      <c r="AO50" s="92"/>
      <c r="AP50" s="217" t="e">
        <f>-Tabela115[[#This Row],[GOVERNANÇA
Estratégia
(-)
Redução
proposta para a
_ª Reformulação]]/Tabela115[[#This Row],[GOVERNANÇA
Estratégia
Orçamento 
Atualizado]]</f>
        <v>#DIV/0!</v>
      </c>
      <c r="AQ5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0" s="80"/>
      <c r="AS50" s="92"/>
      <c r="AT50" s="92">
        <f>Tabela115[[#This Row],[GOVERNANÇA
Controle
Proposta Orçamentária Inicial]]+Tabela115[[#This Row],[GOVERNANÇA
Controle
Transposições Orçamentárias 
Nº __ a __ 
e
Reformulações
aprovadas]]</f>
        <v>0</v>
      </c>
      <c r="AU50" s="92"/>
      <c r="AV50" s="217" t="e">
        <f>Tabela115[[#This Row],[GOVERNANÇA
Controle
Despesa Liquidada até __/__/____]]/Tabela115[[#This Row],[GOVERNANÇA
Controle
Orçamento 
Atualizado]]</f>
        <v>#DIV/0!</v>
      </c>
      <c r="AW50" s="92"/>
      <c r="AX50" s="217" t="e">
        <f>Tabela115[[#This Row],[GOVERNANÇA
Controle
(+)
Suplementação
 proposta para a
_ª Reformulação]]/Tabela115[[#This Row],[GOVERNANÇA
Controle
Orçamento 
Atualizado]]</f>
        <v>#DIV/0!</v>
      </c>
      <c r="AY50" s="92"/>
      <c r="AZ50" s="217" t="e">
        <f>-Tabela115[[#This Row],[GOVERNANÇA
Controle
(-)
Redução
proposta para a
_ª Reformulação]]/Tabela115[[#This Row],[GOVERNANÇA
Controle
Orçamento 
Atualizado]]</f>
        <v>#DIV/0!</v>
      </c>
      <c r="BA5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0" s="221"/>
      <c r="BD50" s="92"/>
      <c r="BE50" s="92">
        <f>Tabela115[[#This Row],[FINALIDADE
Fiscalização
Proposta Orçamentária Inicial]]+Tabela115[[#This Row],[FINALIDADE
Fiscalização
Transposições Orçamentárias 
Nº __ a __ 
e
Reformulações
aprovadas]]</f>
        <v>0</v>
      </c>
      <c r="BF50" s="92"/>
      <c r="BG50" s="217" t="e">
        <f>Tabela115[[#This Row],[FINALIDADE
Fiscalização
Despesa Liquidada até __/__/____]]/Tabela115[[#This Row],[FINALIDADE
Fiscalização
Orçamento 
Atualizado]]</f>
        <v>#DIV/0!</v>
      </c>
      <c r="BH50" s="92"/>
      <c r="BI50" s="217" t="e">
        <f>Tabela115[[#This Row],[FINALIDADE
Fiscalização
(+)
Suplementação
 proposta para a
_ª Reformulação]]/Tabela115[[#This Row],[FINALIDADE
Fiscalização
Orçamento 
Atualizado]]</f>
        <v>#DIV/0!</v>
      </c>
      <c r="BJ50" s="92"/>
      <c r="BK50" s="217" t="e">
        <f>Tabela115[[#This Row],[FINALIDADE
Fiscalização
(-)
Redução
proposta para a
_ª Reformulação]]/Tabela115[[#This Row],[FINALIDADE
Fiscalização
Orçamento 
Atualizado]]</f>
        <v>#DIV/0!</v>
      </c>
      <c r="BL5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0" s="80"/>
      <c r="BN50" s="92"/>
      <c r="BO50" s="92">
        <f>Tabela115[[#This Row],[FINALIDADE
Registro
Proposta Orçamentária Inicial]]+Tabela115[[#This Row],[FINALIDADE
Registro
Transposições Orçamentárias 
Nº __ a __ 
e
Reformulações
aprovadas]]</f>
        <v>0</v>
      </c>
      <c r="BP50" s="92"/>
      <c r="BQ50" s="220" t="e">
        <f>Tabela115[[#This Row],[FINALIDADE
Registro
Despesa Liquidada até __/__/____]]/Tabela115[[#This Row],[FINALIDADE
Registro
Orçamento 
Atualizado]]</f>
        <v>#DIV/0!</v>
      </c>
      <c r="BR50" s="92"/>
      <c r="BS50" s="220" t="e">
        <f>Tabela115[[#This Row],[FINALIDADE
Registro
(+)
Suplementação
 proposta para a
_ª Reformulação]]/Tabela115[[#This Row],[FINALIDADE
Registro
Orçamento 
Atualizado]]</f>
        <v>#DIV/0!</v>
      </c>
      <c r="BT50" s="92"/>
      <c r="BU50" s="220" t="e">
        <f>Tabela115[[#This Row],[FINALIDADE
Registro
(-)
Redução
proposta para a
_ª Reformulação]]/Tabela115[[#This Row],[FINALIDADE
Registro
Orçamento 
Atualizado]]</f>
        <v>#DIV/0!</v>
      </c>
      <c r="BV5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0" s="243"/>
      <c r="BX50" s="80"/>
      <c r="BY5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0" s="92"/>
      <c r="CA50" s="217" t="e">
        <f>Tabela115[[#This Row],[FINALIDADE
Julgamento e Normatização
Despesa Liquidada até __/__/____]]/Tabela115[[#This Row],[FINALIDADE
Julgamento e Normatização
Orçamento 
Atualizado]]</f>
        <v>#DIV/0!</v>
      </c>
      <c r="CB50" s="92"/>
      <c r="CC5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0" s="92"/>
      <c r="CE5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5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0" s="80"/>
      <c r="CI50" s="80"/>
      <c r="CJ5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0" s="80"/>
      <c r="CL50" s="218" t="e">
        <f>Tabela115[[#This Row],[GESTÃO
Comunicação 
e Eventos
Despesa Liquidada até __/__/____]]/Tabela115[[#This Row],[GESTÃO
Comunicação 
e Eventos
Orçamento 
Atualizado]]</f>
        <v>#DIV/0!</v>
      </c>
      <c r="CM50" s="80"/>
      <c r="CN50" s="218" t="e">
        <f>Tabela115[[#This Row],[GESTÃO
Comunicação 
e Eventos
(+)
Suplementação
 proposta para a
_ª Reformulação]]/Tabela115[[#This Row],[GESTÃO
Comunicação 
e Eventos
Orçamento 
Atualizado]]</f>
        <v>#DIV/0!</v>
      </c>
      <c r="CO50" s="80"/>
      <c r="CP50" s="218" t="e">
        <f>-Tabela115[[#This Row],[GESTÃO
Comunicação 
e Eventos
(-)
Redução
proposta para a
_ª Reformulação]]/Tabela115[[#This Row],[GESTÃO
Comunicação 
e Eventos
Orçamento 
Atualizado]]</f>
        <v>#DIV/0!</v>
      </c>
      <c r="CQ5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0" s="80"/>
      <c r="CS50" s="80"/>
      <c r="CT5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0" s="80"/>
      <c r="CV50" s="218" t="e">
        <f>Tabela115[[#This Row],[GESTÃO
Suporte Técnico-Administrativo
Despesa Liquidada até __/__/____]]/Tabela115[[#This Row],[GESTÃO
Suporte Técnico-Administrativo
Orçamento 
Atualizado]]</f>
        <v>#DIV/0!</v>
      </c>
      <c r="CW50" s="80"/>
      <c r="CX50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0" s="80"/>
      <c r="CZ5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5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0" s="80"/>
      <c r="DC50" s="80"/>
      <c r="DD5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0" s="80"/>
      <c r="DF50" s="218" t="e">
        <f>Tabela115[[#This Row],[GESTÃO
Tecnologia da
Informação
Despesa Liquidada até __/__/____]]/Tabela115[[#This Row],[GESTÃO
Tecnologia da
Informação
Orçamento 
Atualizado]]</f>
        <v>#DIV/0!</v>
      </c>
      <c r="DG50" s="80"/>
      <c r="DH50" s="218" t="e">
        <f>Tabela115[[#This Row],[GESTÃO
Tecnologia da
Informação
(+)
Suplementação
 proposta para a
_ª Reformulação]]/Tabela115[[#This Row],[GESTÃO
Tecnologia da
Informação
Orçamento 
Atualizado]]</f>
        <v>#DIV/0!</v>
      </c>
      <c r="DI50" s="80"/>
      <c r="DJ50" s="218" t="e">
        <f>-Tabela115[[#This Row],[GESTÃO
Tecnologia da
Informação
(-)
Redução
proposta para a
_ª Reformulação]]/Tabela115[[#This Row],[GESTÃO
Tecnologia da
Informação
Orçamento 
Atualizado]]</f>
        <v>#DIV/0!</v>
      </c>
      <c r="DK5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0" s="80"/>
      <c r="DM50" s="80"/>
      <c r="DN50" s="80">
        <f>Tabela115[[#This Row],[GESTÃO
Infraestrutura
Proposta Orçamentária Inicial]]+Tabela115[[#This Row],[GESTÃO
Infraestrutura
Transposições Orçamentárias 
Nº __ a __ 
e
Reformulações
aprovadas]]</f>
        <v>0</v>
      </c>
      <c r="DO50" s="80"/>
      <c r="DP50" s="218" t="e">
        <f>Tabela115[[#This Row],[GESTÃO
Infraestrutura
Despesa Liquidada até __/__/____]]/Tabela115[[#This Row],[GESTÃO
Infraestrutura
Orçamento 
Atualizado]]</f>
        <v>#DIV/0!</v>
      </c>
      <c r="DQ50" s="80"/>
      <c r="DR50" s="218" t="e">
        <f>Tabela115[[#This Row],[GESTÃO
Infraestrutura
(+)
Suplementação
 proposta para a
_ª Reformulação]]/Tabela115[[#This Row],[GESTÃO
Infraestrutura
Orçamento 
Atualizado]]</f>
        <v>#DIV/0!</v>
      </c>
      <c r="DS50" s="80"/>
      <c r="DT50" s="218" t="e">
        <f>Tabela115[[#This Row],[GESTÃO
Infraestrutura
(-)
Redução
proposta para a
_ª Reformulação]]/Tabela115[[#This Row],[GESTÃO
Infraestrutura
Orçamento 
Atualizado]]</f>
        <v>#DIV/0!</v>
      </c>
      <c r="DU5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0" s="94"/>
      <c r="DX50" s="94"/>
      <c r="DY50" s="94"/>
      <c r="DZ50" s="94"/>
      <c r="EA50" s="94"/>
      <c r="EB50" s="94"/>
      <c r="EC50" s="94"/>
      <c r="ED50" s="94"/>
      <c r="EE50" s="94"/>
    </row>
    <row r="51" spans="1:136" s="37" customFormat="1" ht="12" x14ac:dyDescent="0.25">
      <c r="A51" s="76" t="s">
        <v>616</v>
      </c>
      <c r="B51" s="43" t="s">
        <v>617</v>
      </c>
      <c r="C51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1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1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1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1" s="68" t="e">
        <f>Tabela115[[#This Row],[DESPESA
LIQUIDADA ATÉ
 __/__/____]]/Tabela115[[#This Row],[ORÇAMENTO
ATUALIZADO]]</f>
        <v>#DIV/0!</v>
      </c>
      <c r="H51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1" s="259" t="e">
        <f>Tabela115[[#This Row],[(+)
SUPLEMENTAÇÃO
PROPOSTA PARA A
_ª
REFORMULAÇÃO]]/Tabela115[[#This Row],[ORÇAMENTO
ATUALIZADO]]</f>
        <v>#DIV/0!</v>
      </c>
      <c r="J51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1" s="259" t="e">
        <f>-Tabela115[[#This Row],[(-)
REDUÇÃO
PROPOSTA PARA A
_ª
REFORMULAÇÃO]]/Tabela115[[#This Row],[ORÇAMENTO
ATUALIZADO]]</f>
        <v>#DIV/0!</v>
      </c>
      <c r="L51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1" s="82" t="e">
        <f>(Tabela115[[#This Row],[PROPOSTA
ORÇAMENTÁRIA
ATUALIZADA
APÓS A
_ª
REFORMULAÇÃO]]/Tabela115[[#This Row],[ORÇAMENTO
ATUALIZADO]])-1</f>
        <v>#DIV/0!</v>
      </c>
      <c r="N51" s="221"/>
      <c r="O51" s="92"/>
      <c r="P51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1" s="92"/>
      <c r="R51" s="217" t="e">
        <f>Tabela115[[#This Row],[GOVERNANÇA
Direção e
Liderança
Despesa Liquidada até __/__/____]]/Tabela115[[#This Row],[GOVERNANÇA
Direção e
Liderança
Orçamento 
Atualizado]]</f>
        <v>#DIV/0!</v>
      </c>
      <c r="S51" s="92"/>
      <c r="T51" s="217" t="e">
        <f>Tabela115[[#This Row],[GOVERNANÇA
Direção e
Liderança
(+)
Suplementação
 proposta para a
_ª Reformulação]]/Tabela115[[#This Row],[GOVERNANÇA
Direção e
Liderança
Orçamento 
Atualizado]]</f>
        <v>#DIV/0!</v>
      </c>
      <c r="U51" s="92"/>
      <c r="V51" s="217" t="e">
        <f>-Tabela115[[#This Row],[GOVERNANÇA
Direção e
Liderança
(-)
Redução
proposta para a
_ª Reformulação]]/Tabela115[[#This Row],[GOVERNANÇA
Direção e
Liderança
Orçamento 
Atualizado]]</f>
        <v>#DIV/0!</v>
      </c>
      <c r="W51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1" s="80"/>
      <c r="Y51" s="80"/>
      <c r="Z51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1" s="80"/>
      <c r="AB51" s="218" t="e">
        <f>Tabela115[[#This Row],[GOVERNANÇA
Relacionamento 
Institucional
Despesa Liquidada até __/__/____]]/Tabela115[[#This Row],[GOVERNANÇA
Relacionamento 
Institucional
Orçamento 
Atualizado]]</f>
        <v>#DIV/0!</v>
      </c>
      <c r="AC51" s="80"/>
      <c r="AD51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1" s="80"/>
      <c r="AF51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1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1" s="80"/>
      <c r="AI51" s="92"/>
      <c r="AJ51" s="92">
        <f>Tabela115[[#This Row],[GOVERNANÇA
Estratégia
Proposta Orçamentária Inicial]]+Tabela115[[#This Row],[GOVERNANÇA
Estratégia
Transposições Orçamentárias 
Nº __ a __ 
e
Reformulações
aprovadas]]</f>
        <v>0</v>
      </c>
      <c r="AK51" s="92"/>
      <c r="AL51" s="217" t="e">
        <f>Tabela115[[#This Row],[GOVERNANÇA
Estratégia
Despesa Liquidada até __/__/____]]/Tabela115[[#This Row],[GOVERNANÇA
Estratégia
Orçamento 
Atualizado]]</f>
        <v>#DIV/0!</v>
      </c>
      <c r="AM51" s="92"/>
      <c r="AN51" s="217" t="e">
        <f>Tabela115[[#This Row],[GOVERNANÇA
Estratégia
(+)
Suplementação
 proposta para a
_ª Reformulação]]/Tabela115[[#This Row],[GOVERNANÇA
Estratégia
Orçamento 
Atualizado]]</f>
        <v>#DIV/0!</v>
      </c>
      <c r="AO51" s="92"/>
      <c r="AP51" s="217" t="e">
        <f>-Tabela115[[#This Row],[GOVERNANÇA
Estratégia
(-)
Redução
proposta para a
_ª Reformulação]]/Tabela115[[#This Row],[GOVERNANÇA
Estratégia
Orçamento 
Atualizado]]</f>
        <v>#DIV/0!</v>
      </c>
      <c r="AQ51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1" s="80"/>
      <c r="AS51" s="92"/>
      <c r="AT51" s="92">
        <f>Tabela115[[#This Row],[GOVERNANÇA
Controle
Proposta Orçamentária Inicial]]+Tabela115[[#This Row],[GOVERNANÇA
Controle
Transposições Orçamentárias 
Nº __ a __ 
e
Reformulações
aprovadas]]</f>
        <v>0</v>
      </c>
      <c r="AU51" s="92"/>
      <c r="AV51" s="217" t="e">
        <f>Tabela115[[#This Row],[GOVERNANÇA
Controle
Despesa Liquidada até __/__/____]]/Tabela115[[#This Row],[GOVERNANÇA
Controle
Orçamento 
Atualizado]]</f>
        <v>#DIV/0!</v>
      </c>
      <c r="AW51" s="92"/>
      <c r="AX51" s="217" t="e">
        <f>Tabela115[[#This Row],[GOVERNANÇA
Controle
(+)
Suplementação
 proposta para a
_ª Reformulação]]/Tabela115[[#This Row],[GOVERNANÇA
Controle
Orçamento 
Atualizado]]</f>
        <v>#DIV/0!</v>
      </c>
      <c r="AY51" s="92"/>
      <c r="AZ51" s="217" t="e">
        <f>-Tabela115[[#This Row],[GOVERNANÇA
Controle
(-)
Redução
proposta para a
_ª Reformulação]]/Tabela115[[#This Row],[GOVERNANÇA
Controle
Orçamento 
Atualizado]]</f>
        <v>#DIV/0!</v>
      </c>
      <c r="BA51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1" s="221"/>
      <c r="BD51" s="92"/>
      <c r="BE51" s="92">
        <f>Tabela115[[#This Row],[FINALIDADE
Fiscalização
Proposta Orçamentária Inicial]]+Tabela115[[#This Row],[FINALIDADE
Fiscalização
Transposições Orçamentárias 
Nº __ a __ 
e
Reformulações
aprovadas]]</f>
        <v>0</v>
      </c>
      <c r="BF51" s="92"/>
      <c r="BG51" s="217" t="e">
        <f>Tabela115[[#This Row],[FINALIDADE
Fiscalização
Despesa Liquidada até __/__/____]]/Tabela115[[#This Row],[FINALIDADE
Fiscalização
Orçamento 
Atualizado]]</f>
        <v>#DIV/0!</v>
      </c>
      <c r="BH51" s="92"/>
      <c r="BI51" s="217" t="e">
        <f>Tabela115[[#This Row],[FINALIDADE
Fiscalização
(+)
Suplementação
 proposta para a
_ª Reformulação]]/Tabela115[[#This Row],[FINALIDADE
Fiscalização
Orçamento 
Atualizado]]</f>
        <v>#DIV/0!</v>
      </c>
      <c r="BJ51" s="92"/>
      <c r="BK51" s="217" t="e">
        <f>Tabela115[[#This Row],[FINALIDADE
Fiscalização
(-)
Redução
proposta para a
_ª Reformulação]]/Tabela115[[#This Row],[FINALIDADE
Fiscalização
Orçamento 
Atualizado]]</f>
        <v>#DIV/0!</v>
      </c>
      <c r="BL51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1" s="80"/>
      <c r="BN51" s="92"/>
      <c r="BO51" s="92">
        <f>Tabela115[[#This Row],[FINALIDADE
Registro
Proposta Orçamentária Inicial]]+Tabela115[[#This Row],[FINALIDADE
Registro
Transposições Orçamentárias 
Nº __ a __ 
e
Reformulações
aprovadas]]</f>
        <v>0</v>
      </c>
      <c r="BP51" s="92"/>
      <c r="BQ51" s="220" t="e">
        <f>Tabela115[[#This Row],[FINALIDADE
Registro
Despesa Liquidada até __/__/____]]/Tabela115[[#This Row],[FINALIDADE
Registro
Orçamento 
Atualizado]]</f>
        <v>#DIV/0!</v>
      </c>
      <c r="BR51" s="92"/>
      <c r="BS51" s="220" t="e">
        <f>Tabela115[[#This Row],[FINALIDADE
Registro
(+)
Suplementação
 proposta para a
_ª Reformulação]]/Tabela115[[#This Row],[FINALIDADE
Registro
Orçamento 
Atualizado]]</f>
        <v>#DIV/0!</v>
      </c>
      <c r="BT51" s="92"/>
      <c r="BU51" s="220" t="e">
        <f>Tabela115[[#This Row],[FINALIDADE
Registro
(-)
Redução
proposta para a
_ª Reformulação]]/Tabela115[[#This Row],[FINALIDADE
Registro
Orçamento 
Atualizado]]</f>
        <v>#DIV/0!</v>
      </c>
      <c r="BV51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1" s="243"/>
      <c r="BX51" s="80"/>
      <c r="BY51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1" s="92"/>
      <c r="CA51" s="217" t="e">
        <f>Tabela115[[#This Row],[FINALIDADE
Julgamento e Normatização
Despesa Liquidada até __/__/____]]/Tabela115[[#This Row],[FINALIDADE
Julgamento e Normatização
Orçamento 
Atualizado]]</f>
        <v>#DIV/0!</v>
      </c>
      <c r="CB51" s="92"/>
      <c r="CC51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1" s="92"/>
      <c r="CE51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51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1" s="80"/>
      <c r="CI51" s="80"/>
      <c r="CJ51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1" s="80"/>
      <c r="CL51" s="218" t="e">
        <f>Tabela115[[#This Row],[GESTÃO
Comunicação 
e Eventos
Despesa Liquidada até __/__/____]]/Tabela115[[#This Row],[GESTÃO
Comunicação 
e Eventos
Orçamento 
Atualizado]]</f>
        <v>#DIV/0!</v>
      </c>
      <c r="CM51" s="80"/>
      <c r="CN51" s="218" t="e">
        <f>Tabela115[[#This Row],[GESTÃO
Comunicação 
e Eventos
(+)
Suplementação
 proposta para a
_ª Reformulação]]/Tabela115[[#This Row],[GESTÃO
Comunicação 
e Eventos
Orçamento 
Atualizado]]</f>
        <v>#DIV/0!</v>
      </c>
      <c r="CO51" s="80"/>
      <c r="CP51" s="218" t="e">
        <f>-Tabela115[[#This Row],[GESTÃO
Comunicação 
e Eventos
(-)
Redução
proposta para a
_ª Reformulação]]/Tabela115[[#This Row],[GESTÃO
Comunicação 
e Eventos
Orçamento 
Atualizado]]</f>
        <v>#DIV/0!</v>
      </c>
      <c r="CQ51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1" s="80"/>
      <c r="CS51" s="80"/>
      <c r="CT51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1" s="80"/>
      <c r="CV51" s="218" t="e">
        <f>Tabela115[[#This Row],[GESTÃO
Suporte Técnico-Administrativo
Despesa Liquidada até __/__/____]]/Tabela115[[#This Row],[GESTÃO
Suporte Técnico-Administrativo
Orçamento 
Atualizado]]</f>
        <v>#DIV/0!</v>
      </c>
      <c r="CW51" s="80"/>
      <c r="CX51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1" s="80"/>
      <c r="CZ51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51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1" s="80"/>
      <c r="DC51" s="80"/>
      <c r="DD51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1" s="80"/>
      <c r="DF51" s="218" t="e">
        <f>Tabela115[[#This Row],[GESTÃO
Tecnologia da
Informação
Despesa Liquidada até __/__/____]]/Tabela115[[#This Row],[GESTÃO
Tecnologia da
Informação
Orçamento 
Atualizado]]</f>
        <v>#DIV/0!</v>
      </c>
      <c r="DG51" s="80"/>
      <c r="DH51" s="218" t="e">
        <f>Tabela115[[#This Row],[GESTÃO
Tecnologia da
Informação
(+)
Suplementação
 proposta para a
_ª Reformulação]]/Tabela115[[#This Row],[GESTÃO
Tecnologia da
Informação
Orçamento 
Atualizado]]</f>
        <v>#DIV/0!</v>
      </c>
      <c r="DI51" s="80"/>
      <c r="DJ51" s="218" t="e">
        <f>-Tabela115[[#This Row],[GESTÃO
Tecnologia da
Informação
(-)
Redução
proposta para a
_ª Reformulação]]/Tabela115[[#This Row],[GESTÃO
Tecnologia da
Informação
Orçamento 
Atualizado]]</f>
        <v>#DIV/0!</v>
      </c>
      <c r="DK51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1" s="80"/>
      <c r="DM51" s="80"/>
      <c r="DN51" s="80">
        <f>Tabela115[[#This Row],[GESTÃO
Infraestrutura
Proposta Orçamentária Inicial]]+Tabela115[[#This Row],[GESTÃO
Infraestrutura
Transposições Orçamentárias 
Nº __ a __ 
e
Reformulações
aprovadas]]</f>
        <v>0</v>
      </c>
      <c r="DO51" s="80"/>
      <c r="DP51" s="218" t="e">
        <f>Tabela115[[#This Row],[GESTÃO
Infraestrutura
Despesa Liquidada até __/__/____]]/Tabela115[[#This Row],[GESTÃO
Infraestrutura
Orçamento 
Atualizado]]</f>
        <v>#DIV/0!</v>
      </c>
      <c r="DQ51" s="80"/>
      <c r="DR51" s="218" t="e">
        <f>Tabela115[[#This Row],[GESTÃO
Infraestrutura
(+)
Suplementação
 proposta para a
_ª Reformulação]]/Tabela115[[#This Row],[GESTÃO
Infraestrutura
Orçamento 
Atualizado]]</f>
        <v>#DIV/0!</v>
      </c>
      <c r="DS51" s="80"/>
      <c r="DT51" s="218" t="e">
        <f>Tabela115[[#This Row],[GESTÃO
Infraestrutura
(-)
Redução
proposta para a
_ª Reformulação]]/Tabela115[[#This Row],[GESTÃO
Infraestrutura
Orçamento 
Atualizado]]</f>
        <v>#DIV/0!</v>
      </c>
      <c r="DU51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1" s="94"/>
      <c r="DX51" s="94"/>
      <c r="DY51" s="94"/>
      <c r="DZ51" s="94"/>
      <c r="EA51" s="94"/>
      <c r="EB51" s="94"/>
      <c r="EC51" s="94"/>
      <c r="ED51" s="94"/>
      <c r="EE51" s="94"/>
    </row>
    <row r="52" spans="1:136" s="37" customFormat="1" ht="12" x14ac:dyDescent="0.25">
      <c r="A52" s="76" t="s">
        <v>618</v>
      </c>
      <c r="B52" s="43" t="s">
        <v>641</v>
      </c>
      <c r="C52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2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2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2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2" s="68" t="e">
        <f>Tabela115[[#This Row],[DESPESA
LIQUIDADA ATÉ
 __/__/____]]/Tabela115[[#This Row],[ORÇAMENTO
ATUALIZADO]]</f>
        <v>#DIV/0!</v>
      </c>
      <c r="H52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2" s="259" t="e">
        <f>Tabela115[[#This Row],[(+)
SUPLEMENTAÇÃO
PROPOSTA PARA A
_ª
REFORMULAÇÃO]]/Tabela115[[#This Row],[ORÇAMENTO
ATUALIZADO]]</f>
        <v>#DIV/0!</v>
      </c>
      <c r="J52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2" s="259" t="e">
        <f>-Tabela115[[#This Row],[(-)
REDUÇÃO
PROPOSTA PARA A
_ª
REFORMULAÇÃO]]/Tabela115[[#This Row],[ORÇAMENTO
ATUALIZADO]]</f>
        <v>#DIV/0!</v>
      </c>
      <c r="L52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2" s="82" t="e">
        <f>(Tabela115[[#This Row],[PROPOSTA
ORÇAMENTÁRIA
ATUALIZADA
APÓS A
_ª
REFORMULAÇÃO]]/Tabela115[[#This Row],[ORÇAMENTO
ATUALIZADO]])-1</f>
        <v>#DIV/0!</v>
      </c>
      <c r="N52" s="221"/>
      <c r="O52" s="92"/>
      <c r="P52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2" s="92"/>
      <c r="R52" s="217" t="e">
        <f>Tabela115[[#This Row],[GOVERNANÇA
Direção e
Liderança
Despesa Liquidada até __/__/____]]/Tabela115[[#This Row],[GOVERNANÇA
Direção e
Liderança
Orçamento 
Atualizado]]</f>
        <v>#DIV/0!</v>
      </c>
      <c r="S52" s="92"/>
      <c r="T52" s="217" t="e">
        <f>Tabela115[[#This Row],[GOVERNANÇA
Direção e
Liderança
(+)
Suplementação
 proposta para a
_ª Reformulação]]/Tabela115[[#This Row],[GOVERNANÇA
Direção e
Liderança
Orçamento 
Atualizado]]</f>
        <v>#DIV/0!</v>
      </c>
      <c r="U52" s="92"/>
      <c r="V52" s="217" t="e">
        <f>-Tabela115[[#This Row],[GOVERNANÇA
Direção e
Liderança
(-)
Redução
proposta para a
_ª Reformulação]]/Tabela115[[#This Row],[GOVERNANÇA
Direção e
Liderança
Orçamento 
Atualizado]]</f>
        <v>#DIV/0!</v>
      </c>
      <c r="W52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2" s="80"/>
      <c r="Y52" s="80"/>
      <c r="Z52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2" s="80"/>
      <c r="AB52" s="218" t="e">
        <f>Tabela115[[#This Row],[GOVERNANÇA
Relacionamento 
Institucional
Despesa Liquidada até __/__/____]]/Tabela115[[#This Row],[GOVERNANÇA
Relacionamento 
Institucional
Orçamento 
Atualizado]]</f>
        <v>#DIV/0!</v>
      </c>
      <c r="AC52" s="80"/>
      <c r="AD52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2" s="80"/>
      <c r="AF52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2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2" s="80"/>
      <c r="AI52" s="92"/>
      <c r="AJ52" s="92">
        <f>Tabela115[[#This Row],[GOVERNANÇA
Estratégia
Proposta Orçamentária Inicial]]+Tabela115[[#This Row],[GOVERNANÇA
Estratégia
Transposições Orçamentárias 
Nº __ a __ 
e
Reformulações
aprovadas]]</f>
        <v>0</v>
      </c>
      <c r="AK52" s="92"/>
      <c r="AL52" s="217" t="e">
        <f>Tabela115[[#This Row],[GOVERNANÇA
Estratégia
Despesa Liquidada até __/__/____]]/Tabela115[[#This Row],[GOVERNANÇA
Estratégia
Orçamento 
Atualizado]]</f>
        <v>#DIV/0!</v>
      </c>
      <c r="AM52" s="92"/>
      <c r="AN52" s="217" t="e">
        <f>Tabela115[[#This Row],[GOVERNANÇA
Estratégia
(+)
Suplementação
 proposta para a
_ª Reformulação]]/Tabela115[[#This Row],[GOVERNANÇA
Estratégia
Orçamento 
Atualizado]]</f>
        <v>#DIV/0!</v>
      </c>
      <c r="AO52" s="92"/>
      <c r="AP52" s="217" t="e">
        <f>-Tabela115[[#This Row],[GOVERNANÇA
Estratégia
(-)
Redução
proposta para a
_ª Reformulação]]/Tabela115[[#This Row],[GOVERNANÇA
Estratégia
Orçamento 
Atualizado]]</f>
        <v>#DIV/0!</v>
      </c>
      <c r="AQ52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2" s="80"/>
      <c r="AS52" s="92"/>
      <c r="AT52" s="92">
        <f>Tabela115[[#This Row],[GOVERNANÇA
Controle
Proposta Orçamentária Inicial]]+Tabela115[[#This Row],[GOVERNANÇA
Controle
Transposições Orçamentárias 
Nº __ a __ 
e
Reformulações
aprovadas]]</f>
        <v>0</v>
      </c>
      <c r="AU52" s="92"/>
      <c r="AV52" s="217" t="e">
        <f>Tabela115[[#This Row],[GOVERNANÇA
Controle
Despesa Liquidada até __/__/____]]/Tabela115[[#This Row],[GOVERNANÇA
Controle
Orçamento 
Atualizado]]</f>
        <v>#DIV/0!</v>
      </c>
      <c r="AW52" s="92"/>
      <c r="AX52" s="217" t="e">
        <f>Tabela115[[#This Row],[GOVERNANÇA
Controle
(+)
Suplementação
 proposta para a
_ª Reformulação]]/Tabela115[[#This Row],[GOVERNANÇA
Controle
Orçamento 
Atualizado]]</f>
        <v>#DIV/0!</v>
      </c>
      <c r="AY52" s="92"/>
      <c r="AZ52" s="217" t="e">
        <f>-Tabela115[[#This Row],[GOVERNANÇA
Controle
(-)
Redução
proposta para a
_ª Reformulação]]/Tabela115[[#This Row],[GOVERNANÇA
Controle
Orçamento 
Atualizado]]</f>
        <v>#DIV/0!</v>
      </c>
      <c r="BA52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2" s="221"/>
      <c r="BD52" s="92"/>
      <c r="BE52" s="92">
        <f>Tabela115[[#This Row],[FINALIDADE
Fiscalização
Proposta Orçamentária Inicial]]+Tabela115[[#This Row],[FINALIDADE
Fiscalização
Transposições Orçamentárias 
Nº __ a __ 
e
Reformulações
aprovadas]]</f>
        <v>0</v>
      </c>
      <c r="BF52" s="92"/>
      <c r="BG52" s="217" t="e">
        <f>Tabela115[[#This Row],[FINALIDADE
Fiscalização
Despesa Liquidada até __/__/____]]/Tabela115[[#This Row],[FINALIDADE
Fiscalização
Orçamento 
Atualizado]]</f>
        <v>#DIV/0!</v>
      </c>
      <c r="BH52" s="92"/>
      <c r="BI52" s="217" t="e">
        <f>Tabela115[[#This Row],[FINALIDADE
Fiscalização
(+)
Suplementação
 proposta para a
_ª Reformulação]]/Tabela115[[#This Row],[FINALIDADE
Fiscalização
Orçamento 
Atualizado]]</f>
        <v>#DIV/0!</v>
      </c>
      <c r="BJ52" s="92"/>
      <c r="BK52" s="217" t="e">
        <f>Tabela115[[#This Row],[FINALIDADE
Fiscalização
(-)
Redução
proposta para a
_ª Reformulação]]/Tabela115[[#This Row],[FINALIDADE
Fiscalização
Orçamento 
Atualizado]]</f>
        <v>#DIV/0!</v>
      </c>
      <c r="BL52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2" s="80"/>
      <c r="BN52" s="92"/>
      <c r="BO52" s="92">
        <f>Tabela115[[#This Row],[FINALIDADE
Registro
Proposta Orçamentária Inicial]]+Tabela115[[#This Row],[FINALIDADE
Registro
Transposições Orçamentárias 
Nº __ a __ 
e
Reformulações
aprovadas]]</f>
        <v>0</v>
      </c>
      <c r="BP52" s="92"/>
      <c r="BQ52" s="220" t="e">
        <f>Tabela115[[#This Row],[FINALIDADE
Registro
Despesa Liquidada até __/__/____]]/Tabela115[[#This Row],[FINALIDADE
Registro
Orçamento 
Atualizado]]</f>
        <v>#DIV/0!</v>
      </c>
      <c r="BR52" s="92"/>
      <c r="BS52" s="220" t="e">
        <f>Tabela115[[#This Row],[FINALIDADE
Registro
(+)
Suplementação
 proposta para a
_ª Reformulação]]/Tabela115[[#This Row],[FINALIDADE
Registro
Orçamento 
Atualizado]]</f>
        <v>#DIV/0!</v>
      </c>
      <c r="BT52" s="92"/>
      <c r="BU52" s="220" t="e">
        <f>Tabela115[[#This Row],[FINALIDADE
Registro
(-)
Redução
proposta para a
_ª Reformulação]]/Tabela115[[#This Row],[FINALIDADE
Registro
Orçamento 
Atualizado]]</f>
        <v>#DIV/0!</v>
      </c>
      <c r="BV52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2" s="243"/>
      <c r="BX52" s="80"/>
      <c r="BY52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2" s="92"/>
      <c r="CA52" s="217" t="e">
        <f>Tabela115[[#This Row],[FINALIDADE
Julgamento e Normatização
Despesa Liquidada até __/__/____]]/Tabela115[[#This Row],[FINALIDADE
Julgamento e Normatização
Orçamento 
Atualizado]]</f>
        <v>#DIV/0!</v>
      </c>
      <c r="CB52" s="92"/>
      <c r="CC52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2" s="92"/>
      <c r="CE52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52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2" s="80"/>
      <c r="CI52" s="80"/>
      <c r="CJ52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2" s="80"/>
      <c r="CL52" s="218" t="e">
        <f>Tabela115[[#This Row],[GESTÃO
Comunicação 
e Eventos
Despesa Liquidada até __/__/____]]/Tabela115[[#This Row],[GESTÃO
Comunicação 
e Eventos
Orçamento 
Atualizado]]</f>
        <v>#DIV/0!</v>
      </c>
      <c r="CM52" s="80"/>
      <c r="CN52" s="218" t="e">
        <f>Tabela115[[#This Row],[GESTÃO
Comunicação 
e Eventos
(+)
Suplementação
 proposta para a
_ª Reformulação]]/Tabela115[[#This Row],[GESTÃO
Comunicação 
e Eventos
Orçamento 
Atualizado]]</f>
        <v>#DIV/0!</v>
      </c>
      <c r="CO52" s="80"/>
      <c r="CP52" s="218" t="e">
        <f>-Tabela115[[#This Row],[GESTÃO
Comunicação 
e Eventos
(-)
Redução
proposta para a
_ª Reformulação]]/Tabela115[[#This Row],[GESTÃO
Comunicação 
e Eventos
Orçamento 
Atualizado]]</f>
        <v>#DIV/0!</v>
      </c>
      <c r="CQ52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2" s="80"/>
      <c r="CS52" s="80"/>
      <c r="CT52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2" s="80"/>
      <c r="CV52" s="218" t="e">
        <f>Tabela115[[#This Row],[GESTÃO
Suporte Técnico-Administrativo
Despesa Liquidada até __/__/____]]/Tabela115[[#This Row],[GESTÃO
Suporte Técnico-Administrativo
Orçamento 
Atualizado]]</f>
        <v>#DIV/0!</v>
      </c>
      <c r="CW52" s="80"/>
      <c r="CX52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2" s="80"/>
      <c r="CZ52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52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2" s="80"/>
      <c r="DC52" s="80"/>
      <c r="DD52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2" s="80"/>
      <c r="DF52" s="218" t="e">
        <f>Tabela115[[#This Row],[GESTÃO
Tecnologia da
Informação
Despesa Liquidada até __/__/____]]/Tabela115[[#This Row],[GESTÃO
Tecnologia da
Informação
Orçamento 
Atualizado]]</f>
        <v>#DIV/0!</v>
      </c>
      <c r="DG52" s="80"/>
      <c r="DH52" s="218" t="e">
        <f>Tabela115[[#This Row],[GESTÃO
Tecnologia da
Informação
(+)
Suplementação
 proposta para a
_ª Reformulação]]/Tabela115[[#This Row],[GESTÃO
Tecnologia da
Informação
Orçamento 
Atualizado]]</f>
        <v>#DIV/0!</v>
      </c>
      <c r="DI52" s="80"/>
      <c r="DJ52" s="218" t="e">
        <f>-Tabela115[[#This Row],[GESTÃO
Tecnologia da
Informação
(-)
Redução
proposta para a
_ª Reformulação]]/Tabela115[[#This Row],[GESTÃO
Tecnologia da
Informação
Orçamento 
Atualizado]]</f>
        <v>#DIV/0!</v>
      </c>
      <c r="DK52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2" s="80"/>
      <c r="DM52" s="80"/>
      <c r="DN52" s="80">
        <f>Tabela115[[#This Row],[GESTÃO
Infraestrutura
Proposta Orçamentária Inicial]]+Tabela115[[#This Row],[GESTÃO
Infraestrutura
Transposições Orçamentárias 
Nº __ a __ 
e
Reformulações
aprovadas]]</f>
        <v>0</v>
      </c>
      <c r="DO52" s="80"/>
      <c r="DP52" s="218" t="e">
        <f>Tabela115[[#This Row],[GESTÃO
Infraestrutura
Despesa Liquidada até __/__/____]]/Tabela115[[#This Row],[GESTÃO
Infraestrutura
Orçamento 
Atualizado]]</f>
        <v>#DIV/0!</v>
      </c>
      <c r="DQ52" s="80"/>
      <c r="DR52" s="218" t="e">
        <f>Tabela115[[#This Row],[GESTÃO
Infraestrutura
(+)
Suplementação
 proposta para a
_ª Reformulação]]/Tabela115[[#This Row],[GESTÃO
Infraestrutura
Orçamento 
Atualizado]]</f>
        <v>#DIV/0!</v>
      </c>
      <c r="DS52" s="80"/>
      <c r="DT52" s="218" t="e">
        <f>Tabela115[[#This Row],[GESTÃO
Infraestrutura
(-)
Redução
proposta para a
_ª Reformulação]]/Tabela115[[#This Row],[GESTÃO
Infraestrutura
Orçamento 
Atualizado]]</f>
        <v>#DIV/0!</v>
      </c>
      <c r="DU52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2" s="94"/>
      <c r="DX52" s="94"/>
      <c r="DY52" s="94"/>
      <c r="DZ52" s="94"/>
      <c r="EA52" s="94"/>
      <c r="EB52" s="94"/>
      <c r="EC52" s="94"/>
      <c r="ED52" s="94"/>
      <c r="EE52" s="94"/>
    </row>
    <row r="53" spans="1:136" s="37" customFormat="1" ht="12" x14ac:dyDescent="0.25">
      <c r="A53" s="76" t="s">
        <v>619</v>
      </c>
      <c r="B53" s="43" t="s">
        <v>642</v>
      </c>
      <c r="C53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3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3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3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3" s="68" t="e">
        <f>Tabela115[[#This Row],[DESPESA
LIQUIDADA ATÉ
 __/__/____]]/Tabela115[[#This Row],[ORÇAMENTO
ATUALIZADO]]</f>
        <v>#DIV/0!</v>
      </c>
      <c r="H53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3" s="259" t="e">
        <f>Tabela115[[#This Row],[(+)
SUPLEMENTAÇÃO
PROPOSTA PARA A
_ª
REFORMULAÇÃO]]/Tabela115[[#This Row],[ORÇAMENTO
ATUALIZADO]]</f>
        <v>#DIV/0!</v>
      </c>
      <c r="J53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3" s="259" t="e">
        <f>-Tabela115[[#This Row],[(-)
REDUÇÃO
PROPOSTA PARA A
_ª
REFORMULAÇÃO]]/Tabela115[[#This Row],[ORÇAMENTO
ATUALIZADO]]</f>
        <v>#DIV/0!</v>
      </c>
      <c r="L53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3" s="82" t="e">
        <f>(Tabela115[[#This Row],[PROPOSTA
ORÇAMENTÁRIA
ATUALIZADA
APÓS A
_ª
REFORMULAÇÃO]]/Tabela115[[#This Row],[ORÇAMENTO
ATUALIZADO]])-1</f>
        <v>#DIV/0!</v>
      </c>
      <c r="N53" s="221"/>
      <c r="O53" s="92"/>
      <c r="P53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3" s="92"/>
      <c r="R53" s="217" t="e">
        <f>Tabela115[[#This Row],[GOVERNANÇA
Direção e
Liderança
Despesa Liquidada até __/__/____]]/Tabela115[[#This Row],[GOVERNANÇA
Direção e
Liderança
Orçamento 
Atualizado]]</f>
        <v>#DIV/0!</v>
      </c>
      <c r="S53" s="92"/>
      <c r="T53" s="217" t="e">
        <f>Tabela115[[#This Row],[GOVERNANÇA
Direção e
Liderança
(+)
Suplementação
 proposta para a
_ª Reformulação]]/Tabela115[[#This Row],[GOVERNANÇA
Direção e
Liderança
Orçamento 
Atualizado]]</f>
        <v>#DIV/0!</v>
      </c>
      <c r="U53" s="92"/>
      <c r="V53" s="217" t="e">
        <f>-Tabela115[[#This Row],[GOVERNANÇA
Direção e
Liderança
(-)
Redução
proposta para a
_ª Reformulação]]/Tabela115[[#This Row],[GOVERNANÇA
Direção e
Liderança
Orçamento 
Atualizado]]</f>
        <v>#DIV/0!</v>
      </c>
      <c r="W53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3" s="80"/>
      <c r="Y53" s="80"/>
      <c r="Z53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3" s="80"/>
      <c r="AB53" s="218" t="e">
        <f>Tabela115[[#This Row],[GOVERNANÇA
Relacionamento 
Institucional
Despesa Liquidada até __/__/____]]/Tabela115[[#This Row],[GOVERNANÇA
Relacionamento 
Institucional
Orçamento 
Atualizado]]</f>
        <v>#DIV/0!</v>
      </c>
      <c r="AC53" s="80"/>
      <c r="AD53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3" s="80"/>
      <c r="AF53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3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3" s="80"/>
      <c r="AI53" s="80"/>
      <c r="AJ53" s="80">
        <f>Tabela115[[#This Row],[GOVERNANÇA
Estratégia
Proposta Orçamentária Inicial]]+Tabela115[[#This Row],[GOVERNANÇA
Estratégia
Transposições Orçamentárias 
Nº __ a __ 
e
Reformulações
aprovadas]]</f>
        <v>0</v>
      </c>
      <c r="AK53" s="80"/>
      <c r="AL53" s="223" t="e">
        <f>Tabela115[[#This Row],[GOVERNANÇA
Estratégia
Despesa Liquidada até __/__/____]]/Tabela115[[#This Row],[GOVERNANÇA
Estratégia
Orçamento 
Atualizado]]</f>
        <v>#DIV/0!</v>
      </c>
      <c r="AM53" s="80"/>
      <c r="AN53" s="218" t="e">
        <f>Tabela115[[#This Row],[GOVERNANÇA
Estratégia
(+)
Suplementação
 proposta para a
_ª Reformulação]]/Tabela115[[#This Row],[GOVERNANÇA
Estratégia
Orçamento 
Atualizado]]</f>
        <v>#DIV/0!</v>
      </c>
      <c r="AO53" s="80"/>
      <c r="AP53" s="218" t="e">
        <f>-Tabela115[[#This Row],[GOVERNANÇA
Estratégia
(-)
Redução
proposta para a
_ª Reformulação]]/Tabela115[[#This Row],[GOVERNANÇA
Estratégia
Orçamento 
Atualizado]]</f>
        <v>#DIV/0!</v>
      </c>
      <c r="AQ53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3" s="80"/>
      <c r="AS53" s="92"/>
      <c r="AT53" s="92">
        <f>Tabela115[[#This Row],[GOVERNANÇA
Controle
Proposta Orçamentária Inicial]]+Tabela115[[#This Row],[GOVERNANÇA
Controle
Transposições Orçamentárias 
Nº __ a __ 
e
Reformulações
aprovadas]]</f>
        <v>0</v>
      </c>
      <c r="AU53" s="92"/>
      <c r="AV53" s="217" t="e">
        <f>Tabela115[[#This Row],[GOVERNANÇA
Controle
Despesa Liquidada até __/__/____]]/Tabela115[[#This Row],[GOVERNANÇA
Controle
Orçamento 
Atualizado]]</f>
        <v>#DIV/0!</v>
      </c>
      <c r="AW53" s="92"/>
      <c r="AX53" s="217" t="e">
        <f>Tabela115[[#This Row],[GOVERNANÇA
Controle
(+)
Suplementação
 proposta para a
_ª Reformulação]]/Tabela115[[#This Row],[GOVERNANÇA
Controle
Orçamento 
Atualizado]]</f>
        <v>#DIV/0!</v>
      </c>
      <c r="AY53" s="92"/>
      <c r="AZ53" s="217" t="e">
        <f>-Tabela115[[#This Row],[GOVERNANÇA
Controle
(-)
Redução
proposta para a
_ª Reformulação]]/Tabela115[[#This Row],[GOVERNANÇA
Controle
Orçamento 
Atualizado]]</f>
        <v>#DIV/0!</v>
      </c>
      <c r="BA53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3" s="221"/>
      <c r="BD53" s="92"/>
      <c r="BE53" s="92">
        <f>Tabela115[[#This Row],[FINALIDADE
Fiscalização
Proposta Orçamentária Inicial]]+Tabela115[[#This Row],[FINALIDADE
Fiscalização
Transposições Orçamentárias 
Nº __ a __ 
e
Reformulações
aprovadas]]</f>
        <v>0</v>
      </c>
      <c r="BF53" s="92"/>
      <c r="BG53" s="217" t="e">
        <f>Tabela115[[#This Row],[FINALIDADE
Fiscalização
Despesa Liquidada até __/__/____]]/Tabela115[[#This Row],[FINALIDADE
Fiscalização
Orçamento 
Atualizado]]</f>
        <v>#DIV/0!</v>
      </c>
      <c r="BH53" s="92"/>
      <c r="BI53" s="217" t="e">
        <f>Tabela115[[#This Row],[FINALIDADE
Fiscalização
(+)
Suplementação
 proposta para a
_ª Reformulação]]/Tabela115[[#This Row],[FINALIDADE
Fiscalização
Orçamento 
Atualizado]]</f>
        <v>#DIV/0!</v>
      </c>
      <c r="BJ53" s="92"/>
      <c r="BK53" s="217" t="e">
        <f>Tabela115[[#This Row],[FINALIDADE
Fiscalização
(-)
Redução
proposta para a
_ª Reformulação]]/Tabela115[[#This Row],[FINALIDADE
Fiscalização
Orçamento 
Atualizado]]</f>
        <v>#DIV/0!</v>
      </c>
      <c r="BL53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3" s="80"/>
      <c r="BN53" s="92"/>
      <c r="BO53" s="92">
        <f>Tabela115[[#This Row],[FINALIDADE
Registro
Proposta Orçamentária Inicial]]+Tabela115[[#This Row],[FINALIDADE
Registro
Transposições Orçamentárias 
Nº __ a __ 
e
Reformulações
aprovadas]]</f>
        <v>0</v>
      </c>
      <c r="BP53" s="92"/>
      <c r="BQ53" s="220" t="e">
        <f>Tabela115[[#This Row],[FINALIDADE
Registro
Despesa Liquidada até __/__/____]]/Tabela115[[#This Row],[FINALIDADE
Registro
Orçamento 
Atualizado]]</f>
        <v>#DIV/0!</v>
      </c>
      <c r="BR53" s="92"/>
      <c r="BS53" s="220" t="e">
        <f>Tabela115[[#This Row],[FINALIDADE
Registro
(+)
Suplementação
 proposta para a
_ª Reformulação]]/Tabela115[[#This Row],[FINALIDADE
Registro
Orçamento 
Atualizado]]</f>
        <v>#DIV/0!</v>
      </c>
      <c r="BT53" s="92"/>
      <c r="BU53" s="220" t="e">
        <f>Tabela115[[#This Row],[FINALIDADE
Registro
(-)
Redução
proposta para a
_ª Reformulação]]/Tabela115[[#This Row],[FINALIDADE
Registro
Orçamento 
Atualizado]]</f>
        <v>#DIV/0!</v>
      </c>
      <c r="BV53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3" s="243"/>
      <c r="BX53" s="80"/>
      <c r="BY53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3" s="92"/>
      <c r="CA53" s="217" t="e">
        <f>Tabela115[[#This Row],[FINALIDADE
Julgamento e Normatização
Despesa Liquidada até __/__/____]]/Tabela115[[#This Row],[FINALIDADE
Julgamento e Normatização
Orçamento 
Atualizado]]</f>
        <v>#DIV/0!</v>
      </c>
      <c r="CB53" s="92"/>
      <c r="CC53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3" s="92"/>
      <c r="CE53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53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3" s="80"/>
      <c r="CI53" s="80"/>
      <c r="CJ53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3" s="80"/>
      <c r="CL53" s="218" t="e">
        <f>Tabela115[[#This Row],[GESTÃO
Comunicação 
e Eventos
Despesa Liquidada até __/__/____]]/Tabela115[[#This Row],[GESTÃO
Comunicação 
e Eventos
Orçamento 
Atualizado]]</f>
        <v>#DIV/0!</v>
      </c>
      <c r="CM53" s="80"/>
      <c r="CN53" s="218" t="e">
        <f>Tabela115[[#This Row],[GESTÃO
Comunicação 
e Eventos
(+)
Suplementação
 proposta para a
_ª Reformulação]]/Tabela115[[#This Row],[GESTÃO
Comunicação 
e Eventos
Orçamento 
Atualizado]]</f>
        <v>#DIV/0!</v>
      </c>
      <c r="CO53" s="80"/>
      <c r="CP53" s="218" t="e">
        <f>-Tabela115[[#This Row],[GESTÃO
Comunicação 
e Eventos
(-)
Redução
proposta para a
_ª Reformulação]]/Tabela115[[#This Row],[GESTÃO
Comunicação 
e Eventos
Orçamento 
Atualizado]]</f>
        <v>#DIV/0!</v>
      </c>
      <c r="CQ53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3" s="80"/>
      <c r="CS53" s="80"/>
      <c r="CT53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3" s="80"/>
      <c r="CV53" s="218" t="e">
        <f>Tabela115[[#This Row],[GESTÃO
Suporte Técnico-Administrativo
Despesa Liquidada até __/__/____]]/Tabela115[[#This Row],[GESTÃO
Suporte Técnico-Administrativo
Orçamento 
Atualizado]]</f>
        <v>#DIV/0!</v>
      </c>
      <c r="CW53" s="80"/>
      <c r="CX53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3" s="80"/>
      <c r="CZ53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53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3" s="80"/>
      <c r="DC53" s="80"/>
      <c r="DD53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3" s="80"/>
      <c r="DF53" s="218" t="e">
        <f>Tabela115[[#This Row],[GESTÃO
Tecnologia da
Informação
Despesa Liquidada até __/__/____]]/Tabela115[[#This Row],[GESTÃO
Tecnologia da
Informação
Orçamento 
Atualizado]]</f>
        <v>#DIV/0!</v>
      </c>
      <c r="DG53" s="80"/>
      <c r="DH53" s="218" t="e">
        <f>Tabela115[[#This Row],[GESTÃO
Tecnologia da
Informação
(+)
Suplementação
 proposta para a
_ª Reformulação]]/Tabela115[[#This Row],[GESTÃO
Tecnologia da
Informação
Orçamento 
Atualizado]]</f>
        <v>#DIV/0!</v>
      </c>
      <c r="DI53" s="80"/>
      <c r="DJ53" s="218" t="e">
        <f>-Tabela115[[#This Row],[GESTÃO
Tecnologia da
Informação
(-)
Redução
proposta para a
_ª Reformulação]]/Tabela115[[#This Row],[GESTÃO
Tecnologia da
Informação
Orçamento 
Atualizado]]</f>
        <v>#DIV/0!</v>
      </c>
      <c r="DK53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3" s="80"/>
      <c r="DM53" s="80"/>
      <c r="DN53" s="80">
        <f>Tabela115[[#This Row],[GESTÃO
Infraestrutura
Proposta Orçamentária Inicial]]+Tabela115[[#This Row],[GESTÃO
Infraestrutura
Transposições Orçamentárias 
Nº __ a __ 
e
Reformulações
aprovadas]]</f>
        <v>0</v>
      </c>
      <c r="DO53" s="80"/>
      <c r="DP53" s="218" t="e">
        <f>Tabela115[[#This Row],[GESTÃO
Infraestrutura
Despesa Liquidada até __/__/____]]/Tabela115[[#This Row],[GESTÃO
Infraestrutura
Orçamento 
Atualizado]]</f>
        <v>#DIV/0!</v>
      </c>
      <c r="DQ53" s="80"/>
      <c r="DR53" s="218" t="e">
        <f>Tabela115[[#This Row],[GESTÃO
Infraestrutura
(+)
Suplementação
 proposta para a
_ª Reformulação]]/Tabela115[[#This Row],[GESTÃO
Infraestrutura
Orçamento 
Atualizado]]</f>
        <v>#DIV/0!</v>
      </c>
      <c r="DS53" s="80"/>
      <c r="DT53" s="218" t="e">
        <f>Tabela115[[#This Row],[GESTÃO
Infraestrutura
(-)
Redução
proposta para a
_ª Reformulação]]/Tabela115[[#This Row],[GESTÃO
Infraestrutura
Orçamento 
Atualizado]]</f>
        <v>#DIV/0!</v>
      </c>
      <c r="DU53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3" s="94"/>
      <c r="DX53" s="94"/>
      <c r="DY53" s="94"/>
      <c r="DZ53" s="94"/>
      <c r="EA53" s="94"/>
      <c r="EB53" s="94"/>
      <c r="EC53" s="94"/>
      <c r="ED53" s="94"/>
      <c r="EE53" s="94"/>
    </row>
    <row r="54" spans="1:136" s="37" customFormat="1" ht="12" x14ac:dyDescent="0.25">
      <c r="A54" s="76" t="s">
        <v>620</v>
      </c>
      <c r="B54" s="43" t="s">
        <v>643</v>
      </c>
      <c r="C54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4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4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4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4" s="68" t="e">
        <f>Tabela115[[#This Row],[DESPESA
LIQUIDADA ATÉ
 __/__/____]]/Tabela115[[#This Row],[ORÇAMENTO
ATUALIZADO]]</f>
        <v>#DIV/0!</v>
      </c>
      <c r="H54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4" s="259" t="e">
        <f>Tabela115[[#This Row],[(+)
SUPLEMENTAÇÃO
PROPOSTA PARA A
_ª
REFORMULAÇÃO]]/Tabela115[[#This Row],[ORÇAMENTO
ATUALIZADO]]</f>
        <v>#DIV/0!</v>
      </c>
      <c r="J54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4" s="259" t="e">
        <f>-Tabela115[[#This Row],[(-)
REDUÇÃO
PROPOSTA PARA A
_ª
REFORMULAÇÃO]]/Tabela115[[#This Row],[ORÇAMENTO
ATUALIZADO]]</f>
        <v>#DIV/0!</v>
      </c>
      <c r="L54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4" s="82" t="e">
        <f>(Tabela115[[#This Row],[PROPOSTA
ORÇAMENTÁRIA
ATUALIZADA
APÓS A
_ª
REFORMULAÇÃO]]/Tabela115[[#This Row],[ORÇAMENTO
ATUALIZADO]])-1</f>
        <v>#DIV/0!</v>
      </c>
      <c r="N54" s="221"/>
      <c r="O54" s="92"/>
      <c r="P54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4" s="92"/>
      <c r="R54" s="217" t="e">
        <f>Tabela115[[#This Row],[GOVERNANÇA
Direção e
Liderança
Despesa Liquidada até __/__/____]]/Tabela115[[#This Row],[GOVERNANÇA
Direção e
Liderança
Orçamento 
Atualizado]]</f>
        <v>#DIV/0!</v>
      </c>
      <c r="S54" s="92"/>
      <c r="T54" s="217" t="e">
        <f>Tabela115[[#This Row],[GOVERNANÇA
Direção e
Liderança
(+)
Suplementação
 proposta para a
_ª Reformulação]]/Tabela115[[#This Row],[GOVERNANÇA
Direção e
Liderança
Orçamento 
Atualizado]]</f>
        <v>#DIV/0!</v>
      </c>
      <c r="U54" s="92"/>
      <c r="V54" s="217" t="e">
        <f>-Tabela115[[#This Row],[GOVERNANÇA
Direção e
Liderança
(-)
Redução
proposta para a
_ª Reformulação]]/Tabela115[[#This Row],[GOVERNANÇA
Direção e
Liderança
Orçamento 
Atualizado]]</f>
        <v>#DIV/0!</v>
      </c>
      <c r="W54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4" s="80"/>
      <c r="Y54" s="80"/>
      <c r="Z54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4" s="80"/>
      <c r="AB54" s="218" t="e">
        <f>Tabela115[[#This Row],[GOVERNANÇA
Relacionamento 
Institucional
Despesa Liquidada até __/__/____]]/Tabela115[[#This Row],[GOVERNANÇA
Relacionamento 
Institucional
Orçamento 
Atualizado]]</f>
        <v>#DIV/0!</v>
      </c>
      <c r="AC54" s="80"/>
      <c r="AD54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4" s="80"/>
      <c r="AF54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4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4" s="80"/>
      <c r="AI54" s="92"/>
      <c r="AJ54" s="92">
        <f>Tabela115[[#This Row],[GOVERNANÇA
Estratégia
Proposta Orçamentária Inicial]]+Tabela115[[#This Row],[GOVERNANÇA
Estratégia
Transposições Orçamentárias 
Nº __ a __ 
e
Reformulações
aprovadas]]</f>
        <v>0</v>
      </c>
      <c r="AK54" s="92"/>
      <c r="AL54" s="217" t="e">
        <f>Tabela115[[#This Row],[GOVERNANÇA
Estratégia
Despesa Liquidada até __/__/____]]/Tabela115[[#This Row],[GOVERNANÇA
Estratégia
Orçamento 
Atualizado]]</f>
        <v>#DIV/0!</v>
      </c>
      <c r="AM54" s="92"/>
      <c r="AN54" s="217" t="e">
        <f>Tabela115[[#This Row],[GOVERNANÇA
Estratégia
(+)
Suplementação
 proposta para a
_ª Reformulação]]/Tabela115[[#This Row],[GOVERNANÇA
Estratégia
Orçamento 
Atualizado]]</f>
        <v>#DIV/0!</v>
      </c>
      <c r="AO54" s="92"/>
      <c r="AP54" s="217" t="e">
        <f>-Tabela115[[#This Row],[GOVERNANÇA
Estratégia
(-)
Redução
proposta para a
_ª Reformulação]]/Tabela115[[#This Row],[GOVERNANÇA
Estratégia
Orçamento 
Atualizado]]</f>
        <v>#DIV/0!</v>
      </c>
      <c r="AQ54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4" s="80"/>
      <c r="AS54" s="92"/>
      <c r="AT54" s="92">
        <f>Tabela115[[#This Row],[GOVERNANÇA
Controle
Proposta Orçamentária Inicial]]+Tabela115[[#This Row],[GOVERNANÇA
Controle
Transposições Orçamentárias 
Nº __ a __ 
e
Reformulações
aprovadas]]</f>
        <v>0</v>
      </c>
      <c r="AU54" s="92"/>
      <c r="AV54" s="217" t="e">
        <f>Tabela115[[#This Row],[GOVERNANÇA
Controle
Despesa Liquidada até __/__/____]]/Tabela115[[#This Row],[GOVERNANÇA
Controle
Orçamento 
Atualizado]]</f>
        <v>#DIV/0!</v>
      </c>
      <c r="AW54" s="92"/>
      <c r="AX54" s="217" t="e">
        <f>Tabela115[[#This Row],[GOVERNANÇA
Controle
(+)
Suplementação
 proposta para a
_ª Reformulação]]/Tabela115[[#This Row],[GOVERNANÇA
Controle
Orçamento 
Atualizado]]</f>
        <v>#DIV/0!</v>
      </c>
      <c r="AY54" s="92"/>
      <c r="AZ54" s="217" t="e">
        <f>-Tabela115[[#This Row],[GOVERNANÇA
Controle
(-)
Redução
proposta para a
_ª Reformulação]]/Tabela115[[#This Row],[GOVERNANÇA
Controle
Orçamento 
Atualizado]]</f>
        <v>#DIV/0!</v>
      </c>
      <c r="BA54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4" s="221"/>
      <c r="BD54" s="92"/>
      <c r="BE54" s="92">
        <f>Tabela115[[#This Row],[FINALIDADE
Fiscalização
Proposta Orçamentária Inicial]]+Tabela115[[#This Row],[FINALIDADE
Fiscalização
Transposições Orçamentárias 
Nº __ a __ 
e
Reformulações
aprovadas]]</f>
        <v>0</v>
      </c>
      <c r="BF54" s="92"/>
      <c r="BG54" s="217" t="e">
        <f>Tabela115[[#This Row],[FINALIDADE
Fiscalização
Despesa Liquidada até __/__/____]]/Tabela115[[#This Row],[FINALIDADE
Fiscalização
Orçamento 
Atualizado]]</f>
        <v>#DIV/0!</v>
      </c>
      <c r="BH54" s="92"/>
      <c r="BI54" s="217" t="e">
        <f>Tabela115[[#This Row],[FINALIDADE
Fiscalização
(+)
Suplementação
 proposta para a
_ª Reformulação]]/Tabela115[[#This Row],[FINALIDADE
Fiscalização
Orçamento 
Atualizado]]</f>
        <v>#DIV/0!</v>
      </c>
      <c r="BJ54" s="92"/>
      <c r="BK54" s="217" t="e">
        <f>Tabela115[[#This Row],[FINALIDADE
Fiscalização
(-)
Redução
proposta para a
_ª Reformulação]]/Tabela115[[#This Row],[FINALIDADE
Fiscalização
Orçamento 
Atualizado]]</f>
        <v>#DIV/0!</v>
      </c>
      <c r="BL54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4" s="80"/>
      <c r="BN54" s="92"/>
      <c r="BO54" s="92">
        <f>Tabela115[[#This Row],[FINALIDADE
Registro
Proposta Orçamentária Inicial]]+Tabela115[[#This Row],[FINALIDADE
Registro
Transposições Orçamentárias 
Nº __ a __ 
e
Reformulações
aprovadas]]</f>
        <v>0</v>
      </c>
      <c r="BP54" s="92"/>
      <c r="BQ54" s="220" t="e">
        <f>Tabela115[[#This Row],[FINALIDADE
Registro
Despesa Liquidada até __/__/____]]/Tabela115[[#This Row],[FINALIDADE
Registro
Orçamento 
Atualizado]]</f>
        <v>#DIV/0!</v>
      </c>
      <c r="BR54" s="92"/>
      <c r="BS54" s="220" t="e">
        <f>Tabela115[[#This Row],[FINALIDADE
Registro
(+)
Suplementação
 proposta para a
_ª Reformulação]]/Tabela115[[#This Row],[FINALIDADE
Registro
Orçamento 
Atualizado]]</f>
        <v>#DIV/0!</v>
      </c>
      <c r="BT54" s="92"/>
      <c r="BU54" s="220" t="e">
        <f>Tabela115[[#This Row],[FINALIDADE
Registro
(-)
Redução
proposta para a
_ª Reformulação]]/Tabela115[[#This Row],[FINALIDADE
Registro
Orçamento 
Atualizado]]</f>
        <v>#DIV/0!</v>
      </c>
      <c r="BV54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4" s="243"/>
      <c r="BX54" s="80"/>
      <c r="BY54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4" s="92"/>
      <c r="CA54" s="217" t="e">
        <f>Tabela115[[#This Row],[FINALIDADE
Julgamento e Normatização
Despesa Liquidada até __/__/____]]/Tabela115[[#This Row],[FINALIDADE
Julgamento e Normatização
Orçamento 
Atualizado]]</f>
        <v>#DIV/0!</v>
      </c>
      <c r="CB54" s="92"/>
      <c r="CC54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4" s="92"/>
      <c r="CE54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54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4" s="80"/>
      <c r="CI54" s="80"/>
      <c r="CJ54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4" s="80"/>
      <c r="CL54" s="218" t="e">
        <f>Tabela115[[#This Row],[GESTÃO
Comunicação 
e Eventos
Despesa Liquidada até __/__/____]]/Tabela115[[#This Row],[GESTÃO
Comunicação 
e Eventos
Orçamento 
Atualizado]]</f>
        <v>#DIV/0!</v>
      </c>
      <c r="CM54" s="80"/>
      <c r="CN54" s="218" t="e">
        <f>Tabela115[[#This Row],[GESTÃO
Comunicação 
e Eventos
(+)
Suplementação
 proposta para a
_ª Reformulação]]/Tabela115[[#This Row],[GESTÃO
Comunicação 
e Eventos
Orçamento 
Atualizado]]</f>
        <v>#DIV/0!</v>
      </c>
      <c r="CO54" s="80"/>
      <c r="CP54" s="218" t="e">
        <f>-Tabela115[[#This Row],[GESTÃO
Comunicação 
e Eventos
(-)
Redução
proposta para a
_ª Reformulação]]/Tabela115[[#This Row],[GESTÃO
Comunicação 
e Eventos
Orçamento 
Atualizado]]</f>
        <v>#DIV/0!</v>
      </c>
      <c r="CQ54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4" s="80"/>
      <c r="CS54" s="80"/>
      <c r="CT54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4" s="80"/>
      <c r="CV54" s="218" t="e">
        <f>Tabela115[[#This Row],[GESTÃO
Suporte Técnico-Administrativo
Despesa Liquidada até __/__/____]]/Tabela115[[#This Row],[GESTÃO
Suporte Técnico-Administrativo
Orçamento 
Atualizado]]</f>
        <v>#DIV/0!</v>
      </c>
      <c r="CW54" s="80"/>
      <c r="CX54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4" s="80"/>
      <c r="CZ54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54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4" s="80"/>
      <c r="DC54" s="80"/>
      <c r="DD54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4" s="80"/>
      <c r="DF54" s="218" t="e">
        <f>Tabela115[[#This Row],[GESTÃO
Tecnologia da
Informação
Despesa Liquidada até __/__/____]]/Tabela115[[#This Row],[GESTÃO
Tecnologia da
Informação
Orçamento 
Atualizado]]</f>
        <v>#DIV/0!</v>
      </c>
      <c r="DG54" s="80"/>
      <c r="DH54" s="218" t="e">
        <f>Tabela115[[#This Row],[GESTÃO
Tecnologia da
Informação
(+)
Suplementação
 proposta para a
_ª Reformulação]]/Tabela115[[#This Row],[GESTÃO
Tecnologia da
Informação
Orçamento 
Atualizado]]</f>
        <v>#DIV/0!</v>
      </c>
      <c r="DI54" s="80"/>
      <c r="DJ54" s="218" t="e">
        <f>-Tabela115[[#This Row],[GESTÃO
Tecnologia da
Informação
(-)
Redução
proposta para a
_ª Reformulação]]/Tabela115[[#This Row],[GESTÃO
Tecnologia da
Informação
Orçamento 
Atualizado]]</f>
        <v>#DIV/0!</v>
      </c>
      <c r="DK54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4" s="80"/>
      <c r="DM54" s="80"/>
      <c r="DN54" s="80">
        <f>Tabela115[[#This Row],[GESTÃO
Infraestrutura
Proposta Orçamentária Inicial]]+Tabela115[[#This Row],[GESTÃO
Infraestrutura
Transposições Orçamentárias 
Nº __ a __ 
e
Reformulações
aprovadas]]</f>
        <v>0</v>
      </c>
      <c r="DO54" s="80"/>
      <c r="DP54" s="218" t="e">
        <f>Tabela115[[#This Row],[GESTÃO
Infraestrutura
Despesa Liquidada até __/__/____]]/Tabela115[[#This Row],[GESTÃO
Infraestrutura
Orçamento 
Atualizado]]</f>
        <v>#DIV/0!</v>
      </c>
      <c r="DQ54" s="80"/>
      <c r="DR54" s="218" t="e">
        <f>Tabela115[[#This Row],[GESTÃO
Infraestrutura
(+)
Suplementação
 proposta para a
_ª Reformulação]]/Tabela115[[#This Row],[GESTÃO
Infraestrutura
Orçamento 
Atualizado]]</f>
        <v>#DIV/0!</v>
      </c>
      <c r="DS54" s="80"/>
      <c r="DT54" s="218" t="e">
        <f>Tabela115[[#This Row],[GESTÃO
Infraestrutura
(-)
Redução
proposta para a
_ª Reformulação]]/Tabela115[[#This Row],[GESTÃO
Infraestrutura
Orçamento 
Atualizado]]</f>
        <v>#DIV/0!</v>
      </c>
      <c r="DU54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4" s="94"/>
      <c r="DX54" s="94"/>
      <c r="DY54" s="94"/>
      <c r="DZ54" s="94"/>
      <c r="EA54" s="94"/>
      <c r="EB54" s="94"/>
      <c r="EC54" s="94"/>
      <c r="ED54" s="94"/>
      <c r="EE54" s="94"/>
    </row>
    <row r="55" spans="1:136" s="4" customFormat="1" ht="12.75" x14ac:dyDescent="0.25">
      <c r="A55" s="74" t="s">
        <v>136</v>
      </c>
      <c r="B55" s="189" t="s">
        <v>137</v>
      </c>
      <c r="C55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5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5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5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5" s="68" t="e">
        <f>Tabela115[[#This Row],[DESPESA
LIQUIDADA ATÉ
 __/__/____]]/Tabela115[[#This Row],[ORÇAMENTO
ATUALIZADO]]</f>
        <v>#DIV/0!</v>
      </c>
      <c r="H55" s="258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5" s="259" t="e">
        <f>Tabela115[[#This Row],[(+)
SUPLEMENTAÇÃO
PROPOSTA PARA A
_ª
REFORMULAÇÃO]]/Tabela115[[#This Row],[ORÇAMENTO
ATUALIZADO]]</f>
        <v>#DIV/0!</v>
      </c>
      <c r="J55" s="256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5" s="259" t="e">
        <f>-Tabela115[[#This Row],[(-)
REDUÇÃO
PROPOSTA PARA A
_ª
REFORMULAÇÃO]]/Tabela115[[#This Row],[ORÇAMENTO
ATUALIZADO]]</f>
        <v>#DIV/0!</v>
      </c>
      <c r="L55" s="25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5" s="82" t="e">
        <f>(Tabela115[[#This Row],[PROPOSTA
ORÇAMENTÁRIA
ATUALIZADA
APÓS A
_ª
REFORMULAÇÃO]]/Tabela115[[#This Row],[ORÇAMENTO
ATUALIZADO]])-1</f>
        <v>#DIV/0!</v>
      </c>
      <c r="N55" s="198">
        <f>N56+N62+N68+N120+N124+N128+N132+N140</f>
        <v>0</v>
      </c>
      <c r="O55" s="38">
        <f>O56+O62+O68+O120+O124+O128+O132+O140</f>
        <v>0</v>
      </c>
      <c r="P55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5" s="38">
        <f>Q56+Q62+Q68+Q120+Q124+Q128+Q132+Q140</f>
        <v>0</v>
      </c>
      <c r="R55" s="196" t="e">
        <f>Tabela115[[#This Row],[GOVERNANÇA
Direção e
Liderança
Despesa Liquidada até __/__/____]]/Tabela115[[#This Row],[GOVERNANÇA
Direção e
Liderança
Orçamento 
Atualizado]]</f>
        <v>#DIV/0!</v>
      </c>
      <c r="S55" s="38">
        <f>S56+S62+S68+S120+S124+S128+S132+S140</f>
        <v>0</v>
      </c>
      <c r="T55" s="196" t="e">
        <f>Tabela115[[#This Row],[GOVERNANÇA
Direção e
Liderança
(+)
Suplementação
 proposta para a
_ª Reformulação]]/Tabela115[[#This Row],[GOVERNANÇA
Direção e
Liderança
Orçamento 
Atualizado]]</f>
        <v>#DIV/0!</v>
      </c>
      <c r="U55" s="38">
        <f>U56+U62+U68+U120+U124+U128+U132+U140</f>
        <v>0</v>
      </c>
      <c r="V55" s="196" t="e">
        <f>-Tabela115[[#This Row],[GOVERNANÇA
Direção e
Liderança
(-)
Redução
proposta para a
_ª Reformulação]]/Tabela115[[#This Row],[GOVERNANÇA
Direção e
Liderança
Orçamento 
Atualizado]]</f>
        <v>#DIV/0!</v>
      </c>
      <c r="W55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5" s="13">
        <f>X56+X62+X68+X120+X124+X128+X132+X140</f>
        <v>0</v>
      </c>
      <c r="Y55" s="13">
        <f>Y56+Y62+Y68+Y120+Y124+Y128+Y132+Y140</f>
        <v>0</v>
      </c>
      <c r="Z55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5" s="13">
        <f>AA56+AA62+AA68+AA120+AA124+AA128+AA132+AA140</f>
        <v>0</v>
      </c>
      <c r="AB55" s="195" t="e">
        <f>Tabela115[[#This Row],[GOVERNANÇA
Relacionamento 
Institucional
Despesa Liquidada até __/__/____]]/Tabela115[[#This Row],[GOVERNANÇA
Relacionamento 
Institucional
Orçamento 
Atualizado]]</f>
        <v>#DIV/0!</v>
      </c>
      <c r="AC55" s="13">
        <f>AC56+AC62+AC68+AC120+AC124+AC128+AC132+AC140</f>
        <v>0</v>
      </c>
      <c r="AD55" s="195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5" s="13">
        <f>AE56+AE62+AE68+AE120+AE124+AE128+AE132+AE140</f>
        <v>0</v>
      </c>
      <c r="AF55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5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5" s="13">
        <f>AH56+AH62+AH68+AH120+AH124+AH128+AH132+AH140</f>
        <v>0</v>
      </c>
      <c r="AI55" s="13">
        <f>AI56+AI62+AI68+AI120+AI124+AI128+AI132+AI140</f>
        <v>0</v>
      </c>
      <c r="AJ55" s="13">
        <f>Tabela115[[#This Row],[GOVERNANÇA
Estratégia
Proposta Orçamentária Inicial]]+Tabela115[[#This Row],[GOVERNANÇA
Estratégia
Transposições Orçamentárias 
Nº __ a __ 
e
Reformulações
aprovadas]]</f>
        <v>0</v>
      </c>
      <c r="AK55" s="13">
        <f>AK56+AK62+AK68+AK120+AK124+AK128+AK132+AK140</f>
        <v>0</v>
      </c>
      <c r="AL55" s="200" t="e">
        <f>Tabela115[[#This Row],[GOVERNANÇA
Estratégia
Despesa Liquidada até __/__/____]]/Tabela115[[#This Row],[GOVERNANÇA
Estratégia
Orçamento 
Atualizado]]</f>
        <v>#DIV/0!</v>
      </c>
      <c r="AM55" s="13">
        <f>AM56+AM62+AM68+AM120+AM124+AM128+AM132+AM140</f>
        <v>0</v>
      </c>
      <c r="AN55" s="195" t="e">
        <f>Tabela115[[#This Row],[GOVERNANÇA
Estratégia
(+)
Suplementação
 proposta para a
_ª Reformulação]]/Tabela115[[#This Row],[GOVERNANÇA
Estratégia
Orçamento 
Atualizado]]</f>
        <v>#DIV/0!</v>
      </c>
      <c r="AO55" s="13">
        <f>AO56+AO62+AO68+AO120+AO124+AO128+AO132+AO140</f>
        <v>0</v>
      </c>
      <c r="AP55" s="195" t="e">
        <f>-Tabela115[[#This Row],[GOVERNANÇA
Estratégia
(-)
Redução
proposta para a
_ª Reformulação]]/Tabela115[[#This Row],[GOVERNANÇA
Estratégia
Orçamento 
Atualizado]]</f>
        <v>#DIV/0!</v>
      </c>
      <c r="AQ55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5" s="13">
        <f>AR56+AR62+AR68+AR120+AR124+AR128+AR132+AR140</f>
        <v>0</v>
      </c>
      <c r="AS55" s="38">
        <f>AS56+AS62+AS68+AS120+AS124+AS128+AS132+AS140</f>
        <v>0</v>
      </c>
      <c r="AT55" s="38">
        <f>Tabela115[[#This Row],[GOVERNANÇA
Controle
Proposta Orçamentária Inicial]]+Tabela115[[#This Row],[GOVERNANÇA
Controle
Transposições Orçamentárias 
Nº __ a __ 
e
Reformulações
aprovadas]]</f>
        <v>0</v>
      </c>
      <c r="AU55" s="38">
        <f>AU56+AU62+AU68+AU120+AU124+AU128+AU132+AU140</f>
        <v>0</v>
      </c>
      <c r="AV55" s="196" t="e">
        <f>Tabela115[[#This Row],[GOVERNANÇA
Controle
Despesa Liquidada até __/__/____]]/Tabela115[[#This Row],[GOVERNANÇA
Controle
Orçamento 
Atualizado]]</f>
        <v>#DIV/0!</v>
      </c>
      <c r="AW55" s="38">
        <f>AW56+AW62+AW68+AW120+AW124+AW128+AW132+AW140</f>
        <v>0</v>
      </c>
      <c r="AX55" s="196" t="e">
        <f>Tabela115[[#This Row],[GOVERNANÇA
Controle
(+)
Suplementação
 proposta para a
_ª Reformulação]]/Tabela115[[#This Row],[GOVERNANÇA
Controle
Orçamento 
Atualizado]]</f>
        <v>#DIV/0!</v>
      </c>
      <c r="AY55" s="38">
        <f>AY56+AY62+AY68+AY120+AY124+AY128+AY132+AY140</f>
        <v>0</v>
      </c>
      <c r="AZ55" s="196" t="e">
        <f>-Tabela115[[#This Row],[GOVERNANÇA
Controle
(-)
Redução
proposta para a
_ª Reformulação]]/Tabela115[[#This Row],[GOVERNANÇA
Controle
Orçamento 
Atualizado]]</f>
        <v>#DIV/0!</v>
      </c>
      <c r="BA55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5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5" s="198">
        <f>BC56+BC62+BC68+BC120+BC124+BC128+BC132+BC140</f>
        <v>0</v>
      </c>
      <c r="BD55" s="38">
        <f>BD56+BD62+BD68+BD120+BD124+BD128+BD132+BD140</f>
        <v>0</v>
      </c>
      <c r="BE55" s="38">
        <f>Tabela115[[#This Row],[FINALIDADE
Fiscalização
Proposta Orçamentária Inicial]]+Tabela115[[#This Row],[FINALIDADE
Fiscalização
Transposições Orçamentárias 
Nº __ a __ 
e
Reformulações
aprovadas]]</f>
        <v>0</v>
      </c>
      <c r="BF55" s="38">
        <f>BF56+BF62+BF68+BF120+BF124+BF128+BF132+BF140</f>
        <v>0</v>
      </c>
      <c r="BG55" s="196" t="e">
        <f>Tabela115[[#This Row],[FINALIDADE
Fiscalização
Despesa Liquidada até __/__/____]]/Tabela115[[#This Row],[FINALIDADE
Fiscalização
Orçamento 
Atualizado]]</f>
        <v>#DIV/0!</v>
      </c>
      <c r="BH55" s="38">
        <f>BH56+BH62+BH68+BH120+BH124+BH128+BH132+BH140</f>
        <v>0</v>
      </c>
      <c r="BI55" s="196" t="e">
        <f>Tabela115[[#This Row],[FINALIDADE
Fiscalização
(+)
Suplementação
 proposta para a
_ª Reformulação]]/Tabela115[[#This Row],[FINALIDADE
Fiscalização
Orçamento 
Atualizado]]</f>
        <v>#DIV/0!</v>
      </c>
      <c r="BJ55" s="38">
        <f>BJ56+BJ62+BJ68+BJ120+BJ124+BJ128+BJ132+BJ140</f>
        <v>0</v>
      </c>
      <c r="BK55" s="196" t="e">
        <f>Tabela115[[#This Row],[FINALIDADE
Fiscalização
(-)
Redução
proposta para a
_ª Reformulação]]/Tabela115[[#This Row],[FINALIDADE
Fiscalização
Orçamento 
Atualizado]]</f>
        <v>#DIV/0!</v>
      </c>
      <c r="BL55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5" s="13">
        <f>BM56+BM62+BM68+BM120+BM124+BM128+BM132+BM140</f>
        <v>0</v>
      </c>
      <c r="BN55" s="38">
        <f>BN56+BN62+BN68+BN120+BN124+BN128+BN132+BN140</f>
        <v>0</v>
      </c>
      <c r="BO55" s="38">
        <f>Tabela115[[#This Row],[FINALIDADE
Registro
Proposta Orçamentária Inicial]]+Tabela115[[#This Row],[FINALIDADE
Registro
Transposições Orçamentárias 
Nº __ a __ 
e
Reformulações
aprovadas]]</f>
        <v>0</v>
      </c>
      <c r="BP55" s="38">
        <f>BP56+BP62+BP68+BP120+BP124+BP128+BP132+BP140</f>
        <v>0</v>
      </c>
      <c r="BQ55" s="199" t="e">
        <f>Tabela115[[#This Row],[FINALIDADE
Registro
Despesa Liquidada até __/__/____]]/Tabela115[[#This Row],[FINALIDADE
Registro
Orçamento 
Atualizado]]</f>
        <v>#DIV/0!</v>
      </c>
      <c r="BR55" s="38">
        <f>BR56+BR62+BR68+BR120+BR124+BR128+BR132+BR140</f>
        <v>0</v>
      </c>
      <c r="BS55" s="199" t="e">
        <f>Tabela115[[#This Row],[FINALIDADE
Registro
(+)
Suplementação
 proposta para a
_ª Reformulação]]/Tabela115[[#This Row],[FINALIDADE
Registro
Orçamento 
Atualizado]]</f>
        <v>#DIV/0!</v>
      </c>
      <c r="BT55" s="38">
        <f>BT56+BT62+BT68+BT120+BT124+BT128+BT132+BT140</f>
        <v>0</v>
      </c>
      <c r="BU55" s="199" t="e">
        <f>Tabela115[[#This Row],[FINALIDADE
Registro
(-)
Redução
proposta para a
_ª Reformulação]]/Tabela115[[#This Row],[FINALIDADE
Registro
Orçamento 
Atualizado]]</f>
        <v>#DIV/0!</v>
      </c>
      <c r="BV55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5" s="242">
        <f>BW56+BW62+BW68+BW120+BW124+BW128+BW132+BW140</f>
        <v>0</v>
      </c>
      <c r="BX55" s="13">
        <f>BX56+BX62+BX68+BX120+BX124+BX128+BX132+BX140</f>
        <v>0</v>
      </c>
      <c r="BY55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5" s="38">
        <f>BZ56+BZ62+BZ68+BZ120+BZ124+BZ128+BZ132+BZ140</f>
        <v>0</v>
      </c>
      <c r="CA55" s="196" t="e">
        <f>Tabela115[[#This Row],[FINALIDADE
Julgamento e Normatização
Despesa Liquidada até __/__/____]]/Tabela115[[#This Row],[FINALIDADE
Julgamento e Normatização
Orçamento 
Atualizado]]</f>
        <v>#DIV/0!</v>
      </c>
      <c r="CB55" s="38">
        <f>CB56+CB62+CB68+CB120+CB124+CB128+CB132+CB140</f>
        <v>0</v>
      </c>
      <c r="CC55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5" s="38">
        <f>CD56+CD62+CD68+CD120+CD124+CD128+CD132+CD140</f>
        <v>0</v>
      </c>
      <c r="CE55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55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5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5" s="13">
        <f>CH56+CH62+CH68+CH120+CH124+CH128+CH132+CH140</f>
        <v>0</v>
      </c>
      <c r="CI55" s="13">
        <f>CI56+CI62+CI68+CI120+CI124+CI128+CI132+CI140</f>
        <v>0</v>
      </c>
      <c r="CJ55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5" s="13">
        <f>CK56+CK62+CK68+CK120+CK124+CK128+CK132+CK140</f>
        <v>0</v>
      </c>
      <c r="CL55" s="195" t="e">
        <f>Tabela115[[#This Row],[GESTÃO
Comunicação 
e Eventos
Despesa Liquidada até __/__/____]]/Tabela115[[#This Row],[GESTÃO
Comunicação 
e Eventos
Orçamento 
Atualizado]]</f>
        <v>#DIV/0!</v>
      </c>
      <c r="CM55" s="13">
        <f>CM56+CM62+CM68+CM120+CM124+CM128+CM132+CM140</f>
        <v>0</v>
      </c>
      <c r="CN55" s="195" t="e">
        <f>Tabela115[[#This Row],[GESTÃO
Comunicação 
e Eventos
(+)
Suplementação
 proposta para a
_ª Reformulação]]/Tabela115[[#This Row],[GESTÃO
Comunicação 
e Eventos
Orçamento 
Atualizado]]</f>
        <v>#DIV/0!</v>
      </c>
      <c r="CO55" s="13">
        <f>CO56+CO62+CO68+CO120+CO124+CO128+CO132+CO140</f>
        <v>0</v>
      </c>
      <c r="CP55" s="195" t="e">
        <f>-Tabela115[[#This Row],[GESTÃO
Comunicação 
e Eventos
(-)
Redução
proposta para a
_ª Reformulação]]/Tabela115[[#This Row],[GESTÃO
Comunicação 
e Eventos
Orçamento 
Atualizado]]</f>
        <v>#DIV/0!</v>
      </c>
      <c r="CQ55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5" s="13">
        <f>CR56+CR62+CR68+CR120+CR124+CR128+CR132+CR140</f>
        <v>0</v>
      </c>
      <c r="CS55" s="13">
        <f>CS56+CS62+CS68+CS120+CS124+CS128+CS132+CS140</f>
        <v>0</v>
      </c>
      <c r="CT55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5" s="13">
        <f>CU56+CU62+CU68+CU120+CU124+CU128+CU132+CU140</f>
        <v>0</v>
      </c>
      <c r="CV55" s="195" t="e">
        <f>Tabela115[[#This Row],[GESTÃO
Suporte Técnico-Administrativo
Despesa Liquidada até __/__/____]]/Tabela115[[#This Row],[GESTÃO
Suporte Técnico-Administrativo
Orçamento 
Atualizado]]</f>
        <v>#DIV/0!</v>
      </c>
      <c r="CW55" s="13">
        <f>CW56+CW62+CW68+CW120+CW124+CW128+CW132+CW140</f>
        <v>0</v>
      </c>
      <c r="CX55" s="195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5" s="13">
        <f>CY56+CY62+CY68+CY120+CY124+CY128+CY132+CY140</f>
        <v>0</v>
      </c>
      <c r="CZ55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55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5" s="13">
        <f>DB56+DB62+DB68+DB120+DB124+DB128+DB132+DB140</f>
        <v>0</v>
      </c>
      <c r="DC55" s="13">
        <f>DC56+DC62+DC68+DC120+DC124+DC128+DC132+DC140</f>
        <v>0</v>
      </c>
      <c r="DD55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5" s="13">
        <f>DE56+DE62+DE68+DE120+DE124+DE128+DE132+DE140</f>
        <v>0</v>
      </c>
      <c r="DF55" s="195" t="e">
        <f>Tabela115[[#This Row],[GESTÃO
Tecnologia da
Informação
Despesa Liquidada até __/__/____]]/Tabela115[[#This Row],[GESTÃO
Tecnologia da
Informação
Orçamento 
Atualizado]]</f>
        <v>#DIV/0!</v>
      </c>
      <c r="DG55" s="13">
        <f>DG56+DG62+DG68+DG120+DG124+DG128+DG132+DG140</f>
        <v>0</v>
      </c>
      <c r="DH55" s="195" t="e">
        <f>Tabela115[[#This Row],[GESTÃO
Tecnologia da
Informação
(+)
Suplementação
 proposta para a
_ª Reformulação]]/Tabela115[[#This Row],[GESTÃO
Tecnologia da
Informação
Orçamento 
Atualizado]]</f>
        <v>#DIV/0!</v>
      </c>
      <c r="DI55" s="13">
        <f>DI56+DI62+DI68+DI120+DI124+DI128+DI132+DI140</f>
        <v>0</v>
      </c>
      <c r="DJ55" s="195" t="e">
        <f>-Tabela115[[#This Row],[GESTÃO
Tecnologia da
Informação
(-)
Redução
proposta para a
_ª Reformulação]]/Tabela115[[#This Row],[GESTÃO
Tecnologia da
Informação
Orçamento 
Atualizado]]</f>
        <v>#DIV/0!</v>
      </c>
      <c r="DK55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5" s="13">
        <f>DL56+DL62+DL68+DL120+DL124+DL128+DL132+DL140</f>
        <v>0</v>
      </c>
      <c r="DM55" s="13">
        <f>DM56+DM62+DM68+DM120+DM124+DM128+DM132+DM140</f>
        <v>0</v>
      </c>
      <c r="DN55" s="13">
        <f>Tabela115[[#This Row],[GESTÃO
Infraestrutura
Proposta Orçamentária Inicial]]+Tabela115[[#This Row],[GESTÃO
Infraestrutura
Transposições Orçamentárias 
Nº __ a __ 
e
Reformulações
aprovadas]]</f>
        <v>0</v>
      </c>
      <c r="DO55" s="13">
        <f>DO56+DO62+DO68+DO120+DO124+DO128+DO132+DO140</f>
        <v>0</v>
      </c>
      <c r="DP55" s="195" t="e">
        <f>Tabela115[[#This Row],[GESTÃO
Infraestrutura
Despesa Liquidada até __/__/____]]/Tabela115[[#This Row],[GESTÃO
Infraestrutura
Orçamento 
Atualizado]]</f>
        <v>#DIV/0!</v>
      </c>
      <c r="DQ55" s="13">
        <f>DQ56+DQ62+DQ68+DQ120+DQ124+DQ128+DQ132+DQ140</f>
        <v>0</v>
      </c>
      <c r="DR55" s="195" t="e">
        <f>Tabela115[[#This Row],[GESTÃO
Infraestrutura
(+)
Suplementação
 proposta para a
_ª Reformulação]]/Tabela115[[#This Row],[GESTÃO
Infraestrutura
Orçamento 
Atualizado]]</f>
        <v>#DIV/0!</v>
      </c>
      <c r="DS55" s="13">
        <f>DS56+DS62+DS68+DS120+DS124+DS128+DS132+DS140</f>
        <v>0</v>
      </c>
      <c r="DT55" s="195" t="e">
        <f>Tabela115[[#This Row],[GESTÃO
Infraestrutura
(-)
Redução
proposta para a
_ª Reformulação]]/Tabela115[[#This Row],[GESTÃO
Infraestrutura
Orçamento 
Atualizado]]</f>
        <v>#DIV/0!</v>
      </c>
      <c r="DU55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5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5" s="6"/>
      <c r="DX55" s="6"/>
      <c r="DY55" s="6"/>
      <c r="DZ55" s="6"/>
      <c r="EA55" s="6"/>
      <c r="EB55" s="6"/>
      <c r="EC55" s="6"/>
      <c r="ED55" s="6"/>
      <c r="EE55" s="6"/>
    </row>
    <row r="56" spans="1:136" s="37" customFormat="1" ht="12" x14ac:dyDescent="0.25">
      <c r="A56" s="74" t="s">
        <v>138</v>
      </c>
      <c r="B56" s="212" t="s">
        <v>139</v>
      </c>
      <c r="C56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6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6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6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6" s="68" t="e">
        <f>Tabela115[[#This Row],[DESPESA
LIQUIDADA ATÉ
 __/__/____]]/Tabela115[[#This Row],[ORÇAMENTO
ATUALIZADO]]</f>
        <v>#DIV/0!</v>
      </c>
      <c r="H56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6" s="259" t="e">
        <f>Tabela115[[#This Row],[(+)
SUPLEMENTAÇÃO
PROPOSTA PARA A
_ª
REFORMULAÇÃO]]/Tabela115[[#This Row],[ORÇAMENTO
ATUALIZADO]]</f>
        <v>#DIV/0!</v>
      </c>
      <c r="J56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6" s="259" t="e">
        <f>-Tabela115[[#This Row],[(-)
REDUÇÃO
PROPOSTA PARA A
_ª
REFORMULAÇÃO]]/Tabela115[[#This Row],[ORÇAMENTO
ATUALIZADO]]</f>
        <v>#DIV/0!</v>
      </c>
      <c r="L56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6" s="82" t="e">
        <f>(Tabela115[[#This Row],[PROPOSTA
ORÇAMENTÁRIA
ATUALIZADA
APÓS A
_ª
REFORMULAÇÃO]]/Tabela115[[#This Row],[ORÇAMENTO
ATUALIZADO]])-1</f>
        <v>#DIV/0!</v>
      </c>
      <c r="N56" s="221">
        <f>SUM(N57:N61)</f>
        <v>0</v>
      </c>
      <c r="O56" s="92">
        <f>SUM(O57:O61)</f>
        <v>0</v>
      </c>
      <c r="P56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6" s="92">
        <f>SUM(Q57:Q61)</f>
        <v>0</v>
      </c>
      <c r="R56" s="217" t="e">
        <f>Tabela115[[#This Row],[GOVERNANÇA
Direção e
Liderança
Despesa Liquidada até __/__/____]]/Tabela115[[#This Row],[GOVERNANÇA
Direção e
Liderança
Orçamento 
Atualizado]]</f>
        <v>#DIV/0!</v>
      </c>
      <c r="S56" s="92">
        <f>SUM(S57:S61)</f>
        <v>0</v>
      </c>
      <c r="T56" s="217" t="e">
        <f>Tabela115[[#This Row],[GOVERNANÇA
Direção e
Liderança
(+)
Suplementação
 proposta para a
_ª Reformulação]]/Tabela115[[#This Row],[GOVERNANÇA
Direção e
Liderança
Orçamento 
Atualizado]]</f>
        <v>#DIV/0!</v>
      </c>
      <c r="U56" s="92">
        <f>SUM(U57:U61)</f>
        <v>0</v>
      </c>
      <c r="V56" s="217" t="e">
        <f>-Tabela115[[#This Row],[GOVERNANÇA
Direção e
Liderança
(-)
Redução
proposta para a
_ª Reformulação]]/Tabela115[[#This Row],[GOVERNANÇA
Direção e
Liderança
Orçamento 
Atualizado]]</f>
        <v>#DIV/0!</v>
      </c>
      <c r="W56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6" s="80">
        <f>SUM(X57:X61)</f>
        <v>0</v>
      </c>
      <c r="Y56" s="80">
        <f>SUM(Y57:Y61)</f>
        <v>0</v>
      </c>
      <c r="Z56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6" s="80">
        <f>SUM(AA57:AA61)</f>
        <v>0</v>
      </c>
      <c r="AB56" s="218" t="e">
        <f>Tabela115[[#This Row],[GOVERNANÇA
Relacionamento 
Institucional
Despesa Liquidada até __/__/____]]/Tabela115[[#This Row],[GOVERNANÇA
Relacionamento 
Institucional
Orçamento 
Atualizado]]</f>
        <v>#DIV/0!</v>
      </c>
      <c r="AC56" s="80">
        <f>SUM(AC57:AC61)</f>
        <v>0</v>
      </c>
      <c r="AD56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6" s="80">
        <f>SUM(AE57:AE61)</f>
        <v>0</v>
      </c>
      <c r="AF56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6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6" s="80">
        <f>SUM(AH57:AH61)</f>
        <v>0</v>
      </c>
      <c r="AI56" s="92">
        <f>SUM(AI57:AI61)</f>
        <v>0</v>
      </c>
      <c r="AJ56" s="92">
        <f>Tabela115[[#This Row],[GOVERNANÇA
Estratégia
Proposta Orçamentária Inicial]]+Tabela115[[#This Row],[GOVERNANÇA
Estratégia
Transposições Orçamentárias 
Nº __ a __ 
e
Reformulações
aprovadas]]</f>
        <v>0</v>
      </c>
      <c r="AK56" s="92">
        <f>SUM(AK57:AK61)</f>
        <v>0</v>
      </c>
      <c r="AL56" s="217" t="e">
        <f>Tabela115[[#This Row],[GOVERNANÇA
Estratégia
Despesa Liquidada até __/__/____]]/Tabela115[[#This Row],[GOVERNANÇA
Estratégia
Orçamento 
Atualizado]]</f>
        <v>#DIV/0!</v>
      </c>
      <c r="AM56" s="92">
        <f>SUM(AM57:AM61)</f>
        <v>0</v>
      </c>
      <c r="AN56" s="217" t="e">
        <f>Tabela115[[#This Row],[GOVERNANÇA
Estratégia
(+)
Suplementação
 proposta para a
_ª Reformulação]]/Tabela115[[#This Row],[GOVERNANÇA
Estratégia
Orçamento 
Atualizado]]</f>
        <v>#DIV/0!</v>
      </c>
      <c r="AO56" s="92">
        <f>SUM(AO57:AO61)</f>
        <v>0</v>
      </c>
      <c r="AP56" s="217" t="e">
        <f>-Tabela115[[#This Row],[GOVERNANÇA
Estratégia
(-)
Redução
proposta para a
_ª Reformulação]]/Tabela115[[#This Row],[GOVERNANÇA
Estratégia
Orçamento 
Atualizado]]</f>
        <v>#DIV/0!</v>
      </c>
      <c r="AQ56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6" s="80">
        <f>SUM(AR57:AR61)</f>
        <v>0</v>
      </c>
      <c r="AS56" s="92">
        <f>SUM(AS57:AS61)</f>
        <v>0</v>
      </c>
      <c r="AT56" s="92">
        <f>Tabela115[[#This Row],[GOVERNANÇA
Controle
Proposta Orçamentária Inicial]]+Tabela115[[#This Row],[GOVERNANÇA
Controle
Transposições Orçamentárias 
Nº __ a __ 
e
Reformulações
aprovadas]]</f>
        <v>0</v>
      </c>
      <c r="AU56" s="92">
        <f>SUM(AU57:AU61)</f>
        <v>0</v>
      </c>
      <c r="AV56" s="217" t="e">
        <f>Tabela115[[#This Row],[GOVERNANÇA
Controle
Despesa Liquidada até __/__/____]]/Tabela115[[#This Row],[GOVERNANÇA
Controle
Orçamento 
Atualizado]]</f>
        <v>#DIV/0!</v>
      </c>
      <c r="AW56" s="92">
        <f>SUM(AW57:AW61)</f>
        <v>0</v>
      </c>
      <c r="AX56" s="217" t="e">
        <f>Tabela115[[#This Row],[GOVERNANÇA
Controle
(+)
Suplementação
 proposta para a
_ª Reformulação]]/Tabela115[[#This Row],[GOVERNANÇA
Controle
Orçamento 
Atualizado]]</f>
        <v>#DIV/0!</v>
      </c>
      <c r="AY56" s="92">
        <f>SUM(AY57:AY61)</f>
        <v>0</v>
      </c>
      <c r="AZ56" s="217" t="e">
        <f>-Tabela115[[#This Row],[GOVERNANÇA
Controle
(-)
Redução
proposta para a
_ª Reformulação]]/Tabela115[[#This Row],[GOVERNANÇA
Controle
Orçamento 
Atualizado]]</f>
        <v>#DIV/0!</v>
      </c>
      <c r="BA56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6" s="221">
        <f>SUM(BC57:BC61)</f>
        <v>0</v>
      </c>
      <c r="BD56" s="92">
        <f>SUM(BD57:BD61)</f>
        <v>0</v>
      </c>
      <c r="BE56" s="92">
        <f>Tabela115[[#This Row],[FINALIDADE
Fiscalização
Proposta Orçamentária Inicial]]+Tabela115[[#This Row],[FINALIDADE
Fiscalização
Transposições Orçamentárias 
Nº __ a __ 
e
Reformulações
aprovadas]]</f>
        <v>0</v>
      </c>
      <c r="BF56" s="92">
        <f>SUM(BF57:BF61)</f>
        <v>0</v>
      </c>
      <c r="BG56" s="217" t="e">
        <f>Tabela115[[#This Row],[FINALIDADE
Fiscalização
Despesa Liquidada até __/__/____]]/Tabela115[[#This Row],[FINALIDADE
Fiscalização
Orçamento 
Atualizado]]</f>
        <v>#DIV/0!</v>
      </c>
      <c r="BH56" s="92">
        <f>SUM(BH57:BH61)</f>
        <v>0</v>
      </c>
      <c r="BI56" s="217" t="e">
        <f>Tabela115[[#This Row],[FINALIDADE
Fiscalização
(+)
Suplementação
 proposta para a
_ª Reformulação]]/Tabela115[[#This Row],[FINALIDADE
Fiscalização
Orçamento 
Atualizado]]</f>
        <v>#DIV/0!</v>
      </c>
      <c r="BJ56" s="92">
        <f>SUM(BJ57:BJ61)</f>
        <v>0</v>
      </c>
      <c r="BK56" s="217" t="e">
        <f>Tabela115[[#This Row],[FINALIDADE
Fiscalização
(-)
Redução
proposta para a
_ª Reformulação]]/Tabela115[[#This Row],[FINALIDADE
Fiscalização
Orçamento 
Atualizado]]</f>
        <v>#DIV/0!</v>
      </c>
      <c r="BL56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6" s="80">
        <f>SUM(BM57:BM61)</f>
        <v>0</v>
      </c>
      <c r="BN56" s="92">
        <f>SUM(BN57:BN61)</f>
        <v>0</v>
      </c>
      <c r="BO56" s="92">
        <f>Tabela115[[#This Row],[FINALIDADE
Registro
Proposta Orçamentária Inicial]]+Tabela115[[#This Row],[FINALIDADE
Registro
Transposições Orçamentárias 
Nº __ a __ 
e
Reformulações
aprovadas]]</f>
        <v>0</v>
      </c>
      <c r="BP56" s="92">
        <f>SUM(BP57:BP61)</f>
        <v>0</v>
      </c>
      <c r="BQ56" s="220" t="e">
        <f>Tabela115[[#This Row],[FINALIDADE
Registro
Despesa Liquidada até __/__/____]]/Tabela115[[#This Row],[FINALIDADE
Registro
Orçamento 
Atualizado]]</f>
        <v>#DIV/0!</v>
      </c>
      <c r="BR56" s="92">
        <f>SUM(BR57:BR61)</f>
        <v>0</v>
      </c>
      <c r="BS56" s="220" t="e">
        <f>Tabela115[[#This Row],[FINALIDADE
Registro
(+)
Suplementação
 proposta para a
_ª Reformulação]]/Tabela115[[#This Row],[FINALIDADE
Registro
Orçamento 
Atualizado]]</f>
        <v>#DIV/0!</v>
      </c>
      <c r="BT56" s="92">
        <f>SUM(BT57:BT61)</f>
        <v>0</v>
      </c>
      <c r="BU56" s="220" t="e">
        <f>Tabela115[[#This Row],[FINALIDADE
Registro
(-)
Redução
proposta para a
_ª Reformulação]]/Tabela115[[#This Row],[FINALIDADE
Registro
Orçamento 
Atualizado]]</f>
        <v>#DIV/0!</v>
      </c>
      <c r="BV56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6" s="243">
        <f>SUM(BW57:BW61)</f>
        <v>0</v>
      </c>
      <c r="BX56" s="80">
        <f>SUM(BX57:BX61)</f>
        <v>0</v>
      </c>
      <c r="BY56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6" s="92">
        <f>SUM(BZ57:BZ61)</f>
        <v>0</v>
      </c>
      <c r="CA56" s="217" t="e">
        <f>Tabela115[[#This Row],[FINALIDADE
Julgamento e Normatização
Despesa Liquidada até __/__/____]]/Tabela115[[#This Row],[FINALIDADE
Julgamento e Normatização
Orçamento 
Atualizado]]</f>
        <v>#DIV/0!</v>
      </c>
      <c r="CB56" s="92">
        <f>SUM(CB57:CB61)</f>
        <v>0</v>
      </c>
      <c r="CC56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6" s="92">
        <f>SUM(CD57:CD61)</f>
        <v>0</v>
      </c>
      <c r="CE56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56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6" s="80">
        <f>SUM(CH57:CH61)</f>
        <v>0</v>
      </c>
      <c r="CI56" s="80">
        <f>SUM(CI57:CI61)</f>
        <v>0</v>
      </c>
      <c r="CJ56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6" s="80">
        <f>SUM(CK57:CK61)</f>
        <v>0</v>
      </c>
      <c r="CL56" s="218" t="e">
        <f>Tabela115[[#This Row],[GESTÃO
Comunicação 
e Eventos
Despesa Liquidada até __/__/____]]/Tabela115[[#This Row],[GESTÃO
Comunicação 
e Eventos
Orçamento 
Atualizado]]</f>
        <v>#DIV/0!</v>
      </c>
      <c r="CM56" s="80">
        <f>SUM(CM57:CM61)</f>
        <v>0</v>
      </c>
      <c r="CN56" s="218" t="e">
        <f>Tabela115[[#This Row],[GESTÃO
Comunicação 
e Eventos
(+)
Suplementação
 proposta para a
_ª Reformulação]]/Tabela115[[#This Row],[GESTÃO
Comunicação 
e Eventos
Orçamento 
Atualizado]]</f>
        <v>#DIV/0!</v>
      </c>
      <c r="CO56" s="80">
        <f>SUM(CO57:CO61)</f>
        <v>0</v>
      </c>
      <c r="CP56" s="218" t="e">
        <f>-Tabela115[[#This Row],[GESTÃO
Comunicação 
e Eventos
(-)
Redução
proposta para a
_ª Reformulação]]/Tabela115[[#This Row],[GESTÃO
Comunicação 
e Eventos
Orçamento 
Atualizado]]</f>
        <v>#DIV/0!</v>
      </c>
      <c r="CQ56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6" s="80">
        <f>SUM(CR57:CR61)</f>
        <v>0</v>
      </c>
      <c r="CS56" s="80">
        <f>SUM(CS57:CS61)</f>
        <v>0</v>
      </c>
      <c r="CT56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6" s="80">
        <f>SUM(CU57:CU61)</f>
        <v>0</v>
      </c>
      <c r="CV56" s="218" t="e">
        <f>Tabela115[[#This Row],[GESTÃO
Suporte Técnico-Administrativo
Despesa Liquidada até __/__/____]]/Tabela115[[#This Row],[GESTÃO
Suporte Técnico-Administrativo
Orçamento 
Atualizado]]</f>
        <v>#DIV/0!</v>
      </c>
      <c r="CW56" s="80">
        <f>SUM(CW57:CW61)</f>
        <v>0</v>
      </c>
      <c r="CX56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6" s="80">
        <f>SUM(CY57:CY61)</f>
        <v>0</v>
      </c>
      <c r="CZ56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56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6" s="80">
        <f>SUM(DB57:DB61)</f>
        <v>0</v>
      </c>
      <c r="DC56" s="80">
        <f>SUM(DC57:DC61)</f>
        <v>0</v>
      </c>
      <c r="DD56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6" s="80">
        <f>SUM(DE57:DE61)</f>
        <v>0</v>
      </c>
      <c r="DF56" s="218" t="e">
        <f>Tabela115[[#This Row],[GESTÃO
Tecnologia da
Informação
Despesa Liquidada até __/__/____]]/Tabela115[[#This Row],[GESTÃO
Tecnologia da
Informação
Orçamento 
Atualizado]]</f>
        <v>#DIV/0!</v>
      </c>
      <c r="DG56" s="80">
        <f>SUM(DG57:DG61)</f>
        <v>0</v>
      </c>
      <c r="DH56" s="218" t="e">
        <f>Tabela115[[#This Row],[GESTÃO
Tecnologia da
Informação
(+)
Suplementação
 proposta para a
_ª Reformulação]]/Tabela115[[#This Row],[GESTÃO
Tecnologia da
Informação
Orçamento 
Atualizado]]</f>
        <v>#DIV/0!</v>
      </c>
      <c r="DI56" s="80">
        <f>SUM(DI57:DI61)</f>
        <v>0</v>
      </c>
      <c r="DJ56" s="218" t="e">
        <f>-Tabela115[[#This Row],[GESTÃO
Tecnologia da
Informação
(-)
Redução
proposta para a
_ª Reformulação]]/Tabela115[[#This Row],[GESTÃO
Tecnologia da
Informação
Orçamento 
Atualizado]]</f>
        <v>#DIV/0!</v>
      </c>
      <c r="DK56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6" s="80">
        <f>SUM(DL57:DL61)</f>
        <v>0</v>
      </c>
      <c r="DM56" s="80">
        <f>SUM(DM57:DM61)</f>
        <v>0</v>
      </c>
      <c r="DN56" s="80">
        <f>Tabela115[[#This Row],[GESTÃO
Infraestrutura
Proposta Orçamentária Inicial]]+Tabela115[[#This Row],[GESTÃO
Infraestrutura
Transposições Orçamentárias 
Nº __ a __ 
e
Reformulações
aprovadas]]</f>
        <v>0</v>
      </c>
      <c r="DO56" s="80">
        <f>SUM(DO57:DO61)</f>
        <v>0</v>
      </c>
      <c r="DP56" s="218" t="e">
        <f>Tabela115[[#This Row],[GESTÃO
Infraestrutura
Despesa Liquidada até __/__/____]]/Tabela115[[#This Row],[GESTÃO
Infraestrutura
Orçamento 
Atualizado]]</f>
        <v>#DIV/0!</v>
      </c>
      <c r="DQ56" s="80">
        <f>SUM(DQ57:DQ61)</f>
        <v>0</v>
      </c>
      <c r="DR56" s="218" t="e">
        <f>Tabela115[[#This Row],[GESTÃO
Infraestrutura
(+)
Suplementação
 proposta para a
_ª Reformulação]]/Tabela115[[#This Row],[GESTÃO
Infraestrutura
Orçamento 
Atualizado]]</f>
        <v>#DIV/0!</v>
      </c>
      <c r="DS56" s="80">
        <f>SUM(DS57:DS61)</f>
        <v>0</v>
      </c>
      <c r="DT56" s="218" t="e">
        <f>Tabela115[[#This Row],[GESTÃO
Infraestrutura
(-)
Redução
proposta para a
_ª Reformulação]]/Tabela115[[#This Row],[GESTÃO
Infraestrutura
Orçamento 
Atualizado]]</f>
        <v>#DIV/0!</v>
      </c>
      <c r="DU56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6" s="94"/>
      <c r="DX56" s="94"/>
      <c r="DY56" s="94"/>
      <c r="DZ56" s="94"/>
      <c r="EA56" s="94"/>
      <c r="EB56" s="94"/>
      <c r="EC56" s="94"/>
      <c r="ED56" s="94"/>
      <c r="EE56" s="94"/>
    </row>
    <row r="57" spans="1:136" s="18" customFormat="1" ht="12" x14ac:dyDescent="0.25">
      <c r="A57" s="85" t="s">
        <v>140</v>
      </c>
      <c r="B57" s="213" t="s">
        <v>645</v>
      </c>
      <c r="C5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7" s="69" t="e">
        <f>Tabela115[[#This Row],[DESPESA
LIQUIDADA ATÉ
 __/__/____]]/Tabela115[[#This Row],[ORÇAMENTO
ATUALIZADO]]</f>
        <v>#DIV/0!</v>
      </c>
      <c r="H5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7" s="263" t="e">
        <f>Tabela115[[#This Row],[(+)
SUPLEMENTAÇÃO
PROPOSTA PARA A
_ª
REFORMULAÇÃO]]/Tabela115[[#This Row],[ORÇAMENTO
ATUALIZADO]]</f>
        <v>#DIV/0!</v>
      </c>
      <c r="J5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7" s="263" t="e">
        <f>-Tabela115[[#This Row],[(-)
REDUÇÃO
PROPOSTA PARA A
_ª
REFORMULAÇÃO]]/Tabela115[[#This Row],[ORÇAMENTO
ATUALIZADO]]</f>
        <v>#DIV/0!</v>
      </c>
      <c r="L5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7" s="83" t="e">
        <f>(Tabela115[[#This Row],[PROPOSTA
ORÇAMENTÁRIA
ATUALIZADA
APÓS A
_ª
REFORMULAÇÃO]]/Tabela115[[#This Row],[ORÇAMENTO
ATUALIZADO]])-1</f>
        <v>#DIV/0!</v>
      </c>
      <c r="N57" s="225"/>
      <c r="O57" s="93"/>
      <c r="P5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7" s="93"/>
      <c r="R57" s="201" t="e">
        <f>Tabela115[[#This Row],[GOVERNANÇA
Direção e
Liderança
Despesa Liquidada até __/__/____]]/Tabela115[[#This Row],[GOVERNANÇA
Direção e
Liderança
Orçamento 
Atualizado]]</f>
        <v>#DIV/0!</v>
      </c>
      <c r="S57" s="93"/>
      <c r="T57" s="201" t="e">
        <f>Tabela115[[#This Row],[GOVERNANÇA
Direção e
Liderança
(+)
Suplementação
 proposta para a
_ª Reformulação]]/Tabela115[[#This Row],[GOVERNANÇA
Direção e
Liderança
Orçamento 
Atualizado]]</f>
        <v>#DIV/0!</v>
      </c>
      <c r="U57" s="93"/>
      <c r="V57" s="201" t="e">
        <f>-Tabela115[[#This Row],[GOVERNANÇA
Direção e
Liderança
(-)
Redução
proposta para a
_ª Reformulação]]/Tabela115[[#This Row],[GOVERNANÇA
Direção e
Liderança
Orçamento 
Atualizado]]</f>
        <v>#DIV/0!</v>
      </c>
      <c r="W5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7" s="31"/>
      <c r="Y57" s="31"/>
      <c r="Z5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7" s="31"/>
      <c r="AB57" s="203" t="e">
        <f>Tabela115[[#This Row],[GOVERNANÇA
Relacionamento 
Institucional
Despesa Liquidada até __/__/____]]/Tabela115[[#This Row],[GOVERNANÇA
Relacionamento 
Institucional
Orçamento 
Atualizado]]</f>
        <v>#DIV/0!</v>
      </c>
      <c r="AC57" s="31"/>
      <c r="AD5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7" s="31"/>
      <c r="AF5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7" s="31"/>
      <c r="AI57" s="93"/>
      <c r="AJ57" s="93">
        <f>Tabela115[[#This Row],[GOVERNANÇA
Estratégia
Proposta Orçamentária Inicial]]+Tabela115[[#This Row],[GOVERNANÇA
Estratégia
Transposições Orçamentárias 
Nº __ a __ 
e
Reformulações
aprovadas]]</f>
        <v>0</v>
      </c>
      <c r="AK57" s="93"/>
      <c r="AL57" s="201" t="e">
        <f>Tabela115[[#This Row],[GOVERNANÇA
Estratégia
Despesa Liquidada até __/__/____]]/Tabela115[[#This Row],[GOVERNANÇA
Estratégia
Orçamento 
Atualizado]]</f>
        <v>#DIV/0!</v>
      </c>
      <c r="AM57" s="93"/>
      <c r="AN57" s="201" t="e">
        <f>Tabela115[[#This Row],[GOVERNANÇA
Estratégia
(+)
Suplementação
 proposta para a
_ª Reformulação]]/Tabela115[[#This Row],[GOVERNANÇA
Estratégia
Orçamento 
Atualizado]]</f>
        <v>#DIV/0!</v>
      </c>
      <c r="AO57" s="93"/>
      <c r="AP57" s="201" t="e">
        <f>-Tabela115[[#This Row],[GOVERNANÇA
Estratégia
(-)
Redução
proposta para a
_ª Reformulação]]/Tabela115[[#This Row],[GOVERNANÇA
Estratégia
Orçamento 
Atualizado]]</f>
        <v>#DIV/0!</v>
      </c>
      <c r="AQ5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7" s="31"/>
      <c r="AS57" s="93"/>
      <c r="AT57" s="93">
        <f>Tabela115[[#This Row],[GOVERNANÇA
Controle
Proposta Orçamentária Inicial]]+Tabela115[[#This Row],[GOVERNANÇA
Controle
Transposições Orçamentárias 
Nº __ a __ 
e
Reformulações
aprovadas]]</f>
        <v>0</v>
      </c>
      <c r="AU57" s="93"/>
      <c r="AV57" s="201" t="e">
        <f>Tabela115[[#This Row],[GOVERNANÇA
Controle
Despesa Liquidada até __/__/____]]/Tabela115[[#This Row],[GOVERNANÇA
Controle
Orçamento 
Atualizado]]</f>
        <v>#DIV/0!</v>
      </c>
      <c r="AW57" s="93"/>
      <c r="AX57" s="201" t="e">
        <f>Tabela115[[#This Row],[GOVERNANÇA
Controle
(+)
Suplementação
 proposta para a
_ª Reformulação]]/Tabela115[[#This Row],[GOVERNANÇA
Controle
Orçamento 
Atualizado]]</f>
        <v>#DIV/0!</v>
      </c>
      <c r="AY57" s="93"/>
      <c r="AZ57" s="201" t="e">
        <f>-Tabela115[[#This Row],[GOVERNANÇA
Controle
(-)
Redução
proposta para a
_ª Reformulação]]/Tabela115[[#This Row],[GOVERNANÇA
Controle
Orçamento 
Atualizado]]</f>
        <v>#DIV/0!</v>
      </c>
      <c r="BA5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7" s="225"/>
      <c r="BD57" s="93"/>
      <c r="BE57" s="93">
        <f>Tabela115[[#This Row],[FINALIDADE
Fiscalização
Proposta Orçamentária Inicial]]+Tabela115[[#This Row],[FINALIDADE
Fiscalização
Transposições Orçamentárias 
Nº __ a __ 
e
Reformulações
aprovadas]]</f>
        <v>0</v>
      </c>
      <c r="BF57" s="93"/>
      <c r="BG57" s="201" t="e">
        <f>Tabela115[[#This Row],[FINALIDADE
Fiscalização
Despesa Liquidada até __/__/____]]/Tabela115[[#This Row],[FINALIDADE
Fiscalização
Orçamento 
Atualizado]]</f>
        <v>#DIV/0!</v>
      </c>
      <c r="BH57" s="93"/>
      <c r="BI57" s="201" t="e">
        <f>Tabela115[[#This Row],[FINALIDADE
Fiscalização
(+)
Suplementação
 proposta para a
_ª Reformulação]]/Tabela115[[#This Row],[FINALIDADE
Fiscalização
Orçamento 
Atualizado]]</f>
        <v>#DIV/0!</v>
      </c>
      <c r="BJ57" s="93"/>
      <c r="BK57" s="201" t="e">
        <f>Tabela115[[#This Row],[FINALIDADE
Fiscalização
(-)
Redução
proposta para a
_ª Reformulação]]/Tabela115[[#This Row],[FINALIDADE
Fiscalização
Orçamento 
Atualizado]]</f>
        <v>#DIV/0!</v>
      </c>
      <c r="BL5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7" s="31"/>
      <c r="BN57" s="93"/>
      <c r="BO57" s="93">
        <f>Tabela115[[#This Row],[FINALIDADE
Registro
Proposta Orçamentária Inicial]]+Tabela115[[#This Row],[FINALIDADE
Registro
Transposições Orçamentárias 
Nº __ a __ 
e
Reformulações
aprovadas]]</f>
        <v>0</v>
      </c>
      <c r="BP57" s="93"/>
      <c r="BQ57" s="202" t="e">
        <f>Tabela115[[#This Row],[FINALIDADE
Registro
Despesa Liquidada até __/__/____]]/Tabela115[[#This Row],[FINALIDADE
Registro
Orçamento 
Atualizado]]</f>
        <v>#DIV/0!</v>
      </c>
      <c r="BR57" s="93"/>
      <c r="BS57" s="202" t="e">
        <f>Tabela115[[#This Row],[FINALIDADE
Registro
(+)
Suplementação
 proposta para a
_ª Reformulação]]/Tabela115[[#This Row],[FINALIDADE
Registro
Orçamento 
Atualizado]]</f>
        <v>#DIV/0!</v>
      </c>
      <c r="BT57" s="93"/>
      <c r="BU57" s="202" t="e">
        <f>Tabela115[[#This Row],[FINALIDADE
Registro
(-)
Redução
proposta para a
_ª Reformulação]]/Tabela115[[#This Row],[FINALIDADE
Registro
Orçamento 
Atualizado]]</f>
        <v>#DIV/0!</v>
      </c>
      <c r="BV5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7" s="244"/>
      <c r="BX57" s="31"/>
      <c r="BY5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7" s="93"/>
      <c r="CA57" s="201" t="e">
        <f>Tabela115[[#This Row],[FINALIDADE
Julgamento e Normatização
Despesa Liquidada até __/__/____]]/Tabela115[[#This Row],[FINALIDADE
Julgamento e Normatização
Orçamento 
Atualizado]]</f>
        <v>#DIV/0!</v>
      </c>
      <c r="CB57" s="93"/>
      <c r="CC5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7" s="93"/>
      <c r="CE5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5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7" s="31"/>
      <c r="CI57" s="31"/>
      <c r="CJ5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7" s="31"/>
      <c r="CL57" s="203" t="e">
        <f>Tabela115[[#This Row],[GESTÃO
Comunicação 
e Eventos
Despesa Liquidada até __/__/____]]/Tabela115[[#This Row],[GESTÃO
Comunicação 
e Eventos
Orçamento 
Atualizado]]</f>
        <v>#DIV/0!</v>
      </c>
      <c r="CM57" s="31"/>
      <c r="CN57" s="203" t="e">
        <f>Tabela115[[#This Row],[GESTÃO
Comunicação 
e Eventos
(+)
Suplementação
 proposta para a
_ª Reformulação]]/Tabela115[[#This Row],[GESTÃO
Comunicação 
e Eventos
Orçamento 
Atualizado]]</f>
        <v>#DIV/0!</v>
      </c>
      <c r="CO57" s="31"/>
      <c r="CP57" s="203" t="e">
        <f>-Tabela115[[#This Row],[GESTÃO
Comunicação 
e Eventos
(-)
Redução
proposta para a
_ª Reformulação]]/Tabela115[[#This Row],[GESTÃO
Comunicação 
e Eventos
Orçamento 
Atualizado]]</f>
        <v>#DIV/0!</v>
      </c>
      <c r="CQ5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7" s="31"/>
      <c r="CS57" s="31"/>
      <c r="CT5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7" s="31"/>
      <c r="CV57" s="203" t="e">
        <f>Tabela115[[#This Row],[GESTÃO
Suporte Técnico-Administrativo
Despesa Liquidada até __/__/____]]/Tabela115[[#This Row],[GESTÃO
Suporte Técnico-Administrativo
Orçamento 
Atualizado]]</f>
        <v>#DIV/0!</v>
      </c>
      <c r="CW57" s="31"/>
      <c r="CX5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7" s="31"/>
      <c r="CZ5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5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7" s="31"/>
      <c r="DC57" s="31"/>
      <c r="DD5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7" s="31"/>
      <c r="DF57" s="203" t="e">
        <f>Tabela115[[#This Row],[GESTÃO
Tecnologia da
Informação
Despesa Liquidada até __/__/____]]/Tabela115[[#This Row],[GESTÃO
Tecnologia da
Informação
Orçamento 
Atualizado]]</f>
        <v>#DIV/0!</v>
      </c>
      <c r="DG57" s="31"/>
      <c r="DH5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57" s="31"/>
      <c r="DJ57" s="203" t="e">
        <f>-Tabela115[[#This Row],[GESTÃO
Tecnologia da
Informação
(-)
Redução
proposta para a
_ª Reformulação]]/Tabela115[[#This Row],[GESTÃO
Tecnologia da
Informação
Orçamento 
Atualizado]]</f>
        <v>#DIV/0!</v>
      </c>
      <c r="DK5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7" s="31"/>
      <c r="DM57" s="31"/>
      <c r="DN57" s="31">
        <f>Tabela115[[#This Row],[GESTÃO
Infraestrutura
Proposta Orçamentária Inicial]]+Tabela115[[#This Row],[GESTÃO
Infraestrutura
Transposições Orçamentárias 
Nº __ a __ 
e
Reformulações
aprovadas]]</f>
        <v>0</v>
      </c>
      <c r="DO57" s="31"/>
      <c r="DP57" s="203" t="e">
        <f>Tabela115[[#This Row],[GESTÃO
Infraestrutura
Despesa Liquidada até __/__/____]]/Tabela115[[#This Row],[GESTÃO
Infraestrutura
Orçamento 
Atualizado]]</f>
        <v>#DIV/0!</v>
      </c>
      <c r="DQ57" s="31"/>
      <c r="DR57" s="203" t="e">
        <f>Tabela115[[#This Row],[GESTÃO
Infraestrutura
(+)
Suplementação
 proposta para a
_ª Reformulação]]/Tabela115[[#This Row],[GESTÃO
Infraestrutura
Orçamento 
Atualizado]]</f>
        <v>#DIV/0!</v>
      </c>
      <c r="DS57" s="31"/>
      <c r="DT57" s="203" t="e">
        <f>Tabela115[[#This Row],[GESTÃO
Infraestrutura
(-)
Redução
proposta para a
_ª Reformulação]]/Tabela115[[#This Row],[GESTÃO
Infraestrutura
Orçamento 
Atualizado]]</f>
        <v>#DIV/0!</v>
      </c>
      <c r="DU5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7" s="89"/>
      <c r="DX57" s="89"/>
      <c r="DY57" s="89"/>
      <c r="DZ57" s="89"/>
      <c r="EA57" s="89"/>
      <c r="EB57" s="89"/>
      <c r="EC57" s="89"/>
      <c r="ED57" s="89"/>
      <c r="EE57" s="89"/>
    </row>
    <row r="58" spans="1:136" s="18" customFormat="1" ht="12" x14ac:dyDescent="0.25">
      <c r="A58" s="85" t="s">
        <v>141</v>
      </c>
      <c r="B58" s="213" t="s">
        <v>646</v>
      </c>
      <c r="C5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8" s="69" t="e">
        <f>Tabela115[[#This Row],[DESPESA
LIQUIDADA ATÉ
 __/__/____]]/Tabela115[[#This Row],[ORÇAMENTO
ATUALIZADO]]</f>
        <v>#DIV/0!</v>
      </c>
      <c r="H5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8" s="263" t="e">
        <f>Tabela115[[#This Row],[(+)
SUPLEMENTAÇÃO
PROPOSTA PARA A
_ª
REFORMULAÇÃO]]/Tabela115[[#This Row],[ORÇAMENTO
ATUALIZADO]]</f>
        <v>#DIV/0!</v>
      </c>
      <c r="J5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8" s="263" t="e">
        <f>-Tabela115[[#This Row],[(-)
REDUÇÃO
PROPOSTA PARA A
_ª
REFORMULAÇÃO]]/Tabela115[[#This Row],[ORÇAMENTO
ATUALIZADO]]</f>
        <v>#DIV/0!</v>
      </c>
      <c r="L5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8" s="83" t="e">
        <f>(Tabela115[[#This Row],[PROPOSTA
ORÇAMENTÁRIA
ATUALIZADA
APÓS A
_ª
REFORMULAÇÃO]]/Tabela115[[#This Row],[ORÇAMENTO
ATUALIZADO]])-1</f>
        <v>#DIV/0!</v>
      </c>
      <c r="N58" s="225"/>
      <c r="O58" s="93"/>
      <c r="P5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8" s="93"/>
      <c r="R58" s="201" t="e">
        <f>Tabela115[[#This Row],[GOVERNANÇA
Direção e
Liderança
Despesa Liquidada até __/__/____]]/Tabela115[[#This Row],[GOVERNANÇA
Direção e
Liderança
Orçamento 
Atualizado]]</f>
        <v>#DIV/0!</v>
      </c>
      <c r="S58" s="93"/>
      <c r="T58" s="201" t="e">
        <f>Tabela115[[#This Row],[GOVERNANÇA
Direção e
Liderança
(+)
Suplementação
 proposta para a
_ª Reformulação]]/Tabela115[[#This Row],[GOVERNANÇA
Direção e
Liderança
Orçamento 
Atualizado]]</f>
        <v>#DIV/0!</v>
      </c>
      <c r="U58" s="93"/>
      <c r="V58" s="201" t="e">
        <f>-Tabela115[[#This Row],[GOVERNANÇA
Direção e
Liderança
(-)
Redução
proposta para a
_ª Reformulação]]/Tabela115[[#This Row],[GOVERNANÇA
Direção e
Liderança
Orçamento 
Atualizado]]</f>
        <v>#DIV/0!</v>
      </c>
      <c r="W5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8" s="31"/>
      <c r="Y58" s="31"/>
      <c r="Z5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8" s="31"/>
      <c r="AB58" s="203" t="e">
        <f>Tabela115[[#This Row],[GOVERNANÇA
Relacionamento 
Institucional
Despesa Liquidada até __/__/____]]/Tabela115[[#This Row],[GOVERNANÇA
Relacionamento 
Institucional
Orçamento 
Atualizado]]</f>
        <v>#DIV/0!</v>
      </c>
      <c r="AC58" s="31"/>
      <c r="AD5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8" s="31"/>
      <c r="AF5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8" s="31"/>
      <c r="AI58" s="93"/>
      <c r="AJ58" s="93">
        <f>Tabela115[[#This Row],[GOVERNANÇA
Estratégia
Proposta Orçamentária Inicial]]+Tabela115[[#This Row],[GOVERNANÇA
Estratégia
Transposições Orçamentárias 
Nº __ a __ 
e
Reformulações
aprovadas]]</f>
        <v>0</v>
      </c>
      <c r="AK58" s="93"/>
      <c r="AL58" s="201" t="e">
        <f>Tabela115[[#This Row],[GOVERNANÇA
Estratégia
Despesa Liquidada até __/__/____]]/Tabela115[[#This Row],[GOVERNANÇA
Estratégia
Orçamento 
Atualizado]]</f>
        <v>#DIV/0!</v>
      </c>
      <c r="AM58" s="93"/>
      <c r="AN58" s="201" t="e">
        <f>Tabela115[[#This Row],[GOVERNANÇA
Estratégia
(+)
Suplementação
 proposta para a
_ª Reformulação]]/Tabela115[[#This Row],[GOVERNANÇA
Estratégia
Orçamento 
Atualizado]]</f>
        <v>#DIV/0!</v>
      </c>
      <c r="AO58" s="93"/>
      <c r="AP58" s="201" t="e">
        <f>-Tabela115[[#This Row],[GOVERNANÇA
Estratégia
(-)
Redução
proposta para a
_ª Reformulação]]/Tabela115[[#This Row],[GOVERNANÇA
Estratégia
Orçamento 
Atualizado]]</f>
        <v>#DIV/0!</v>
      </c>
      <c r="AQ5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8" s="31"/>
      <c r="AS58" s="93"/>
      <c r="AT58" s="93">
        <f>Tabela115[[#This Row],[GOVERNANÇA
Controle
Proposta Orçamentária Inicial]]+Tabela115[[#This Row],[GOVERNANÇA
Controle
Transposições Orçamentárias 
Nº __ a __ 
e
Reformulações
aprovadas]]</f>
        <v>0</v>
      </c>
      <c r="AU58" s="93"/>
      <c r="AV58" s="201" t="e">
        <f>Tabela115[[#This Row],[GOVERNANÇA
Controle
Despesa Liquidada até __/__/____]]/Tabela115[[#This Row],[GOVERNANÇA
Controle
Orçamento 
Atualizado]]</f>
        <v>#DIV/0!</v>
      </c>
      <c r="AW58" s="93"/>
      <c r="AX58" s="201" t="e">
        <f>Tabela115[[#This Row],[GOVERNANÇA
Controle
(+)
Suplementação
 proposta para a
_ª Reformulação]]/Tabela115[[#This Row],[GOVERNANÇA
Controle
Orçamento 
Atualizado]]</f>
        <v>#DIV/0!</v>
      </c>
      <c r="AY58" s="93"/>
      <c r="AZ58" s="201" t="e">
        <f>-Tabela115[[#This Row],[GOVERNANÇA
Controle
(-)
Redução
proposta para a
_ª Reformulação]]/Tabela115[[#This Row],[GOVERNANÇA
Controle
Orçamento 
Atualizado]]</f>
        <v>#DIV/0!</v>
      </c>
      <c r="BA5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8" s="225"/>
      <c r="BD58" s="93"/>
      <c r="BE58" s="93">
        <f>Tabela115[[#This Row],[FINALIDADE
Fiscalização
Proposta Orçamentária Inicial]]+Tabela115[[#This Row],[FINALIDADE
Fiscalização
Transposições Orçamentárias 
Nº __ a __ 
e
Reformulações
aprovadas]]</f>
        <v>0</v>
      </c>
      <c r="BF58" s="93"/>
      <c r="BG58" s="201" t="e">
        <f>Tabela115[[#This Row],[FINALIDADE
Fiscalização
Despesa Liquidada até __/__/____]]/Tabela115[[#This Row],[FINALIDADE
Fiscalização
Orçamento 
Atualizado]]</f>
        <v>#DIV/0!</v>
      </c>
      <c r="BH58" s="93"/>
      <c r="BI58" s="201" t="e">
        <f>Tabela115[[#This Row],[FINALIDADE
Fiscalização
(+)
Suplementação
 proposta para a
_ª Reformulação]]/Tabela115[[#This Row],[FINALIDADE
Fiscalização
Orçamento 
Atualizado]]</f>
        <v>#DIV/0!</v>
      </c>
      <c r="BJ58" s="93"/>
      <c r="BK58" s="201" t="e">
        <f>Tabela115[[#This Row],[FINALIDADE
Fiscalização
(-)
Redução
proposta para a
_ª Reformulação]]/Tabela115[[#This Row],[FINALIDADE
Fiscalização
Orçamento 
Atualizado]]</f>
        <v>#DIV/0!</v>
      </c>
      <c r="BL5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8" s="31"/>
      <c r="BN58" s="93"/>
      <c r="BO58" s="93">
        <f>Tabela115[[#This Row],[FINALIDADE
Registro
Proposta Orçamentária Inicial]]+Tabela115[[#This Row],[FINALIDADE
Registro
Transposições Orçamentárias 
Nº __ a __ 
e
Reformulações
aprovadas]]</f>
        <v>0</v>
      </c>
      <c r="BP58" s="93"/>
      <c r="BQ58" s="202" t="e">
        <f>Tabela115[[#This Row],[FINALIDADE
Registro
Despesa Liquidada até __/__/____]]/Tabela115[[#This Row],[FINALIDADE
Registro
Orçamento 
Atualizado]]</f>
        <v>#DIV/0!</v>
      </c>
      <c r="BR58" s="93"/>
      <c r="BS58" s="202" t="e">
        <f>Tabela115[[#This Row],[FINALIDADE
Registro
(+)
Suplementação
 proposta para a
_ª Reformulação]]/Tabela115[[#This Row],[FINALIDADE
Registro
Orçamento 
Atualizado]]</f>
        <v>#DIV/0!</v>
      </c>
      <c r="BT58" s="93"/>
      <c r="BU58" s="202" t="e">
        <f>Tabela115[[#This Row],[FINALIDADE
Registro
(-)
Redução
proposta para a
_ª Reformulação]]/Tabela115[[#This Row],[FINALIDADE
Registro
Orçamento 
Atualizado]]</f>
        <v>#DIV/0!</v>
      </c>
      <c r="BV5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8" s="244"/>
      <c r="BX58" s="31"/>
      <c r="BY5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8" s="93"/>
      <c r="CA58" s="201" t="e">
        <f>Tabela115[[#This Row],[FINALIDADE
Julgamento e Normatização
Despesa Liquidada até __/__/____]]/Tabela115[[#This Row],[FINALIDADE
Julgamento e Normatização
Orçamento 
Atualizado]]</f>
        <v>#DIV/0!</v>
      </c>
      <c r="CB58" s="93"/>
      <c r="CC5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8" s="93"/>
      <c r="CE5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5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8" s="31"/>
      <c r="CI58" s="31"/>
      <c r="CJ5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8" s="31"/>
      <c r="CL58" s="203" t="e">
        <f>Tabela115[[#This Row],[GESTÃO
Comunicação 
e Eventos
Despesa Liquidada até __/__/____]]/Tabela115[[#This Row],[GESTÃO
Comunicação 
e Eventos
Orçamento 
Atualizado]]</f>
        <v>#DIV/0!</v>
      </c>
      <c r="CM58" s="31"/>
      <c r="CN58" s="203" t="e">
        <f>Tabela115[[#This Row],[GESTÃO
Comunicação 
e Eventos
(+)
Suplementação
 proposta para a
_ª Reformulação]]/Tabela115[[#This Row],[GESTÃO
Comunicação 
e Eventos
Orçamento 
Atualizado]]</f>
        <v>#DIV/0!</v>
      </c>
      <c r="CO58" s="31"/>
      <c r="CP58" s="203" t="e">
        <f>-Tabela115[[#This Row],[GESTÃO
Comunicação 
e Eventos
(-)
Redução
proposta para a
_ª Reformulação]]/Tabela115[[#This Row],[GESTÃO
Comunicação 
e Eventos
Orçamento 
Atualizado]]</f>
        <v>#DIV/0!</v>
      </c>
      <c r="CQ5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8" s="31"/>
      <c r="CS58" s="31"/>
      <c r="CT5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8" s="31"/>
      <c r="CV58" s="203" t="e">
        <f>Tabela115[[#This Row],[GESTÃO
Suporte Técnico-Administrativo
Despesa Liquidada até __/__/____]]/Tabela115[[#This Row],[GESTÃO
Suporte Técnico-Administrativo
Orçamento 
Atualizado]]</f>
        <v>#DIV/0!</v>
      </c>
      <c r="CW58" s="31"/>
      <c r="CX5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8" s="31"/>
      <c r="CZ5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5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8" s="31"/>
      <c r="DC58" s="31"/>
      <c r="DD5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8" s="31"/>
      <c r="DF58" s="203" t="e">
        <f>Tabela115[[#This Row],[GESTÃO
Tecnologia da
Informação
Despesa Liquidada até __/__/____]]/Tabela115[[#This Row],[GESTÃO
Tecnologia da
Informação
Orçamento 
Atualizado]]</f>
        <v>#DIV/0!</v>
      </c>
      <c r="DG58" s="31"/>
      <c r="DH5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58" s="31"/>
      <c r="DJ58" s="203" t="e">
        <f>-Tabela115[[#This Row],[GESTÃO
Tecnologia da
Informação
(-)
Redução
proposta para a
_ª Reformulação]]/Tabela115[[#This Row],[GESTÃO
Tecnologia da
Informação
Orçamento 
Atualizado]]</f>
        <v>#DIV/0!</v>
      </c>
      <c r="DK5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8" s="31"/>
      <c r="DM58" s="31"/>
      <c r="DN58" s="31">
        <f>Tabela115[[#This Row],[GESTÃO
Infraestrutura
Proposta Orçamentária Inicial]]+Tabela115[[#This Row],[GESTÃO
Infraestrutura
Transposições Orçamentárias 
Nº __ a __ 
e
Reformulações
aprovadas]]</f>
        <v>0</v>
      </c>
      <c r="DO58" s="31"/>
      <c r="DP58" s="203" t="e">
        <f>Tabela115[[#This Row],[GESTÃO
Infraestrutura
Despesa Liquidada até __/__/____]]/Tabela115[[#This Row],[GESTÃO
Infraestrutura
Orçamento 
Atualizado]]</f>
        <v>#DIV/0!</v>
      </c>
      <c r="DQ58" s="31"/>
      <c r="DR58" s="203" t="e">
        <f>Tabela115[[#This Row],[GESTÃO
Infraestrutura
(+)
Suplementação
 proposta para a
_ª Reformulação]]/Tabela115[[#This Row],[GESTÃO
Infraestrutura
Orçamento 
Atualizado]]</f>
        <v>#DIV/0!</v>
      </c>
      <c r="DS58" s="31"/>
      <c r="DT58" s="203" t="e">
        <f>Tabela115[[#This Row],[GESTÃO
Infraestrutura
(-)
Redução
proposta para a
_ª Reformulação]]/Tabela115[[#This Row],[GESTÃO
Infraestrutura
Orçamento 
Atualizado]]</f>
        <v>#DIV/0!</v>
      </c>
      <c r="DU5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8" s="89"/>
      <c r="DX58" s="89"/>
      <c r="DY58" s="89"/>
      <c r="DZ58" s="89"/>
      <c r="EA58" s="89"/>
      <c r="EB58" s="89"/>
      <c r="EC58" s="89"/>
      <c r="ED58" s="89"/>
      <c r="EE58" s="89"/>
    </row>
    <row r="59" spans="1:136" s="18" customFormat="1" ht="12" x14ac:dyDescent="0.25">
      <c r="A59" s="85" t="s">
        <v>142</v>
      </c>
      <c r="B59" s="213" t="s">
        <v>346</v>
      </c>
      <c r="C5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5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5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5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59" s="69" t="e">
        <f>Tabela115[[#This Row],[DESPESA
LIQUIDADA ATÉ
 __/__/____]]/Tabela115[[#This Row],[ORÇAMENTO
ATUALIZADO]]</f>
        <v>#DIV/0!</v>
      </c>
      <c r="H5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59" s="263" t="e">
        <f>Tabela115[[#This Row],[(+)
SUPLEMENTAÇÃO
PROPOSTA PARA A
_ª
REFORMULAÇÃO]]/Tabela115[[#This Row],[ORÇAMENTO
ATUALIZADO]]</f>
        <v>#DIV/0!</v>
      </c>
      <c r="J5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59" s="263" t="e">
        <f>-Tabela115[[#This Row],[(-)
REDUÇÃO
PROPOSTA PARA A
_ª
REFORMULAÇÃO]]/Tabela115[[#This Row],[ORÇAMENTO
ATUALIZADO]]</f>
        <v>#DIV/0!</v>
      </c>
      <c r="L5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59" s="83" t="e">
        <f>(Tabela115[[#This Row],[PROPOSTA
ORÇAMENTÁRIA
ATUALIZADA
APÓS A
_ª
REFORMULAÇÃO]]/Tabela115[[#This Row],[ORÇAMENTO
ATUALIZADO]])-1</f>
        <v>#DIV/0!</v>
      </c>
      <c r="N59" s="225"/>
      <c r="O59" s="93"/>
      <c r="P5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59" s="93"/>
      <c r="R59" s="201" t="e">
        <f>Tabela115[[#This Row],[GOVERNANÇA
Direção e
Liderança
Despesa Liquidada até __/__/____]]/Tabela115[[#This Row],[GOVERNANÇA
Direção e
Liderança
Orçamento 
Atualizado]]</f>
        <v>#DIV/0!</v>
      </c>
      <c r="S59" s="93"/>
      <c r="T59" s="201" t="e">
        <f>Tabela115[[#This Row],[GOVERNANÇA
Direção e
Liderança
(+)
Suplementação
 proposta para a
_ª Reformulação]]/Tabela115[[#This Row],[GOVERNANÇA
Direção e
Liderança
Orçamento 
Atualizado]]</f>
        <v>#DIV/0!</v>
      </c>
      <c r="U59" s="93"/>
      <c r="V59" s="201" t="e">
        <f>-Tabela115[[#This Row],[GOVERNANÇA
Direção e
Liderança
(-)
Redução
proposta para a
_ª Reformulação]]/Tabela115[[#This Row],[GOVERNANÇA
Direção e
Liderança
Orçamento 
Atualizado]]</f>
        <v>#DIV/0!</v>
      </c>
      <c r="W5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59" s="31"/>
      <c r="Y59" s="31"/>
      <c r="Z5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59" s="31"/>
      <c r="AB59" s="228" t="e">
        <f>Tabela115[[#This Row],[GOVERNANÇA
Relacionamento 
Institucional
Despesa Liquidada até __/__/____]]/Tabela115[[#This Row],[GOVERNANÇA
Relacionamento 
Institucional
Orçamento 
Atualizado]]</f>
        <v>#DIV/0!</v>
      </c>
      <c r="AC59" s="31"/>
      <c r="AD59" s="22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59" s="31"/>
      <c r="AF59" s="22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5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59" s="31"/>
      <c r="AI59" s="93"/>
      <c r="AJ59" s="93">
        <f>Tabela115[[#This Row],[GOVERNANÇA
Estratégia
Proposta Orçamentária Inicial]]+Tabela115[[#This Row],[GOVERNANÇA
Estratégia
Transposições Orçamentárias 
Nº __ a __ 
e
Reformulações
aprovadas]]</f>
        <v>0</v>
      </c>
      <c r="AK59" s="93"/>
      <c r="AL59" s="201" t="e">
        <f>Tabela115[[#This Row],[GOVERNANÇA
Estratégia
Despesa Liquidada até __/__/____]]/Tabela115[[#This Row],[GOVERNANÇA
Estratégia
Orçamento 
Atualizado]]</f>
        <v>#DIV/0!</v>
      </c>
      <c r="AM59" s="93"/>
      <c r="AN59" s="224" t="e">
        <f>Tabela115[[#This Row],[GOVERNANÇA
Estratégia
(+)
Suplementação
 proposta para a
_ª Reformulação]]/Tabela115[[#This Row],[GOVERNANÇA
Estratégia
Orçamento 
Atualizado]]</f>
        <v>#DIV/0!</v>
      </c>
      <c r="AO59" s="93"/>
      <c r="AP59" s="224" t="e">
        <f>-Tabela115[[#This Row],[GOVERNANÇA
Estratégia
(-)
Redução
proposta para a
_ª Reformulação]]/Tabela115[[#This Row],[GOVERNANÇA
Estratégia
Orçamento 
Atualizado]]</f>
        <v>#DIV/0!</v>
      </c>
      <c r="AQ5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59" s="31"/>
      <c r="AS59" s="93"/>
      <c r="AT59" s="93">
        <f>Tabela115[[#This Row],[GOVERNANÇA
Controle
Proposta Orçamentária Inicial]]+Tabela115[[#This Row],[GOVERNANÇA
Controle
Transposições Orçamentárias 
Nº __ a __ 
e
Reformulações
aprovadas]]</f>
        <v>0</v>
      </c>
      <c r="AU59" s="93"/>
      <c r="AV59" s="224" t="e">
        <f>Tabela115[[#This Row],[GOVERNANÇA
Controle
Despesa Liquidada até __/__/____]]/Tabela115[[#This Row],[GOVERNANÇA
Controle
Orçamento 
Atualizado]]</f>
        <v>#DIV/0!</v>
      </c>
      <c r="AW59" s="93"/>
      <c r="AX59" s="224" t="e">
        <f>Tabela115[[#This Row],[GOVERNANÇA
Controle
(+)
Suplementação
 proposta para a
_ª Reformulação]]/Tabela115[[#This Row],[GOVERNANÇA
Controle
Orçamento 
Atualizado]]</f>
        <v>#DIV/0!</v>
      </c>
      <c r="AY59" s="93"/>
      <c r="AZ59" s="224" t="e">
        <f>-Tabela115[[#This Row],[GOVERNANÇA
Controle
(-)
Redução
proposta para a
_ª Reformulação]]/Tabela115[[#This Row],[GOVERNANÇA
Controle
Orçamento 
Atualizado]]</f>
        <v>#DIV/0!</v>
      </c>
      <c r="BA5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5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59" s="225"/>
      <c r="BD59" s="93"/>
      <c r="BE59" s="93">
        <f>Tabela115[[#This Row],[FINALIDADE
Fiscalização
Proposta Orçamentária Inicial]]+Tabela115[[#This Row],[FINALIDADE
Fiscalização
Transposições Orçamentárias 
Nº __ a __ 
e
Reformulações
aprovadas]]</f>
        <v>0</v>
      </c>
      <c r="BF59" s="93"/>
      <c r="BG59" s="224" t="e">
        <f>Tabela115[[#This Row],[FINALIDADE
Fiscalização
Despesa Liquidada até __/__/____]]/Tabela115[[#This Row],[FINALIDADE
Fiscalização
Orçamento 
Atualizado]]</f>
        <v>#DIV/0!</v>
      </c>
      <c r="BH59" s="93"/>
      <c r="BI59" s="224" t="e">
        <f>Tabela115[[#This Row],[FINALIDADE
Fiscalização
(+)
Suplementação
 proposta para a
_ª Reformulação]]/Tabela115[[#This Row],[FINALIDADE
Fiscalização
Orçamento 
Atualizado]]</f>
        <v>#DIV/0!</v>
      </c>
      <c r="BJ59" s="93"/>
      <c r="BK59" s="224" t="e">
        <f>Tabela115[[#This Row],[FINALIDADE
Fiscalização
(-)
Redução
proposta para a
_ª Reformulação]]/Tabela115[[#This Row],[FINALIDADE
Fiscalização
Orçamento 
Atualizado]]</f>
        <v>#DIV/0!</v>
      </c>
      <c r="BL5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59" s="31"/>
      <c r="BN59" s="93"/>
      <c r="BO59" s="93">
        <f>Tabela115[[#This Row],[FINALIDADE
Registro
Proposta Orçamentária Inicial]]+Tabela115[[#This Row],[FINALIDADE
Registro
Transposições Orçamentárias 
Nº __ a __ 
e
Reformulações
aprovadas]]</f>
        <v>0</v>
      </c>
      <c r="BP59" s="93"/>
      <c r="BQ59" s="229" t="e">
        <f>Tabela115[[#This Row],[FINALIDADE
Registro
Despesa Liquidada até __/__/____]]/Tabela115[[#This Row],[FINALIDADE
Registro
Orçamento 
Atualizado]]</f>
        <v>#DIV/0!</v>
      </c>
      <c r="BR59" s="93"/>
      <c r="BS59" s="229" t="e">
        <f>Tabela115[[#This Row],[FINALIDADE
Registro
(+)
Suplementação
 proposta para a
_ª Reformulação]]/Tabela115[[#This Row],[FINALIDADE
Registro
Orçamento 
Atualizado]]</f>
        <v>#DIV/0!</v>
      </c>
      <c r="BT59" s="93"/>
      <c r="BU59" s="229" t="e">
        <f>Tabela115[[#This Row],[FINALIDADE
Registro
(-)
Redução
proposta para a
_ª Reformulação]]/Tabela115[[#This Row],[FINALIDADE
Registro
Orçamento 
Atualizado]]</f>
        <v>#DIV/0!</v>
      </c>
      <c r="BV5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59" s="244"/>
      <c r="BX59" s="31"/>
      <c r="BY5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59" s="93"/>
      <c r="CA59" s="224" t="e">
        <f>Tabela115[[#This Row],[FINALIDADE
Julgamento e Normatização
Despesa Liquidada até __/__/____]]/Tabela115[[#This Row],[FINALIDADE
Julgamento e Normatização
Orçamento 
Atualizado]]</f>
        <v>#DIV/0!</v>
      </c>
      <c r="CB59" s="93"/>
      <c r="CC59" s="224" t="e">
        <f>Tabela115[[#This Row],[FINALIDADE
Julgamento e Normatização
(+)
Suplementação
 proposta para a
_ª Reformulação]]/Tabela115[[#This Row],[FINALIDADE
Julgamento e Normatização
Orçamento 
Atualizado]]</f>
        <v>#DIV/0!</v>
      </c>
      <c r="CD59" s="93"/>
      <c r="CE59" s="224" t="e">
        <f>Tabela115[[#This Row],[FINALIDADE
Julgamento e Normatização
(-)
Redução
proposta para a
_ª Reformulação]]/Tabela115[[#This Row],[FINALIDADE
Julgamento e Normatização
Orçamento 
Atualizado]]</f>
        <v>#DIV/0!</v>
      </c>
      <c r="CF5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5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59" s="31"/>
      <c r="CI59" s="31"/>
      <c r="CJ5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59" s="31"/>
      <c r="CL59" s="228" t="e">
        <f>Tabela115[[#This Row],[GESTÃO
Comunicação 
e Eventos
Despesa Liquidada até __/__/____]]/Tabela115[[#This Row],[GESTÃO
Comunicação 
e Eventos
Orçamento 
Atualizado]]</f>
        <v>#DIV/0!</v>
      </c>
      <c r="CM59" s="31"/>
      <c r="CN59" s="228" t="e">
        <f>Tabela115[[#This Row],[GESTÃO
Comunicação 
e Eventos
(+)
Suplementação
 proposta para a
_ª Reformulação]]/Tabela115[[#This Row],[GESTÃO
Comunicação 
e Eventos
Orçamento 
Atualizado]]</f>
        <v>#DIV/0!</v>
      </c>
      <c r="CO59" s="31"/>
      <c r="CP59" s="228" t="e">
        <f>-Tabela115[[#This Row],[GESTÃO
Comunicação 
e Eventos
(-)
Redução
proposta para a
_ª Reformulação]]/Tabela115[[#This Row],[GESTÃO
Comunicação 
e Eventos
Orçamento 
Atualizado]]</f>
        <v>#DIV/0!</v>
      </c>
      <c r="CQ5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59" s="31"/>
      <c r="CS59" s="31"/>
      <c r="CT5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59" s="31"/>
      <c r="CV59" s="228" t="e">
        <f>Tabela115[[#This Row],[GESTÃO
Suporte Técnico-Administrativo
Despesa Liquidada até __/__/____]]/Tabela115[[#This Row],[GESTÃO
Suporte Técnico-Administrativo
Orçamento 
Atualizado]]</f>
        <v>#DIV/0!</v>
      </c>
      <c r="CW59" s="31"/>
      <c r="CX59" s="22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59" s="31"/>
      <c r="CZ59" s="228" t="e">
        <f>-Tabela115[[#This Row],[GESTÃO
Suporte Técnico-Administrativo
(-)
Redução
proposta para a
_ª Reformulação]]/Tabela115[[#This Row],[GESTÃO
Suporte Técnico-Administrativo
Orçamento 
Atualizado]]</f>
        <v>#DIV/0!</v>
      </c>
      <c r="DA5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59" s="31"/>
      <c r="DC59" s="31"/>
      <c r="DD5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59" s="31"/>
      <c r="DF59" s="228" t="e">
        <f>Tabela115[[#This Row],[GESTÃO
Tecnologia da
Informação
Despesa Liquidada até __/__/____]]/Tabela115[[#This Row],[GESTÃO
Tecnologia da
Informação
Orçamento 
Atualizado]]</f>
        <v>#DIV/0!</v>
      </c>
      <c r="DG59" s="31"/>
      <c r="DH59" s="228" t="e">
        <f>Tabela115[[#This Row],[GESTÃO
Tecnologia da
Informação
(+)
Suplementação
 proposta para a
_ª Reformulação]]/Tabela115[[#This Row],[GESTÃO
Tecnologia da
Informação
Orçamento 
Atualizado]]</f>
        <v>#DIV/0!</v>
      </c>
      <c r="DI59" s="31"/>
      <c r="DJ59" s="228" t="e">
        <f>-Tabela115[[#This Row],[GESTÃO
Tecnologia da
Informação
(-)
Redução
proposta para a
_ª Reformulação]]/Tabela115[[#This Row],[GESTÃO
Tecnologia da
Informação
Orçamento 
Atualizado]]</f>
        <v>#DIV/0!</v>
      </c>
      <c r="DK5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59" s="31"/>
      <c r="DM59" s="31"/>
      <c r="DN59" s="31">
        <f>Tabela115[[#This Row],[GESTÃO
Infraestrutura
Proposta Orçamentária Inicial]]+Tabela115[[#This Row],[GESTÃO
Infraestrutura
Transposições Orçamentárias 
Nº __ a __ 
e
Reformulações
aprovadas]]</f>
        <v>0</v>
      </c>
      <c r="DO59" s="31"/>
      <c r="DP59" s="228" t="e">
        <f>Tabela115[[#This Row],[GESTÃO
Infraestrutura
Despesa Liquidada até __/__/____]]/Tabela115[[#This Row],[GESTÃO
Infraestrutura
Orçamento 
Atualizado]]</f>
        <v>#DIV/0!</v>
      </c>
      <c r="DQ59" s="31"/>
      <c r="DR59" s="228" t="e">
        <f>Tabela115[[#This Row],[GESTÃO
Infraestrutura
(+)
Suplementação
 proposta para a
_ª Reformulação]]/Tabela115[[#This Row],[GESTÃO
Infraestrutura
Orçamento 
Atualizado]]</f>
        <v>#DIV/0!</v>
      </c>
      <c r="DS59" s="31"/>
      <c r="DT59" s="228" t="e">
        <f>Tabela115[[#This Row],[GESTÃO
Infraestrutura
(-)
Redução
proposta para a
_ª Reformulação]]/Tabela115[[#This Row],[GESTÃO
Infraestrutura
Orçamento 
Atualizado]]</f>
        <v>#DIV/0!</v>
      </c>
      <c r="DU5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5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59" s="89"/>
      <c r="DX59" s="89"/>
      <c r="DY59" s="89"/>
      <c r="DZ59" s="89"/>
      <c r="EA59" s="89"/>
      <c r="EB59" s="89"/>
      <c r="EC59" s="89"/>
      <c r="ED59" s="89"/>
      <c r="EE59" s="89"/>
    </row>
    <row r="60" spans="1:136" s="18" customFormat="1" ht="12" x14ac:dyDescent="0.25">
      <c r="A60" s="85" t="s">
        <v>143</v>
      </c>
      <c r="B60" s="213" t="s">
        <v>347</v>
      </c>
      <c r="C6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0" s="69" t="e">
        <f>Tabela115[[#This Row],[DESPESA
LIQUIDADA ATÉ
 __/__/____]]/Tabela115[[#This Row],[ORÇAMENTO
ATUALIZADO]]</f>
        <v>#DIV/0!</v>
      </c>
      <c r="H6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0" s="263" t="e">
        <f>Tabela115[[#This Row],[(+)
SUPLEMENTAÇÃO
PROPOSTA PARA A
_ª
REFORMULAÇÃO]]/Tabela115[[#This Row],[ORÇAMENTO
ATUALIZADO]]</f>
        <v>#DIV/0!</v>
      </c>
      <c r="J6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0" s="263" t="e">
        <f>-Tabela115[[#This Row],[(-)
REDUÇÃO
PROPOSTA PARA A
_ª
REFORMULAÇÃO]]/Tabela115[[#This Row],[ORÇAMENTO
ATUALIZADO]]</f>
        <v>#DIV/0!</v>
      </c>
      <c r="L6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0" s="83" t="e">
        <f>(Tabela115[[#This Row],[PROPOSTA
ORÇAMENTÁRIA
ATUALIZADA
APÓS A
_ª
REFORMULAÇÃO]]/Tabela115[[#This Row],[ORÇAMENTO
ATUALIZADO]])-1</f>
        <v>#DIV/0!</v>
      </c>
      <c r="N60" s="225"/>
      <c r="O60" s="93"/>
      <c r="P6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0" s="93"/>
      <c r="R60" s="201" t="e">
        <f>Tabela115[[#This Row],[GOVERNANÇA
Direção e
Liderança
Despesa Liquidada até __/__/____]]/Tabela115[[#This Row],[GOVERNANÇA
Direção e
Liderança
Orçamento 
Atualizado]]</f>
        <v>#DIV/0!</v>
      </c>
      <c r="S60" s="93"/>
      <c r="T60" s="201" t="e">
        <f>Tabela115[[#This Row],[GOVERNANÇA
Direção e
Liderança
(+)
Suplementação
 proposta para a
_ª Reformulação]]/Tabela115[[#This Row],[GOVERNANÇA
Direção e
Liderança
Orçamento 
Atualizado]]</f>
        <v>#DIV/0!</v>
      </c>
      <c r="U60" s="93"/>
      <c r="V60" s="201" t="e">
        <f>-Tabela115[[#This Row],[GOVERNANÇA
Direção e
Liderança
(-)
Redução
proposta para a
_ª Reformulação]]/Tabela115[[#This Row],[GOVERNANÇA
Direção e
Liderança
Orçamento 
Atualizado]]</f>
        <v>#DIV/0!</v>
      </c>
      <c r="W6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0" s="31"/>
      <c r="Y60" s="31"/>
      <c r="Z6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0" s="31"/>
      <c r="AB60" s="203" t="e">
        <f>Tabela115[[#This Row],[GOVERNANÇA
Relacionamento 
Institucional
Despesa Liquidada até __/__/____]]/Tabela115[[#This Row],[GOVERNANÇA
Relacionamento 
Institucional
Orçamento 
Atualizado]]</f>
        <v>#DIV/0!</v>
      </c>
      <c r="AC60" s="31"/>
      <c r="AD6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0" s="31"/>
      <c r="AF6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0" s="31"/>
      <c r="AI60" s="93"/>
      <c r="AJ60" s="93">
        <f>Tabela115[[#This Row],[GOVERNANÇA
Estratégia
Proposta Orçamentária Inicial]]+Tabela115[[#This Row],[GOVERNANÇA
Estratégia
Transposições Orçamentárias 
Nº __ a __ 
e
Reformulações
aprovadas]]</f>
        <v>0</v>
      </c>
      <c r="AK60" s="93"/>
      <c r="AL60" s="201" t="e">
        <f>Tabela115[[#This Row],[GOVERNANÇA
Estratégia
Despesa Liquidada até __/__/____]]/Tabela115[[#This Row],[GOVERNANÇA
Estratégia
Orçamento 
Atualizado]]</f>
        <v>#DIV/0!</v>
      </c>
      <c r="AM60" s="93"/>
      <c r="AN60" s="201" t="e">
        <f>Tabela115[[#This Row],[GOVERNANÇA
Estratégia
(+)
Suplementação
 proposta para a
_ª Reformulação]]/Tabela115[[#This Row],[GOVERNANÇA
Estratégia
Orçamento 
Atualizado]]</f>
        <v>#DIV/0!</v>
      </c>
      <c r="AO60" s="93"/>
      <c r="AP60" s="201" t="e">
        <f>-Tabela115[[#This Row],[GOVERNANÇA
Estratégia
(-)
Redução
proposta para a
_ª Reformulação]]/Tabela115[[#This Row],[GOVERNANÇA
Estratégia
Orçamento 
Atualizado]]</f>
        <v>#DIV/0!</v>
      </c>
      <c r="AQ6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0" s="31"/>
      <c r="AS60" s="93"/>
      <c r="AT60" s="93">
        <f>Tabela115[[#This Row],[GOVERNANÇA
Controle
Proposta Orçamentária Inicial]]+Tabela115[[#This Row],[GOVERNANÇA
Controle
Transposições Orçamentárias 
Nº __ a __ 
e
Reformulações
aprovadas]]</f>
        <v>0</v>
      </c>
      <c r="AU60" s="93"/>
      <c r="AV60" s="201" t="e">
        <f>Tabela115[[#This Row],[GOVERNANÇA
Controle
Despesa Liquidada até __/__/____]]/Tabela115[[#This Row],[GOVERNANÇA
Controle
Orçamento 
Atualizado]]</f>
        <v>#DIV/0!</v>
      </c>
      <c r="AW60" s="93"/>
      <c r="AX60" s="201" t="e">
        <f>Tabela115[[#This Row],[GOVERNANÇA
Controle
(+)
Suplementação
 proposta para a
_ª Reformulação]]/Tabela115[[#This Row],[GOVERNANÇA
Controle
Orçamento 
Atualizado]]</f>
        <v>#DIV/0!</v>
      </c>
      <c r="AY60" s="93"/>
      <c r="AZ60" s="201" t="e">
        <f>-Tabela115[[#This Row],[GOVERNANÇA
Controle
(-)
Redução
proposta para a
_ª Reformulação]]/Tabela115[[#This Row],[GOVERNANÇA
Controle
Orçamento 
Atualizado]]</f>
        <v>#DIV/0!</v>
      </c>
      <c r="BA6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0" s="225"/>
      <c r="BD60" s="93"/>
      <c r="BE60" s="93">
        <f>Tabela115[[#This Row],[FINALIDADE
Fiscalização
Proposta Orçamentária Inicial]]+Tabela115[[#This Row],[FINALIDADE
Fiscalização
Transposições Orçamentárias 
Nº __ a __ 
e
Reformulações
aprovadas]]</f>
        <v>0</v>
      </c>
      <c r="BF60" s="93"/>
      <c r="BG60" s="201" t="e">
        <f>Tabela115[[#This Row],[FINALIDADE
Fiscalização
Despesa Liquidada até __/__/____]]/Tabela115[[#This Row],[FINALIDADE
Fiscalização
Orçamento 
Atualizado]]</f>
        <v>#DIV/0!</v>
      </c>
      <c r="BH60" s="93"/>
      <c r="BI60" s="201" t="e">
        <f>Tabela115[[#This Row],[FINALIDADE
Fiscalização
(+)
Suplementação
 proposta para a
_ª Reformulação]]/Tabela115[[#This Row],[FINALIDADE
Fiscalização
Orçamento 
Atualizado]]</f>
        <v>#DIV/0!</v>
      </c>
      <c r="BJ60" s="93"/>
      <c r="BK60" s="201" t="e">
        <f>Tabela115[[#This Row],[FINALIDADE
Fiscalização
(-)
Redução
proposta para a
_ª Reformulação]]/Tabela115[[#This Row],[FINALIDADE
Fiscalização
Orçamento 
Atualizado]]</f>
        <v>#DIV/0!</v>
      </c>
      <c r="BL6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0" s="31"/>
      <c r="BN60" s="93"/>
      <c r="BO60" s="93">
        <f>Tabela115[[#This Row],[FINALIDADE
Registro
Proposta Orçamentária Inicial]]+Tabela115[[#This Row],[FINALIDADE
Registro
Transposições Orçamentárias 
Nº __ a __ 
e
Reformulações
aprovadas]]</f>
        <v>0</v>
      </c>
      <c r="BP60" s="93"/>
      <c r="BQ60" s="202" t="e">
        <f>Tabela115[[#This Row],[FINALIDADE
Registro
Despesa Liquidada até __/__/____]]/Tabela115[[#This Row],[FINALIDADE
Registro
Orçamento 
Atualizado]]</f>
        <v>#DIV/0!</v>
      </c>
      <c r="BR60" s="93"/>
      <c r="BS60" s="202" t="e">
        <f>Tabela115[[#This Row],[FINALIDADE
Registro
(+)
Suplementação
 proposta para a
_ª Reformulação]]/Tabela115[[#This Row],[FINALIDADE
Registro
Orçamento 
Atualizado]]</f>
        <v>#DIV/0!</v>
      </c>
      <c r="BT60" s="93"/>
      <c r="BU60" s="202" t="e">
        <f>Tabela115[[#This Row],[FINALIDADE
Registro
(-)
Redução
proposta para a
_ª Reformulação]]/Tabela115[[#This Row],[FINALIDADE
Registro
Orçamento 
Atualizado]]</f>
        <v>#DIV/0!</v>
      </c>
      <c r="BV6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0" s="244"/>
      <c r="BX60" s="31"/>
      <c r="BY6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0" s="93"/>
      <c r="CA60" s="201" t="e">
        <f>Tabela115[[#This Row],[FINALIDADE
Julgamento e Normatização
Despesa Liquidada até __/__/____]]/Tabela115[[#This Row],[FINALIDADE
Julgamento e Normatização
Orçamento 
Atualizado]]</f>
        <v>#DIV/0!</v>
      </c>
      <c r="CB60" s="93"/>
      <c r="CC6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0" s="93"/>
      <c r="CE6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0" s="31"/>
      <c r="CI60" s="31"/>
      <c r="CJ6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0" s="31"/>
      <c r="CL60" s="203" t="e">
        <f>Tabela115[[#This Row],[GESTÃO
Comunicação 
e Eventos
Despesa Liquidada até __/__/____]]/Tabela115[[#This Row],[GESTÃO
Comunicação 
e Eventos
Orçamento 
Atualizado]]</f>
        <v>#DIV/0!</v>
      </c>
      <c r="CM60" s="31"/>
      <c r="CN60" s="203" t="e">
        <f>Tabela115[[#This Row],[GESTÃO
Comunicação 
e Eventos
(+)
Suplementação
 proposta para a
_ª Reformulação]]/Tabela115[[#This Row],[GESTÃO
Comunicação 
e Eventos
Orçamento 
Atualizado]]</f>
        <v>#DIV/0!</v>
      </c>
      <c r="CO60" s="31"/>
      <c r="CP60" s="203" t="e">
        <f>-Tabela115[[#This Row],[GESTÃO
Comunicação 
e Eventos
(-)
Redução
proposta para a
_ª Reformulação]]/Tabela115[[#This Row],[GESTÃO
Comunicação 
e Eventos
Orçamento 
Atualizado]]</f>
        <v>#DIV/0!</v>
      </c>
      <c r="CQ6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0" s="31"/>
      <c r="CS60" s="31"/>
      <c r="CT6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0" s="31"/>
      <c r="CV60" s="203" t="e">
        <f>Tabela115[[#This Row],[GESTÃO
Suporte Técnico-Administrativo
Despesa Liquidada até __/__/____]]/Tabela115[[#This Row],[GESTÃO
Suporte Técnico-Administrativo
Orçamento 
Atualizado]]</f>
        <v>#DIV/0!</v>
      </c>
      <c r="CW60" s="31"/>
      <c r="CX6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0" s="31"/>
      <c r="CZ6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0" s="31"/>
      <c r="DC60" s="31"/>
      <c r="DD6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0" s="31"/>
      <c r="DF60" s="203" t="e">
        <f>Tabela115[[#This Row],[GESTÃO
Tecnologia da
Informação
Despesa Liquidada até __/__/____]]/Tabela115[[#This Row],[GESTÃO
Tecnologia da
Informação
Orçamento 
Atualizado]]</f>
        <v>#DIV/0!</v>
      </c>
      <c r="DG60" s="31"/>
      <c r="DH6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0" s="31"/>
      <c r="DJ60" s="203" t="e">
        <f>-Tabela115[[#This Row],[GESTÃO
Tecnologia da
Informação
(-)
Redução
proposta para a
_ª Reformulação]]/Tabela115[[#This Row],[GESTÃO
Tecnologia da
Informação
Orçamento 
Atualizado]]</f>
        <v>#DIV/0!</v>
      </c>
      <c r="DK6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0" s="31"/>
      <c r="DM60" s="31"/>
      <c r="DN60" s="31">
        <f>Tabela115[[#This Row],[GESTÃO
Infraestrutura
Proposta Orçamentária Inicial]]+Tabela115[[#This Row],[GESTÃO
Infraestrutura
Transposições Orçamentárias 
Nº __ a __ 
e
Reformulações
aprovadas]]</f>
        <v>0</v>
      </c>
      <c r="DO60" s="31"/>
      <c r="DP60" s="203" t="e">
        <f>Tabela115[[#This Row],[GESTÃO
Infraestrutura
Despesa Liquidada até __/__/____]]/Tabela115[[#This Row],[GESTÃO
Infraestrutura
Orçamento 
Atualizado]]</f>
        <v>#DIV/0!</v>
      </c>
      <c r="DQ60" s="31"/>
      <c r="DR60" s="203" t="e">
        <f>Tabela115[[#This Row],[GESTÃO
Infraestrutura
(+)
Suplementação
 proposta para a
_ª Reformulação]]/Tabela115[[#This Row],[GESTÃO
Infraestrutura
Orçamento 
Atualizado]]</f>
        <v>#DIV/0!</v>
      </c>
      <c r="DS60" s="31"/>
      <c r="DT60" s="203" t="e">
        <f>Tabela115[[#This Row],[GESTÃO
Infraestrutura
(-)
Redução
proposta para a
_ª Reformulação]]/Tabela115[[#This Row],[GESTÃO
Infraestrutura
Orçamento 
Atualizado]]</f>
        <v>#DIV/0!</v>
      </c>
      <c r="DU6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0" s="89"/>
      <c r="DX60" s="89"/>
      <c r="DY60" s="89"/>
      <c r="DZ60" s="89"/>
      <c r="EA60" s="89"/>
      <c r="EB60" s="89"/>
      <c r="EC60" s="89"/>
      <c r="ED60" s="89"/>
      <c r="EE60" s="89"/>
    </row>
    <row r="61" spans="1:136" s="18" customFormat="1" ht="12" x14ac:dyDescent="0.25">
      <c r="A61" s="85" t="s">
        <v>144</v>
      </c>
      <c r="B61" s="213" t="s">
        <v>348</v>
      </c>
      <c r="C6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1" s="69" t="e">
        <f>Tabela115[[#This Row],[DESPESA
LIQUIDADA ATÉ
 __/__/____]]/Tabela115[[#This Row],[ORÇAMENTO
ATUALIZADO]]</f>
        <v>#DIV/0!</v>
      </c>
      <c r="H6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1" s="263" t="e">
        <f>Tabela115[[#This Row],[(+)
SUPLEMENTAÇÃO
PROPOSTA PARA A
_ª
REFORMULAÇÃO]]/Tabela115[[#This Row],[ORÇAMENTO
ATUALIZADO]]</f>
        <v>#DIV/0!</v>
      </c>
      <c r="J6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1" s="263" t="e">
        <f>-Tabela115[[#This Row],[(-)
REDUÇÃO
PROPOSTA PARA A
_ª
REFORMULAÇÃO]]/Tabela115[[#This Row],[ORÇAMENTO
ATUALIZADO]]</f>
        <v>#DIV/0!</v>
      </c>
      <c r="L6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1" s="83" t="e">
        <f>(Tabela115[[#This Row],[PROPOSTA
ORÇAMENTÁRIA
ATUALIZADA
APÓS A
_ª
REFORMULAÇÃO]]/Tabela115[[#This Row],[ORÇAMENTO
ATUALIZADO]])-1</f>
        <v>#DIV/0!</v>
      </c>
      <c r="N61" s="225"/>
      <c r="O61" s="93"/>
      <c r="P6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1" s="93"/>
      <c r="R61" s="201" t="e">
        <f>Tabela115[[#This Row],[GOVERNANÇA
Direção e
Liderança
Despesa Liquidada até __/__/____]]/Tabela115[[#This Row],[GOVERNANÇA
Direção e
Liderança
Orçamento 
Atualizado]]</f>
        <v>#DIV/0!</v>
      </c>
      <c r="S61" s="93"/>
      <c r="T61" s="201" t="e">
        <f>Tabela115[[#This Row],[GOVERNANÇA
Direção e
Liderança
(+)
Suplementação
 proposta para a
_ª Reformulação]]/Tabela115[[#This Row],[GOVERNANÇA
Direção e
Liderança
Orçamento 
Atualizado]]</f>
        <v>#DIV/0!</v>
      </c>
      <c r="U61" s="93"/>
      <c r="V61" s="201" t="e">
        <f>-Tabela115[[#This Row],[GOVERNANÇA
Direção e
Liderança
(-)
Redução
proposta para a
_ª Reformulação]]/Tabela115[[#This Row],[GOVERNANÇA
Direção e
Liderança
Orçamento 
Atualizado]]</f>
        <v>#DIV/0!</v>
      </c>
      <c r="W6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1" s="31"/>
      <c r="Y61" s="31"/>
      <c r="Z6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1" s="31"/>
      <c r="AB61" s="203" t="e">
        <f>Tabela115[[#This Row],[GOVERNANÇA
Relacionamento 
Institucional
Despesa Liquidada até __/__/____]]/Tabela115[[#This Row],[GOVERNANÇA
Relacionamento 
Institucional
Orçamento 
Atualizado]]</f>
        <v>#DIV/0!</v>
      </c>
      <c r="AC61" s="31"/>
      <c r="AD6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1" s="31"/>
      <c r="AF6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1" s="31"/>
      <c r="AI61" s="31"/>
      <c r="AJ61" s="31">
        <f>Tabela115[[#This Row],[GOVERNANÇA
Estratégia
Proposta Orçamentária Inicial]]+Tabela115[[#This Row],[GOVERNANÇA
Estratégia
Transposições Orçamentárias 
Nº __ a __ 
e
Reformulações
aprovadas]]</f>
        <v>0</v>
      </c>
      <c r="AK61" s="31"/>
      <c r="AL61" s="226" t="e">
        <f>Tabela115[[#This Row],[GOVERNANÇA
Estratégia
Despesa Liquidada até __/__/____]]/Tabela115[[#This Row],[GOVERNANÇA
Estratégia
Orçamento 
Atualizado]]</f>
        <v>#DIV/0!</v>
      </c>
      <c r="AM61" s="31"/>
      <c r="AN61" s="203" t="e">
        <f>Tabela115[[#This Row],[GOVERNANÇA
Estratégia
(+)
Suplementação
 proposta para a
_ª Reformulação]]/Tabela115[[#This Row],[GOVERNANÇA
Estratégia
Orçamento 
Atualizado]]</f>
        <v>#DIV/0!</v>
      </c>
      <c r="AO61" s="31"/>
      <c r="AP61" s="203" t="e">
        <f>-Tabela115[[#This Row],[GOVERNANÇA
Estratégia
(-)
Redução
proposta para a
_ª Reformulação]]/Tabela115[[#This Row],[GOVERNANÇA
Estratégia
Orçamento 
Atualizado]]</f>
        <v>#DIV/0!</v>
      </c>
      <c r="AQ6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1" s="31"/>
      <c r="AS61" s="93"/>
      <c r="AT61" s="93">
        <f>Tabela115[[#This Row],[GOVERNANÇA
Controle
Proposta Orçamentária Inicial]]+Tabela115[[#This Row],[GOVERNANÇA
Controle
Transposições Orçamentárias 
Nº __ a __ 
e
Reformulações
aprovadas]]</f>
        <v>0</v>
      </c>
      <c r="AU61" s="93"/>
      <c r="AV61" s="201" t="e">
        <f>Tabela115[[#This Row],[GOVERNANÇA
Controle
Despesa Liquidada até __/__/____]]/Tabela115[[#This Row],[GOVERNANÇA
Controle
Orçamento 
Atualizado]]</f>
        <v>#DIV/0!</v>
      </c>
      <c r="AW61" s="93"/>
      <c r="AX61" s="201" t="e">
        <f>Tabela115[[#This Row],[GOVERNANÇA
Controle
(+)
Suplementação
 proposta para a
_ª Reformulação]]/Tabela115[[#This Row],[GOVERNANÇA
Controle
Orçamento 
Atualizado]]</f>
        <v>#DIV/0!</v>
      </c>
      <c r="AY61" s="93"/>
      <c r="AZ61" s="201" t="e">
        <f>-Tabela115[[#This Row],[GOVERNANÇA
Controle
(-)
Redução
proposta para a
_ª Reformulação]]/Tabela115[[#This Row],[GOVERNANÇA
Controle
Orçamento 
Atualizado]]</f>
        <v>#DIV/0!</v>
      </c>
      <c r="BA6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1" s="225"/>
      <c r="BD61" s="93"/>
      <c r="BE61" s="93">
        <f>Tabela115[[#This Row],[FINALIDADE
Fiscalização
Proposta Orçamentária Inicial]]+Tabela115[[#This Row],[FINALIDADE
Fiscalização
Transposições Orçamentárias 
Nº __ a __ 
e
Reformulações
aprovadas]]</f>
        <v>0</v>
      </c>
      <c r="BF61" s="93"/>
      <c r="BG61" s="201" t="e">
        <f>Tabela115[[#This Row],[FINALIDADE
Fiscalização
Despesa Liquidada até __/__/____]]/Tabela115[[#This Row],[FINALIDADE
Fiscalização
Orçamento 
Atualizado]]</f>
        <v>#DIV/0!</v>
      </c>
      <c r="BH61" s="93"/>
      <c r="BI61" s="201" t="e">
        <f>Tabela115[[#This Row],[FINALIDADE
Fiscalização
(+)
Suplementação
 proposta para a
_ª Reformulação]]/Tabela115[[#This Row],[FINALIDADE
Fiscalização
Orçamento 
Atualizado]]</f>
        <v>#DIV/0!</v>
      </c>
      <c r="BJ61" s="93"/>
      <c r="BK61" s="201" t="e">
        <f>Tabela115[[#This Row],[FINALIDADE
Fiscalização
(-)
Redução
proposta para a
_ª Reformulação]]/Tabela115[[#This Row],[FINALIDADE
Fiscalização
Orçamento 
Atualizado]]</f>
        <v>#DIV/0!</v>
      </c>
      <c r="BL6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1" s="31"/>
      <c r="BN61" s="93"/>
      <c r="BO61" s="93">
        <f>Tabela115[[#This Row],[FINALIDADE
Registro
Proposta Orçamentária Inicial]]+Tabela115[[#This Row],[FINALIDADE
Registro
Transposições Orçamentárias 
Nº __ a __ 
e
Reformulações
aprovadas]]</f>
        <v>0</v>
      </c>
      <c r="BP61" s="93"/>
      <c r="BQ61" s="202" t="e">
        <f>Tabela115[[#This Row],[FINALIDADE
Registro
Despesa Liquidada até __/__/____]]/Tabela115[[#This Row],[FINALIDADE
Registro
Orçamento 
Atualizado]]</f>
        <v>#DIV/0!</v>
      </c>
      <c r="BR61" s="93"/>
      <c r="BS61" s="202" t="e">
        <f>Tabela115[[#This Row],[FINALIDADE
Registro
(+)
Suplementação
 proposta para a
_ª Reformulação]]/Tabela115[[#This Row],[FINALIDADE
Registro
Orçamento 
Atualizado]]</f>
        <v>#DIV/0!</v>
      </c>
      <c r="BT61" s="93"/>
      <c r="BU61" s="202" t="e">
        <f>Tabela115[[#This Row],[FINALIDADE
Registro
(-)
Redução
proposta para a
_ª Reformulação]]/Tabela115[[#This Row],[FINALIDADE
Registro
Orçamento 
Atualizado]]</f>
        <v>#DIV/0!</v>
      </c>
      <c r="BV6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1" s="244"/>
      <c r="BX61" s="31"/>
      <c r="BY6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1" s="93"/>
      <c r="CA61" s="201" t="e">
        <f>Tabela115[[#This Row],[FINALIDADE
Julgamento e Normatização
Despesa Liquidada até __/__/____]]/Tabela115[[#This Row],[FINALIDADE
Julgamento e Normatização
Orçamento 
Atualizado]]</f>
        <v>#DIV/0!</v>
      </c>
      <c r="CB61" s="93"/>
      <c r="CC6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1" s="93"/>
      <c r="CE6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1" s="31"/>
      <c r="CI61" s="31"/>
      <c r="CJ6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1" s="31"/>
      <c r="CL61" s="203" t="e">
        <f>Tabela115[[#This Row],[GESTÃO
Comunicação 
e Eventos
Despesa Liquidada até __/__/____]]/Tabela115[[#This Row],[GESTÃO
Comunicação 
e Eventos
Orçamento 
Atualizado]]</f>
        <v>#DIV/0!</v>
      </c>
      <c r="CM61" s="31"/>
      <c r="CN61" s="203" t="e">
        <f>Tabela115[[#This Row],[GESTÃO
Comunicação 
e Eventos
(+)
Suplementação
 proposta para a
_ª Reformulação]]/Tabela115[[#This Row],[GESTÃO
Comunicação 
e Eventos
Orçamento 
Atualizado]]</f>
        <v>#DIV/0!</v>
      </c>
      <c r="CO61" s="31"/>
      <c r="CP61" s="203" t="e">
        <f>-Tabela115[[#This Row],[GESTÃO
Comunicação 
e Eventos
(-)
Redução
proposta para a
_ª Reformulação]]/Tabela115[[#This Row],[GESTÃO
Comunicação 
e Eventos
Orçamento 
Atualizado]]</f>
        <v>#DIV/0!</v>
      </c>
      <c r="CQ6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1" s="31"/>
      <c r="CS61" s="31"/>
      <c r="CT6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1" s="31"/>
      <c r="CV61" s="203" t="e">
        <f>Tabela115[[#This Row],[GESTÃO
Suporte Técnico-Administrativo
Despesa Liquidada até __/__/____]]/Tabela115[[#This Row],[GESTÃO
Suporte Técnico-Administrativo
Orçamento 
Atualizado]]</f>
        <v>#DIV/0!</v>
      </c>
      <c r="CW61" s="31"/>
      <c r="CX6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1" s="31"/>
      <c r="CZ6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1" s="31"/>
      <c r="DC61" s="31"/>
      <c r="DD6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1" s="31"/>
      <c r="DF61" s="203" t="e">
        <f>Tabela115[[#This Row],[GESTÃO
Tecnologia da
Informação
Despesa Liquidada até __/__/____]]/Tabela115[[#This Row],[GESTÃO
Tecnologia da
Informação
Orçamento 
Atualizado]]</f>
        <v>#DIV/0!</v>
      </c>
      <c r="DG61" s="31"/>
      <c r="DH6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1" s="31"/>
      <c r="DJ61" s="203" t="e">
        <f>-Tabela115[[#This Row],[GESTÃO
Tecnologia da
Informação
(-)
Redução
proposta para a
_ª Reformulação]]/Tabela115[[#This Row],[GESTÃO
Tecnologia da
Informação
Orçamento 
Atualizado]]</f>
        <v>#DIV/0!</v>
      </c>
      <c r="DK6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1" s="31"/>
      <c r="DM61" s="31"/>
      <c r="DN61" s="31">
        <f>Tabela115[[#This Row],[GESTÃO
Infraestrutura
Proposta Orçamentária Inicial]]+Tabela115[[#This Row],[GESTÃO
Infraestrutura
Transposições Orçamentárias 
Nº __ a __ 
e
Reformulações
aprovadas]]</f>
        <v>0</v>
      </c>
      <c r="DO61" s="31"/>
      <c r="DP61" s="203" t="e">
        <f>Tabela115[[#This Row],[GESTÃO
Infraestrutura
Despesa Liquidada até __/__/____]]/Tabela115[[#This Row],[GESTÃO
Infraestrutura
Orçamento 
Atualizado]]</f>
        <v>#DIV/0!</v>
      </c>
      <c r="DQ61" s="31"/>
      <c r="DR61" s="203" t="e">
        <f>Tabela115[[#This Row],[GESTÃO
Infraestrutura
(+)
Suplementação
 proposta para a
_ª Reformulação]]/Tabela115[[#This Row],[GESTÃO
Infraestrutura
Orçamento 
Atualizado]]</f>
        <v>#DIV/0!</v>
      </c>
      <c r="DS61" s="31"/>
      <c r="DT61" s="203" t="e">
        <f>Tabela115[[#This Row],[GESTÃO
Infraestrutura
(-)
Redução
proposta para a
_ª Reformulação]]/Tabela115[[#This Row],[GESTÃO
Infraestrutura
Orçamento 
Atualizado]]</f>
        <v>#DIV/0!</v>
      </c>
      <c r="DU6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37" customFormat="1" ht="12" x14ac:dyDescent="0.25">
      <c r="A62" s="74" t="s">
        <v>145</v>
      </c>
      <c r="B62" s="212" t="s">
        <v>146</v>
      </c>
      <c r="C62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2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2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2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2" s="68" t="e">
        <f>Tabela115[[#This Row],[DESPESA
LIQUIDADA ATÉ
 __/__/____]]/Tabela115[[#This Row],[ORÇAMENTO
ATUALIZADO]]</f>
        <v>#DIV/0!</v>
      </c>
      <c r="H62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2" s="259" t="e">
        <f>Tabela115[[#This Row],[(+)
SUPLEMENTAÇÃO
PROPOSTA PARA A
_ª
REFORMULAÇÃO]]/Tabela115[[#This Row],[ORÇAMENTO
ATUALIZADO]]</f>
        <v>#DIV/0!</v>
      </c>
      <c r="J62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2" s="259" t="e">
        <f>-Tabela115[[#This Row],[(-)
REDUÇÃO
PROPOSTA PARA A
_ª
REFORMULAÇÃO]]/Tabela115[[#This Row],[ORÇAMENTO
ATUALIZADO]]</f>
        <v>#DIV/0!</v>
      </c>
      <c r="L62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2" s="82" t="e">
        <f>(Tabela115[[#This Row],[PROPOSTA
ORÇAMENTÁRIA
ATUALIZADA
APÓS A
_ª
REFORMULAÇÃO]]/Tabela115[[#This Row],[ORÇAMENTO
ATUALIZADO]])-1</f>
        <v>#DIV/0!</v>
      </c>
      <c r="N62" s="221">
        <f>SUM(N63:N67)</f>
        <v>0</v>
      </c>
      <c r="O62" s="92">
        <f>SUM(O63:O67)</f>
        <v>0</v>
      </c>
      <c r="P62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2" s="92">
        <f>SUM(Q63:Q67)</f>
        <v>0</v>
      </c>
      <c r="R62" s="217" t="e">
        <f>Tabela115[[#This Row],[GOVERNANÇA
Direção e
Liderança
Despesa Liquidada até __/__/____]]/Tabela115[[#This Row],[GOVERNANÇA
Direção e
Liderança
Orçamento 
Atualizado]]</f>
        <v>#DIV/0!</v>
      </c>
      <c r="S62" s="92">
        <f>SUM(S63:S67)</f>
        <v>0</v>
      </c>
      <c r="T62" s="217" t="e">
        <f>Tabela115[[#This Row],[GOVERNANÇA
Direção e
Liderança
(+)
Suplementação
 proposta para a
_ª Reformulação]]/Tabela115[[#This Row],[GOVERNANÇA
Direção e
Liderança
Orçamento 
Atualizado]]</f>
        <v>#DIV/0!</v>
      </c>
      <c r="U62" s="92">
        <f>SUM(U63:U67)</f>
        <v>0</v>
      </c>
      <c r="V62" s="217" t="e">
        <f>-Tabela115[[#This Row],[GOVERNANÇA
Direção e
Liderança
(-)
Redução
proposta para a
_ª Reformulação]]/Tabela115[[#This Row],[GOVERNANÇA
Direção e
Liderança
Orçamento 
Atualizado]]</f>
        <v>#DIV/0!</v>
      </c>
      <c r="W62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2" s="80">
        <f>SUM(X63:X67)</f>
        <v>0</v>
      </c>
      <c r="Y62" s="80">
        <f>SUM(Y63:Y67)</f>
        <v>0</v>
      </c>
      <c r="Z62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2" s="80">
        <f>SUM(AA63:AA67)</f>
        <v>0</v>
      </c>
      <c r="AB62" s="218" t="e">
        <f>Tabela115[[#This Row],[GOVERNANÇA
Relacionamento 
Institucional
Despesa Liquidada até __/__/____]]/Tabela115[[#This Row],[GOVERNANÇA
Relacionamento 
Institucional
Orçamento 
Atualizado]]</f>
        <v>#DIV/0!</v>
      </c>
      <c r="AC62" s="80">
        <f>SUM(AC63:AC67)</f>
        <v>0</v>
      </c>
      <c r="AD62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2" s="80">
        <f>SUM(AE63:AE67)</f>
        <v>0</v>
      </c>
      <c r="AF62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2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2" s="80">
        <f>SUM(AH63:AH67)</f>
        <v>0</v>
      </c>
      <c r="AI62" s="92">
        <f>SUM(AI63:AI67)</f>
        <v>0</v>
      </c>
      <c r="AJ62" s="92">
        <f>Tabela115[[#This Row],[GOVERNANÇA
Estratégia
Proposta Orçamentária Inicial]]+Tabela115[[#This Row],[GOVERNANÇA
Estratégia
Transposições Orçamentárias 
Nº __ a __ 
e
Reformulações
aprovadas]]</f>
        <v>0</v>
      </c>
      <c r="AK62" s="92">
        <f>SUM(AK63:AK67)</f>
        <v>0</v>
      </c>
      <c r="AL62" s="217" t="e">
        <f>Tabela115[[#This Row],[GOVERNANÇA
Estratégia
Despesa Liquidada até __/__/____]]/Tabela115[[#This Row],[GOVERNANÇA
Estratégia
Orçamento 
Atualizado]]</f>
        <v>#DIV/0!</v>
      </c>
      <c r="AM62" s="92">
        <f>SUM(AM63:AM67)</f>
        <v>0</v>
      </c>
      <c r="AN62" s="217" t="e">
        <f>Tabela115[[#This Row],[GOVERNANÇA
Estratégia
(+)
Suplementação
 proposta para a
_ª Reformulação]]/Tabela115[[#This Row],[GOVERNANÇA
Estratégia
Orçamento 
Atualizado]]</f>
        <v>#DIV/0!</v>
      </c>
      <c r="AO62" s="92">
        <f>SUM(AO63:AO67)</f>
        <v>0</v>
      </c>
      <c r="AP62" s="217" t="e">
        <f>-Tabela115[[#This Row],[GOVERNANÇA
Estratégia
(-)
Redução
proposta para a
_ª Reformulação]]/Tabela115[[#This Row],[GOVERNANÇA
Estratégia
Orçamento 
Atualizado]]</f>
        <v>#DIV/0!</v>
      </c>
      <c r="AQ62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2" s="80">
        <f>SUM(AR63:AR67)</f>
        <v>0</v>
      </c>
      <c r="AS62" s="92">
        <f>SUM(AS63:AS67)</f>
        <v>0</v>
      </c>
      <c r="AT62" s="92">
        <f>Tabela115[[#This Row],[GOVERNANÇA
Controle
Proposta Orçamentária Inicial]]+Tabela115[[#This Row],[GOVERNANÇA
Controle
Transposições Orçamentárias 
Nº __ a __ 
e
Reformulações
aprovadas]]</f>
        <v>0</v>
      </c>
      <c r="AU62" s="92">
        <f>SUM(AU63:AU67)</f>
        <v>0</v>
      </c>
      <c r="AV62" s="217" t="e">
        <f>Tabela115[[#This Row],[GOVERNANÇA
Controle
Despesa Liquidada até __/__/____]]/Tabela115[[#This Row],[GOVERNANÇA
Controle
Orçamento 
Atualizado]]</f>
        <v>#DIV/0!</v>
      </c>
      <c r="AW62" s="92">
        <f>SUM(AW63:AW67)</f>
        <v>0</v>
      </c>
      <c r="AX62" s="217" t="e">
        <f>Tabela115[[#This Row],[GOVERNANÇA
Controle
(+)
Suplementação
 proposta para a
_ª Reformulação]]/Tabela115[[#This Row],[GOVERNANÇA
Controle
Orçamento 
Atualizado]]</f>
        <v>#DIV/0!</v>
      </c>
      <c r="AY62" s="92">
        <f>SUM(AY63:AY67)</f>
        <v>0</v>
      </c>
      <c r="AZ62" s="217" t="e">
        <f>-Tabela115[[#This Row],[GOVERNANÇA
Controle
(-)
Redução
proposta para a
_ª Reformulação]]/Tabela115[[#This Row],[GOVERNANÇA
Controle
Orçamento 
Atualizado]]</f>
        <v>#DIV/0!</v>
      </c>
      <c r="BA62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2" s="221">
        <f>SUM(BC63:BC67)</f>
        <v>0</v>
      </c>
      <c r="BD62" s="92">
        <f>SUM(BD63:BD67)</f>
        <v>0</v>
      </c>
      <c r="BE62" s="92">
        <f>Tabela115[[#This Row],[FINALIDADE
Fiscalização
Proposta Orçamentária Inicial]]+Tabela115[[#This Row],[FINALIDADE
Fiscalização
Transposições Orçamentárias 
Nº __ a __ 
e
Reformulações
aprovadas]]</f>
        <v>0</v>
      </c>
      <c r="BF62" s="92">
        <f>SUM(BF63:BF67)</f>
        <v>0</v>
      </c>
      <c r="BG62" s="217" t="e">
        <f>Tabela115[[#This Row],[FINALIDADE
Fiscalização
Despesa Liquidada até __/__/____]]/Tabela115[[#This Row],[FINALIDADE
Fiscalização
Orçamento 
Atualizado]]</f>
        <v>#DIV/0!</v>
      </c>
      <c r="BH62" s="92">
        <f>SUM(BH63:BH67)</f>
        <v>0</v>
      </c>
      <c r="BI62" s="217" t="e">
        <f>Tabela115[[#This Row],[FINALIDADE
Fiscalização
(+)
Suplementação
 proposta para a
_ª Reformulação]]/Tabela115[[#This Row],[FINALIDADE
Fiscalização
Orçamento 
Atualizado]]</f>
        <v>#DIV/0!</v>
      </c>
      <c r="BJ62" s="92">
        <f>SUM(BJ63:BJ67)</f>
        <v>0</v>
      </c>
      <c r="BK62" s="217" t="e">
        <f>Tabela115[[#This Row],[FINALIDADE
Fiscalização
(-)
Redução
proposta para a
_ª Reformulação]]/Tabela115[[#This Row],[FINALIDADE
Fiscalização
Orçamento 
Atualizado]]</f>
        <v>#DIV/0!</v>
      </c>
      <c r="BL62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2" s="80">
        <f>SUM(BM63:BM67)</f>
        <v>0</v>
      </c>
      <c r="BN62" s="92">
        <f>SUM(BN63:BN67)</f>
        <v>0</v>
      </c>
      <c r="BO62" s="92">
        <f>Tabela115[[#This Row],[FINALIDADE
Registro
Proposta Orçamentária Inicial]]+Tabela115[[#This Row],[FINALIDADE
Registro
Transposições Orçamentárias 
Nº __ a __ 
e
Reformulações
aprovadas]]</f>
        <v>0</v>
      </c>
      <c r="BP62" s="92">
        <f>SUM(BP63:BP67)</f>
        <v>0</v>
      </c>
      <c r="BQ62" s="220" t="e">
        <f>Tabela115[[#This Row],[FINALIDADE
Registro
Despesa Liquidada até __/__/____]]/Tabela115[[#This Row],[FINALIDADE
Registro
Orçamento 
Atualizado]]</f>
        <v>#DIV/0!</v>
      </c>
      <c r="BR62" s="92">
        <f>SUM(BR63:BR67)</f>
        <v>0</v>
      </c>
      <c r="BS62" s="220" t="e">
        <f>Tabela115[[#This Row],[FINALIDADE
Registro
(+)
Suplementação
 proposta para a
_ª Reformulação]]/Tabela115[[#This Row],[FINALIDADE
Registro
Orçamento 
Atualizado]]</f>
        <v>#DIV/0!</v>
      </c>
      <c r="BT62" s="92">
        <f>SUM(BT63:BT67)</f>
        <v>0</v>
      </c>
      <c r="BU62" s="220" t="e">
        <f>Tabela115[[#This Row],[FINALIDADE
Registro
(-)
Redução
proposta para a
_ª Reformulação]]/Tabela115[[#This Row],[FINALIDADE
Registro
Orçamento 
Atualizado]]</f>
        <v>#DIV/0!</v>
      </c>
      <c r="BV62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2" s="243">
        <f>SUM(BW63:BW67)</f>
        <v>0</v>
      </c>
      <c r="BX62" s="80">
        <f>SUM(BX63:BX67)</f>
        <v>0</v>
      </c>
      <c r="BY62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2" s="92">
        <f>SUM(BZ63:BZ67)</f>
        <v>0</v>
      </c>
      <c r="CA62" s="217" t="e">
        <f>Tabela115[[#This Row],[FINALIDADE
Julgamento e Normatização
Despesa Liquidada até __/__/____]]/Tabela115[[#This Row],[FINALIDADE
Julgamento e Normatização
Orçamento 
Atualizado]]</f>
        <v>#DIV/0!</v>
      </c>
      <c r="CB62" s="92">
        <f>SUM(CB63:CB67)</f>
        <v>0</v>
      </c>
      <c r="CC62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2" s="92">
        <f>SUM(CD63:CD67)</f>
        <v>0</v>
      </c>
      <c r="CE62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62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2" s="80">
        <f>SUM(CH63:CH67)</f>
        <v>0</v>
      </c>
      <c r="CI62" s="80">
        <f>SUM(CI63:CI67)</f>
        <v>0</v>
      </c>
      <c r="CJ62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2" s="80">
        <f>SUM(CK63:CK67)</f>
        <v>0</v>
      </c>
      <c r="CL62" s="218" t="e">
        <f>Tabela115[[#This Row],[GESTÃO
Comunicação 
e Eventos
Despesa Liquidada até __/__/____]]/Tabela115[[#This Row],[GESTÃO
Comunicação 
e Eventos
Orçamento 
Atualizado]]</f>
        <v>#DIV/0!</v>
      </c>
      <c r="CM62" s="80">
        <f>SUM(CM63:CM67)</f>
        <v>0</v>
      </c>
      <c r="CN62" s="218" t="e">
        <f>Tabela115[[#This Row],[GESTÃO
Comunicação 
e Eventos
(+)
Suplementação
 proposta para a
_ª Reformulação]]/Tabela115[[#This Row],[GESTÃO
Comunicação 
e Eventos
Orçamento 
Atualizado]]</f>
        <v>#DIV/0!</v>
      </c>
      <c r="CO62" s="80">
        <f>SUM(CO63:CO67)</f>
        <v>0</v>
      </c>
      <c r="CP62" s="218" t="e">
        <f>-Tabela115[[#This Row],[GESTÃO
Comunicação 
e Eventos
(-)
Redução
proposta para a
_ª Reformulação]]/Tabela115[[#This Row],[GESTÃO
Comunicação 
e Eventos
Orçamento 
Atualizado]]</f>
        <v>#DIV/0!</v>
      </c>
      <c r="CQ62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2" s="80">
        <f>SUM(CR63:CR67)</f>
        <v>0</v>
      </c>
      <c r="CS62" s="80">
        <f>SUM(CS63:CS67)</f>
        <v>0</v>
      </c>
      <c r="CT62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2" s="80">
        <f>SUM(CU63:CU67)</f>
        <v>0</v>
      </c>
      <c r="CV62" s="218" t="e">
        <f>Tabela115[[#This Row],[GESTÃO
Suporte Técnico-Administrativo
Despesa Liquidada até __/__/____]]/Tabela115[[#This Row],[GESTÃO
Suporte Técnico-Administrativo
Orçamento 
Atualizado]]</f>
        <v>#DIV/0!</v>
      </c>
      <c r="CW62" s="80">
        <f>SUM(CW63:CW67)</f>
        <v>0</v>
      </c>
      <c r="CX62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2" s="80">
        <f>SUM(CY63:CY67)</f>
        <v>0</v>
      </c>
      <c r="CZ62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62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2" s="80">
        <f>SUM(DB63:DB67)</f>
        <v>0</v>
      </c>
      <c r="DC62" s="80">
        <f>SUM(DC63:DC67)</f>
        <v>0</v>
      </c>
      <c r="DD62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2" s="80">
        <f>SUM(DE63:DE67)</f>
        <v>0</v>
      </c>
      <c r="DF62" s="218" t="e">
        <f>Tabela115[[#This Row],[GESTÃO
Tecnologia da
Informação
Despesa Liquidada até __/__/____]]/Tabela115[[#This Row],[GESTÃO
Tecnologia da
Informação
Orçamento 
Atualizado]]</f>
        <v>#DIV/0!</v>
      </c>
      <c r="DG62" s="80">
        <f>SUM(DG63:DG67)</f>
        <v>0</v>
      </c>
      <c r="DH62" s="218" t="e">
        <f>Tabela115[[#This Row],[GESTÃO
Tecnologia da
Informação
(+)
Suplementação
 proposta para a
_ª Reformulação]]/Tabela115[[#This Row],[GESTÃO
Tecnologia da
Informação
Orçamento 
Atualizado]]</f>
        <v>#DIV/0!</v>
      </c>
      <c r="DI62" s="80">
        <f>SUM(DI63:DI67)</f>
        <v>0</v>
      </c>
      <c r="DJ62" s="218" t="e">
        <f>-Tabela115[[#This Row],[GESTÃO
Tecnologia da
Informação
(-)
Redução
proposta para a
_ª Reformulação]]/Tabela115[[#This Row],[GESTÃO
Tecnologia da
Informação
Orçamento 
Atualizado]]</f>
        <v>#DIV/0!</v>
      </c>
      <c r="DK62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2" s="80">
        <f>SUM(DL63:DL67)</f>
        <v>0</v>
      </c>
      <c r="DM62" s="80">
        <f>SUM(DM63:DM67)</f>
        <v>0</v>
      </c>
      <c r="DN62" s="80">
        <f>Tabela115[[#This Row],[GESTÃO
Infraestrutura
Proposta Orçamentária Inicial]]+Tabela115[[#This Row],[GESTÃO
Infraestrutura
Transposições Orçamentárias 
Nº __ a __ 
e
Reformulações
aprovadas]]</f>
        <v>0</v>
      </c>
      <c r="DO62" s="80">
        <f>SUM(DO63:DO67)</f>
        <v>0</v>
      </c>
      <c r="DP62" s="218" t="e">
        <f>Tabela115[[#This Row],[GESTÃO
Infraestrutura
Despesa Liquidada até __/__/____]]/Tabela115[[#This Row],[GESTÃO
Infraestrutura
Orçamento 
Atualizado]]</f>
        <v>#DIV/0!</v>
      </c>
      <c r="DQ62" s="80">
        <f>SUM(DQ63:DQ67)</f>
        <v>0</v>
      </c>
      <c r="DR62" s="218" t="e">
        <f>Tabela115[[#This Row],[GESTÃO
Infraestrutura
(+)
Suplementação
 proposta para a
_ª Reformulação]]/Tabela115[[#This Row],[GESTÃO
Infraestrutura
Orçamento 
Atualizado]]</f>
        <v>#DIV/0!</v>
      </c>
      <c r="DS62" s="80">
        <f>SUM(DS63:DS67)</f>
        <v>0</v>
      </c>
      <c r="DT62" s="218" t="e">
        <f>Tabela115[[#This Row],[GESTÃO
Infraestrutura
(-)
Redução
proposta para a
_ª Reformulação]]/Tabela115[[#This Row],[GESTÃO
Infraestrutura
Orçamento 
Atualizado]]</f>
        <v>#DIV/0!</v>
      </c>
      <c r="DU62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2" s="94"/>
      <c r="DX62" s="94"/>
      <c r="DY62" s="94"/>
      <c r="DZ62" s="94"/>
      <c r="EA62" s="94"/>
      <c r="EB62" s="94"/>
      <c r="EC62" s="94"/>
      <c r="ED62" s="94"/>
      <c r="EE62" s="94"/>
    </row>
    <row r="63" spans="1:136" s="18" customFormat="1" ht="12" x14ac:dyDescent="0.25">
      <c r="A63" s="85" t="s">
        <v>147</v>
      </c>
      <c r="B63" s="213" t="s">
        <v>349</v>
      </c>
      <c r="C6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3" s="69" t="e">
        <f>Tabela115[[#This Row],[DESPESA
LIQUIDADA ATÉ
 __/__/____]]/Tabela115[[#This Row],[ORÇAMENTO
ATUALIZADO]]</f>
        <v>#DIV/0!</v>
      </c>
      <c r="H6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3" s="263" t="e">
        <f>Tabela115[[#This Row],[(+)
SUPLEMENTAÇÃO
PROPOSTA PARA A
_ª
REFORMULAÇÃO]]/Tabela115[[#This Row],[ORÇAMENTO
ATUALIZADO]]</f>
        <v>#DIV/0!</v>
      </c>
      <c r="J6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3" s="263" t="e">
        <f>-Tabela115[[#This Row],[(-)
REDUÇÃO
PROPOSTA PARA A
_ª
REFORMULAÇÃO]]/Tabela115[[#This Row],[ORÇAMENTO
ATUALIZADO]]</f>
        <v>#DIV/0!</v>
      </c>
      <c r="L6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3" s="83" t="e">
        <f>(Tabela115[[#This Row],[PROPOSTA
ORÇAMENTÁRIA
ATUALIZADA
APÓS A
_ª
REFORMULAÇÃO]]/Tabela115[[#This Row],[ORÇAMENTO
ATUALIZADO]])-1</f>
        <v>#DIV/0!</v>
      </c>
      <c r="N63" s="225"/>
      <c r="O63" s="93"/>
      <c r="P6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3" s="93"/>
      <c r="R63" s="201" t="e">
        <f>Tabela115[[#This Row],[GOVERNANÇA
Direção e
Liderança
Despesa Liquidada até __/__/____]]/Tabela115[[#This Row],[GOVERNANÇA
Direção e
Liderança
Orçamento 
Atualizado]]</f>
        <v>#DIV/0!</v>
      </c>
      <c r="S63" s="93"/>
      <c r="T63" s="201" t="e">
        <f>Tabela115[[#This Row],[GOVERNANÇA
Direção e
Liderança
(+)
Suplementação
 proposta para a
_ª Reformulação]]/Tabela115[[#This Row],[GOVERNANÇA
Direção e
Liderança
Orçamento 
Atualizado]]</f>
        <v>#DIV/0!</v>
      </c>
      <c r="U63" s="93"/>
      <c r="V63" s="201" t="e">
        <f>-Tabela115[[#This Row],[GOVERNANÇA
Direção e
Liderança
(-)
Redução
proposta para a
_ª Reformulação]]/Tabela115[[#This Row],[GOVERNANÇA
Direção e
Liderança
Orçamento 
Atualizado]]</f>
        <v>#DIV/0!</v>
      </c>
      <c r="W6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3" s="31"/>
      <c r="Y63" s="31"/>
      <c r="Z6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3" s="31"/>
      <c r="AB63" s="203" t="e">
        <f>Tabela115[[#This Row],[GOVERNANÇA
Relacionamento 
Institucional
Despesa Liquidada até __/__/____]]/Tabela115[[#This Row],[GOVERNANÇA
Relacionamento 
Institucional
Orçamento 
Atualizado]]</f>
        <v>#DIV/0!</v>
      </c>
      <c r="AC63" s="31"/>
      <c r="AD6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3" s="31"/>
      <c r="AF6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3" s="31"/>
      <c r="AI63" s="93"/>
      <c r="AJ63" s="93">
        <f>Tabela115[[#This Row],[GOVERNANÇA
Estratégia
Proposta Orçamentária Inicial]]+Tabela115[[#This Row],[GOVERNANÇA
Estratégia
Transposições Orçamentárias 
Nº __ a __ 
e
Reformulações
aprovadas]]</f>
        <v>0</v>
      </c>
      <c r="AK63" s="93"/>
      <c r="AL63" s="201" t="e">
        <f>Tabela115[[#This Row],[GOVERNANÇA
Estratégia
Despesa Liquidada até __/__/____]]/Tabela115[[#This Row],[GOVERNANÇA
Estratégia
Orçamento 
Atualizado]]</f>
        <v>#DIV/0!</v>
      </c>
      <c r="AM63" s="93"/>
      <c r="AN63" s="201" t="e">
        <f>Tabela115[[#This Row],[GOVERNANÇA
Estratégia
(+)
Suplementação
 proposta para a
_ª Reformulação]]/Tabela115[[#This Row],[GOVERNANÇA
Estratégia
Orçamento 
Atualizado]]</f>
        <v>#DIV/0!</v>
      </c>
      <c r="AO63" s="93"/>
      <c r="AP63" s="201" t="e">
        <f>-Tabela115[[#This Row],[GOVERNANÇA
Estratégia
(-)
Redução
proposta para a
_ª Reformulação]]/Tabela115[[#This Row],[GOVERNANÇA
Estratégia
Orçamento 
Atualizado]]</f>
        <v>#DIV/0!</v>
      </c>
      <c r="AQ6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3" s="31"/>
      <c r="AS63" s="93"/>
      <c r="AT63" s="93">
        <f>Tabela115[[#This Row],[GOVERNANÇA
Controle
Proposta Orçamentária Inicial]]+Tabela115[[#This Row],[GOVERNANÇA
Controle
Transposições Orçamentárias 
Nº __ a __ 
e
Reformulações
aprovadas]]</f>
        <v>0</v>
      </c>
      <c r="AU63" s="93"/>
      <c r="AV63" s="201" t="e">
        <f>Tabela115[[#This Row],[GOVERNANÇA
Controle
Despesa Liquidada até __/__/____]]/Tabela115[[#This Row],[GOVERNANÇA
Controle
Orçamento 
Atualizado]]</f>
        <v>#DIV/0!</v>
      </c>
      <c r="AW63" s="93"/>
      <c r="AX63" s="201" t="e">
        <f>Tabela115[[#This Row],[GOVERNANÇA
Controle
(+)
Suplementação
 proposta para a
_ª Reformulação]]/Tabela115[[#This Row],[GOVERNANÇA
Controle
Orçamento 
Atualizado]]</f>
        <v>#DIV/0!</v>
      </c>
      <c r="AY63" s="93"/>
      <c r="AZ63" s="201" t="e">
        <f>-Tabela115[[#This Row],[GOVERNANÇA
Controle
(-)
Redução
proposta para a
_ª Reformulação]]/Tabela115[[#This Row],[GOVERNANÇA
Controle
Orçamento 
Atualizado]]</f>
        <v>#DIV/0!</v>
      </c>
      <c r="BA6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3" s="225"/>
      <c r="BD63" s="93"/>
      <c r="BE63" s="93">
        <f>Tabela115[[#This Row],[FINALIDADE
Fiscalização
Proposta Orçamentária Inicial]]+Tabela115[[#This Row],[FINALIDADE
Fiscalização
Transposições Orçamentárias 
Nº __ a __ 
e
Reformulações
aprovadas]]</f>
        <v>0</v>
      </c>
      <c r="BF63" s="93"/>
      <c r="BG63" s="201" t="e">
        <f>Tabela115[[#This Row],[FINALIDADE
Fiscalização
Despesa Liquidada até __/__/____]]/Tabela115[[#This Row],[FINALIDADE
Fiscalização
Orçamento 
Atualizado]]</f>
        <v>#DIV/0!</v>
      </c>
      <c r="BH63" s="93"/>
      <c r="BI63" s="201" t="e">
        <f>Tabela115[[#This Row],[FINALIDADE
Fiscalização
(+)
Suplementação
 proposta para a
_ª Reformulação]]/Tabela115[[#This Row],[FINALIDADE
Fiscalização
Orçamento 
Atualizado]]</f>
        <v>#DIV/0!</v>
      </c>
      <c r="BJ63" s="93"/>
      <c r="BK63" s="201" t="e">
        <f>Tabela115[[#This Row],[FINALIDADE
Fiscalização
(-)
Redução
proposta para a
_ª Reformulação]]/Tabela115[[#This Row],[FINALIDADE
Fiscalização
Orçamento 
Atualizado]]</f>
        <v>#DIV/0!</v>
      </c>
      <c r="BL6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3" s="31"/>
      <c r="BN63" s="93"/>
      <c r="BO63" s="93">
        <f>Tabela115[[#This Row],[FINALIDADE
Registro
Proposta Orçamentária Inicial]]+Tabela115[[#This Row],[FINALIDADE
Registro
Transposições Orçamentárias 
Nº __ a __ 
e
Reformulações
aprovadas]]</f>
        <v>0</v>
      </c>
      <c r="BP63" s="93"/>
      <c r="BQ63" s="202" t="e">
        <f>Tabela115[[#This Row],[FINALIDADE
Registro
Despesa Liquidada até __/__/____]]/Tabela115[[#This Row],[FINALIDADE
Registro
Orçamento 
Atualizado]]</f>
        <v>#DIV/0!</v>
      </c>
      <c r="BR63" s="93"/>
      <c r="BS63" s="202" t="e">
        <f>Tabela115[[#This Row],[FINALIDADE
Registro
(+)
Suplementação
 proposta para a
_ª Reformulação]]/Tabela115[[#This Row],[FINALIDADE
Registro
Orçamento 
Atualizado]]</f>
        <v>#DIV/0!</v>
      </c>
      <c r="BT63" s="93"/>
      <c r="BU63" s="202" t="e">
        <f>Tabela115[[#This Row],[FINALIDADE
Registro
(-)
Redução
proposta para a
_ª Reformulação]]/Tabela115[[#This Row],[FINALIDADE
Registro
Orçamento 
Atualizado]]</f>
        <v>#DIV/0!</v>
      </c>
      <c r="BV6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3" s="244"/>
      <c r="BX63" s="31"/>
      <c r="BY6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3" s="93"/>
      <c r="CA63" s="201" t="e">
        <f>Tabela115[[#This Row],[FINALIDADE
Julgamento e Normatização
Despesa Liquidada até __/__/____]]/Tabela115[[#This Row],[FINALIDADE
Julgamento e Normatização
Orçamento 
Atualizado]]</f>
        <v>#DIV/0!</v>
      </c>
      <c r="CB63" s="93"/>
      <c r="CC6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3" s="93"/>
      <c r="CE6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3" s="31"/>
      <c r="CI63" s="31"/>
      <c r="CJ6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3" s="31"/>
      <c r="CL63" s="203" t="e">
        <f>Tabela115[[#This Row],[GESTÃO
Comunicação 
e Eventos
Despesa Liquidada até __/__/____]]/Tabela115[[#This Row],[GESTÃO
Comunicação 
e Eventos
Orçamento 
Atualizado]]</f>
        <v>#DIV/0!</v>
      </c>
      <c r="CM63" s="31"/>
      <c r="CN63" s="203" t="e">
        <f>Tabela115[[#This Row],[GESTÃO
Comunicação 
e Eventos
(+)
Suplementação
 proposta para a
_ª Reformulação]]/Tabela115[[#This Row],[GESTÃO
Comunicação 
e Eventos
Orçamento 
Atualizado]]</f>
        <v>#DIV/0!</v>
      </c>
      <c r="CO63" s="31"/>
      <c r="CP63" s="203" t="e">
        <f>-Tabela115[[#This Row],[GESTÃO
Comunicação 
e Eventos
(-)
Redução
proposta para a
_ª Reformulação]]/Tabela115[[#This Row],[GESTÃO
Comunicação 
e Eventos
Orçamento 
Atualizado]]</f>
        <v>#DIV/0!</v>
      </c>
      <c r="CQ6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3" s="31"/>
      <c r="CS63" s="31"/>
      <c r="CT6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3" s="31"/>
      <c r="CV63" s="203" t="e">
        <f>Tabela115[[#This Row],[GESTÃO
Suporte Técnico-Administrativo
Despesa Liquidada até __/__/____]]/Tabela115[[#This Row],[GESTÃO
Suporte Técnico-Administrativo
Orçamento 
Atualizado]]</f>
        <v>#DIV/0!</v>
      </c>
      <c r="CW63" s="31"/>
      <c r="CX6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3" s="31"/>
      <c r="CZ6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3" s="31"/>
      <c r="DC63" s="31"/>
      <c r="DD6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3" s="31"/>
      <c r="DF63" s="203" t="e">
        <f>Tabela115[[#This Row],[GESTÃO
Tecnologia da
Informação
Despesa Liquidada até __/__/____]]/Tabela115[[#This Row],[GESTÃO
Tecnologia da
Informação
Orçamento 
Atualizado]]</f>
        <v>#DIV/0!</v>
      </c>
      <c r="DG63" s="31"/>
      <c r="DH6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3" s="31"/>
      <c r="DJ63" s="203" t="e">
        <f>-Tabela115[[#This Row],[GESTÃO
Tecnologia da
Informação
(-)
Redução
proposta para a
_ª Reformulação]]/Tabela115[[#This Row],[GESTÃO
Tecnologia da
Informação
Orçamento 
Atualizado]]</f>
        <v>#DIV/0!</v>
      </c>
      <c r="DK6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3" s="31"/>
      <c r="DM63" s="31"/>
      <c r="DN63" s="31">
        <f>Tabela115[[#This Row],[GESTÃO
Infraestrutura
Proposta Orçamentária Inicial]]+Tabela115[[#This Row],[GESTÃO
Infraestrutura
Transposições Orçamentárias 
Nº __ a __ 
e
Reformulações
aprovadas]]</f>
        <v>0</v>
      </c>
      <c r="DO63" s="31"/>
      <c r="DP63" s="203" t="e">
        <f>Tabela115[[#This Row],[GESTÃO
Infraestrutura
Despesa Liquidada até __/__/____]]/Tabela115[[#This Row],[GESTÃO
Infraestrutura
Orçamento 
Atualizado]]</f>
        <v>#DIV/0!</v>
      </c>
      <c r="DQ63" s="31"/>
      <c r="DR63" s="203" t="e">
        <f>Tabela115[[#This Row],[GESTÃO
Infraestrutura
(+)
Suplementação
 proposta para a
_ª Reformulação]]/Tabela115[[#This Row],[GESTÃO
Infraestrutura
Orçamento 
Atualizado]]</f>
        <v>#DIV/0!</v>
      </c>
      <c r="DS63" s="31"/>
      <c r="DT63" s="203" t="e">
        <f>Tabela115[[#This Row],[GESTÃO
Infraestrutura
(-)
Redução
proposta para a
_ª Reformulação]]/Tabela115[[#This Row],[GESTÃO
Infraestrutura
Orçamento 
Atualizado]]</f>
        <v>#DIV/0!</v>
      </c>
      <c r="DU6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3" s="89"/>
      <c r="DX63" s="89"/>
      <c r="DY63" s="89"/>
      <c r="DZ63" s="89"/>
      <c r="EA63" s="89"/>
      <c r="EB63" s="89"/>
      <c r="EC63" s="89"/>
      <c r="ED63" s="89"/>
      <c r="EE63" s="89"/>
    </row>
    <row r="64" spans="1:136" s="18" customFormat="1" ht="12" x14ac:dyDescent="0.25">
      <c r="A64" s="85" t="s">
        <v>148</v>
      </c>
      <c r="B64" s="213" t="s">
        <v>350</v>
      </c>
      <c r="C6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4" s="69" t="e">
        <f>Tabela115[[#This Row],[DESPESA
LIQUIDADA ATÉ
 __/__/____]]/Tabela115[[#This Row],[ORÇAMENTO
ATUALIZADO]]</f>
        <v>#DIV/0!</v>
      </c>
      <c r="H6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4" s="263" t="e">
        <f>Tabela115[[#This Row],[(+)
SUPLEMENTAÇÃO
PROPOSTA PARA A
_ª
REFORMULAÇÃO]]/Tabela115[[#This Row],[ORÇAMENTO
ATUALIZADO]]</f>
        <v>#DIV/0!</v>
      </c>
      <c r="J6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4" s="263" t="e">
        <f>-Tabela115[[#This Row],[(-)
REDUÇÃO
PROPOSTA PARA A
_ª
REFORMULAÇÃO]]/Tabela115[[#This Row],[ORÇAMENTO
ATUALIZADO]]</f>
        <v>#DIV/0!</v>
      </c>
      <c r="L6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4" s="83" t="e">
        <f>(Tabela115[[#This Row],[PROPOSTA
ORÇAMENTÁRIA
ATUALIZADA
APÓS A
_ª
REFORMULAÇÃO]]/Tabela115[[#This Row],[ORÇAMENTO
ATUALIZADO]])-1</f>
        <v>#DIV/0!</v>
      </c>
      <c r="N64" s="225"/>
      <c r="O64" s="93"/>
      <c r="P6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4" s="93"/>
      <c r="R64" s="201" t="e">
        <f>Tabela115[[#This Row],[GOVERNANÇA
Direção e
Liderança
Despesa Liquidada até __/__/____]]/Tabela115[[#This Row],[GOVERNANÇA
Direção e
Liderança
Orçamento 
Atualizado]]</f>
        <v>#DIV/0!</v>
      </c>
      <c r="S64" s="93"/>
      <c r="T64" s="201" t="e">
        <f>Tabela115[[#This Row],[GOVERNANÇA
Direção e
Liderança
(+)
Suplementação
 proposta para a
_ª Reformulação]]/Tabela115[[#This Row],[GOVERNANÇA
Direção e
Liderança
Orçamento 
Atualizado]]</f>
        <v>#DIV/0!</v>
      </c>
      <c r="U64" s="93"/>
      <c r="V64" s="201" t="e">
        <f>-Tabela115[[#This Row],[GOVERNANÇA
Direção e
Liderança
(-)
Redução
proposta para a
_ª Reformulação]]/Tabela115[[#This Row],[GOVERNANÇA
Direção e
Liderança
Orçamento 
Atualizado]]</f>
        <v>#DIV/0!</v>
      </c>
      <c r="W6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4" s="31"/>
      <c r="Y64" s="31"/>
      <c r="Z6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4" s="31"/>
      <c r="AB64" s="203" t="e">
        <f>Tabela115[[#This Row],[GOVERNANÇA
Relacionamento 
Institucional
Despesa Liquidada até __/__/____]]/Tabela115[[#This Row],[GOVERNANÇA
Relacionamento 
Institucional
Orçamento 
Atualizado]]</f>
        <v>#DIV/0!</v>
      </c>
      <c r="AC64" s="31"/>
      <c r="AD6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4" s="31"/>
      <c r="AF6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4" s="31"/>
      <c r="AI64" s="93"/>
      <c r="AJ64" s="93">
        <f>Tabela115[[#This Row],[GOVERNANÇA
Estratégia
Proposta Orçamentária Inicial]]+Tabela115[[#This Row],[GOVERNANÇA
Estratégia
Transposições Orçamentárias 
Nº __ a __ 
e
Reformulações
aprovadas]]</f>
        <v>0</v>
      </c>
      <c r="AK64" s="93"/>
      <c r="AL64" s="201" t="e">
        <f>Tabela115[[#This Row],[GOVERNANÇA
Estratégia
Despesa Liquidada até __/__/____]]/Tabela115[[#This Row],[GOVERNANÇA
Estratégia
Orçamento 
Atualizado]]</f>
        <v>#DIV/0!</v>
      </c>
      <c r="AM64" s="93"/>
      <c r="AN64" s="201" t="e">
        <f>Tabela115[[#This Row],[GOVERNANÇA
Estratégia
(+)
Suplementação
 proposta para a
_ª Reformulação]]/Tabela115[[#This Row],[GOVERNANÇA
Estratégia
Orçamento 
Atualizado]]</f>
        <v>#DIV/0!</v>
      </c>
      <c r="AO64" s="93"/>
      <c r="AP64" s="201" t="e">
        <f>-Tabela115[[#This Row],[GOVERNANÇA
Estratégia
(-)
Redução
proposta para a
_ª Reformulação]]/Tabela115[[#This Row],[GOVERNANÇA
Estratégia
Orçamento 
Atualizado]]</f>
        <v>#DIV/0!</v>
      </c>
      <c r="AQ6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4" s="31"/>
      <c r="AS64" s="93"/>
      <c r="AT64" s="93">
        <f>Tabela115[[#This Row],[GOVERNANÇA
Controle
Proposta Orçamentária Inicial]]+Tabela115[[#This Row],[GOVERNANÇA
Controle
Transposições Orçamentárias 
Nº __ a __ 
e
Reformulações
aprovadas]]</f>
        <v>0</v>
      </c>
      <c r="AU64" s="93"/>
      <c r="AV64" s="201" t="e">
        <f>Tabela115[[#This Row],[GOVERNANÇA
Controle
Despesa Liquidada até __/__/____]]/Tabela115[[#This Row],[GOVERNANÇA
Controle
Orçamento 
Atualizado]]</f>
        <v>#DIV/0!</v>
      </c>
      <c r="AW64" s="93"/>
      <c r="AX64" s="201" t="e">
        <f>Tabela115[[#This Row],[GOVERNANÇA
Controle
(+)
Suplementação
 proposta para a
_ª Reformulação]]/Tabela115[[#This Row],[GOVERNANÇA
Controle
Orçamento 
Atualizado]]</f>
        <v>#DIV/0!</v>
      </c>
      <c r="AY64" s="93"/>
      <c r="AZ64" s="201" t="e">
        <f>-Tabela115[[#This Row],[GOVERNANÇA
Controle
(-)
Redução
proposta para a
_ª Reformulação]]/Tabela115[[#This Row],[GOVERNANÇA
Controle
Orçamento 
Atualizado]]</f>
        <v>#DIV/0!</v>
      </c>
      <c r="BA6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4" s="225"/>
      <c r="BD64" s="93"/>
      <c r="BE64" s="93">
        <f>Tabela115[[#This Row],[FINALIDADE
Fiscalização
Proposta Orçamentária Inicial]]+Tabela115[[#This Row],[FINALIDADE
Fiscalização
Transposições Orçamentárias 
Nº __ a __ 
e
Reformulações
aprovadas]]</f>
        <v>0</v>
      </c>
      <c r="BF64" s="93"/>
      <c r="BG64" s="201" t="e">
        <f>Tabela115[[#This Row],[FINALIDADE
Fiscalização
Despesa Liquidada até __/__/____]]/Tabela115[[#This Row],[FINALIDADE
Fiscalização
Orçamento 
Atualizado]]</f>
        <v>#DIV/0!</v>
      </c>
      <c r="BH64" s="93"/>
      <c r="BI64" s="201" t="e">
        <f>Tabela115[[#This Row],[FINALIDADE
Fiscalização
(+)
Suplementação
 proposta para a
_ª Reformulação]]/Tabela115[[#This Row],[FINALIDADE
Fiscalização
Orçamento 
Atualizado]]</f>
        <v>#DIV/0!</v>
      </c>
      <c r="BJ64" s="93"/>
      <c r="BK64" s="201" t="e">
        <f>Tabela115[[#This Row],[FINALIDADE
Fiscalização
(-)
Redução
proposta para a
_ª Reformulação]]/Tabela115[[#This Row],[FINALIDADE
Fiscalização
Orçamento 
Atualizado]]</f>
        <v>#DIV/0!</v>
      </c>
      <c r="BL6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4" s="31"/>
      <c r="BN64" s="93"/>
      <c r="BO64" s="93">
        <f>Tabela115[[#This Row],[FINALIDADE
Registro
Proposta Orçamentária Inicial]]+Tabela115[[#This Row],[FINALIDADE
Registro
Transposições Orçamentárias 
Nº __ a __ 
e
Reformulações
aprovadas]]</f>
        <v>0</v>
      </c>
      <c r="BP64" s="93"/>
      <c r="BQ64" s="202" t="e">
        <f>Tabela115[[#This Row],[FINALIDADE
Registro
Despesa Liquidada até __/__/____]]/Tabela115[[#This Row],[FINALIDADE
Registro
Orçamento 
Atualizado]]</f>
        <v>#DIV/0!</v>
      </c>
      <c r="BR64" s="93"/>
      <c r="BS64" s="202" t="e">
        <f>Tabela115[[#This Row],[FINALIDADE
Registro
(+)
Suplementação
 proposta para a
_ª Reformulação]]/Tabela115[[#This Row],[FINALIDADE
Registro
Orçamento 
Atualizado]]</f>
        <v>#DIV/0!</v>
      </c>
      <c r="BT64" s="93"/>
      <c r="BU64" s="202" t="e">
        <f>Tabela115[[#This Row],[FINALIDADE
Registro
(-)
Redução
proposta para a
_ª Reformulação]]/Tabela115[[#This Row],[FINALIDADE
Registro
Orçamento 
Atualizado]]</f>
        <v>#DIV/0!</v>
      </c>
      <c r="BV6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4" s="244"/>
      <c r="BX64" s="31"/>
      <c r="BY6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4" s="93"/>
      <c r="CA64" s="201" t="e">
        <f>Tabela115[[#This Row],[FINALIDADE
Julgamento e Normatização
Despesa Liquidada até __/__/____]]/Tabela115[[#This Row],[FINALIDADE
Julgamento e Normatização
Orçamento 
Atualizado]]</f>
        <v>#DIV/0!</v>
      </c>
      <c r="CB64" s="93"/>
      <c r="CC6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4" s="93"/>
      <c r="CE6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4" s="31"/>
      <c r="CI64" s="31"/>
      <c r="CJ6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4" s="31"/>
      <c r="CL64" s="203" t="e">
        <f>Tabela115[[#This Row],[GESTÃO
Comunicação 
e Eventos
Despesa Liquidada até __/__/____]]/Tabela115[[#This Row],[GESTÃO
Comunicação 
e Eventos
Orçamento 
Atualizado]]</f>
        <v>#DIV/0!</v>
      </c>
      <c r="CM64" s="31"/>
      <c r="CN64" s="203" t="e">
        <f>Tabela115[[#This Row],[GESTÃO
Comunicação 
e Eventos
(+)
Suplementação
 proposta para a
_ª Reformulação]]/Tabela115[[#This Row],[GESTÃO
Comunicação 
e Eventos
Orçamento 
Atualizado]]</f>
        <v>#DIV/0!</v>
      </c>
      <c r="CO64" s="31"/>
      <c r="CP64" s="203" t="e">
        <f>-Tabela115[[#This Row],[GESTÃO
Comunicação 
e Eventos
(-)
Redução
proposta para a
_ª Reformulação]]/Tabela115[[#This Row],[GESTÃO
Comunicação 
e Eventos
Orçamento 
Atualizado]]</f>
        <v>#DIV/0!</v>
      </c>
      <c r="CQ6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4" s="31"/>
      <c r="CS64" s="31"/>
      <c r="CT6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4" s="31"/>
      <c r="CV64" s="203" t="e">
        <f>Tabela115[[#This Row],[GESTÃO
Suporte Técnico-Administrativo
Despesa Liquidada até __/__/____]]/Tabela115[[#This Row],[GESTÃO
Suporte Técnico-Administrativo
Orçamento 
Atualizado]]</f>
        <v>#DIV/0!</v>
      </c>
      <c r="CW64" s="31"/>
      <c r="CX6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4" s="31"/>
      <c r="CZ6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4" s="31"/>
      <c r="DC64" s="31"/>
      <c r="DD6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4" s="31"/>
      <c r="DF64" s="203" t="e">
        <f>Tabela115[[#This Row],[GESTÃO
Tecnologia da
Informação
Despesa Liquidada até __/__/____]]/Tabela115[[#This Row],[GESTÃO
Tecnologia da
Informação
Orçamento 
Atualizado]]</f>
        <v>#DIV/0!</v>
      </c>
      <c r="DG64" s="31"/>
      <c r="DH6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4" s="31"/>
      <c r="DJ64" s="203" t="e">
        <f>-Tabela115[[#This Row],[GESTÃO
Tecnologia da
Informação
(-)
Redução
proposta para a
_ª Reformulação]]/Tabela115[[#This Row],[GESTÃO
Tecnologia da
Informação
Orçamento 
Atualizado]]</f>
        <v>#DIV/0!</v>
      </c>
      <c r="DK6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4" s="31"/>
      <c r="DM64" s="31"/>
      <c r="DN64" s="31">
        <f>Tabela115[[#This Row],[GESTÃO
Infraestrutura
Proposta Orçamentária Inicial]]+Tabela115[[#This Row],[GESTÃO
Infraestrutura
Transposições Orçamentárias 
Nº __ a __ 
e
Reformulações
aprovadas]]</f>
        <v>0</v>
      </c>
      <c r="DO64" s="31"/>
      <c r="DP64" s="203" t="e">
        <f>Tabela115[[#This Row],[GESTÃO
Infraestrutura
Despesa Liquidada até __/__/____]]/Tabela115[[#This Row],[GESTÃO
Infraestrutura
Orçamento 
Atualizado]]</f>
        <v>#DIV/0!</v>
      </c>
      <c r="DQ64" s="31"/>
      <c r="DR64" s="203" t="e">
        <f>Tabela115[[#This Row],[GESTÃO
Infraestrutura
(+)
Suplementação
 proposta para a
_ª Reformulação]]/Tabela115[[#This Row],[GESTÃO
Infraestrutura
Orçamento 
Atualizado]]</f>
        <v>#DIV/0!</v>
      </c>
      <c r="DS64" s="31"/>
      <c r="DT64" s="203" t="e">
        <f>Tabela115[[#This Row],[GESTÃO
Infraestrutura
(-)
Redução
proposta para a
_ª Reformulação]]/Tabela115[[#This Row],[GESTÃO
Infraestrutura
Orçamento 
Atualizado]]</f>
        <v>#DIV/0!</v>
      </c>
      <c r="DU6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4" s="89"/>
      <c r="DX64" s="89"/>
      <c r="DY64" s="89"/>
      <c r="DZ64" s="89"/>
      <c r="EA64" s="89"/>
      <c r="EB64" s="89"/>
      <c r="EC64" s="89"/>
      <c r="ED64" s="89"/>
      <c r="EE64" s="89"/>
    </row>
    <row r="65" spans="1:136" s="18" customFormat="1" ht="12" x14ac:dyDescent="0.25">
      <c r="A65" s="85" t="s">
        <v>647</v>
      </c>
      <c r="B65" s="213" t="s">
        <v>648</v>
      </c>
      <c r="C6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5" s="69" t="e">
        <f>Tabela115[[#This Row],[DESPESA
LIQUIDADA ATÉ
 __/__/____]]/Tabela115[[#This Row],[ORÇAMENTO
ATUALIZADO]]</f>
        <v>#DIV/0!</v>
      </c>
      <c r="H6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5" s="263" t="e">
        <f>Tabela115[[#This Row],[(+)
SUPLEMENTAÇÃO
PROPOSTA PARA A
_ª
REFORMULAÇÃO]]/Tabela115[[#This Row],[ORÇAMENTO
ATUALIZADO]]</f>
        <v>#DIV/0!</v>
      </c>
      <c r="J6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5" s="263" t="e">
        <f>-Tabela115[[#This Row],[(-)
REDUÇÃO
PROPOSTA PARA A
_ª
REFORMULAÇÃO]]/Tabela115[[#This Row],[ORÇAMENTO
ATUALIZADO]]</f>
        <v>#DIV/0!</v>
      </c>
      <c r="L6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5" s="83" t="e">
        <f>(Tabela115[[#This Row],[PROPOSTA
ORÇAMENTÁRIA
ATUALIZADA
APÓS A
_ª
REFORMULAÇÃO]]/Tabela115[[#This Row],[ORÇAMENTO
ATUALIZADO]])-1</f>
        <v>#DIV/0!</v>
      </c>
      <c r="N65" s="225"/>
      <c r="O65" s="93"/>
      <c r="P6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5" s="93"/>
      <c r="R65" s="201" t="e">
        <f>Tabela115[[#This Row],[GOVERNANÇA
Direção e
Liderança
Despesa Liquidada até __/__/____]]/Tabela115[[#This Row],[GOVERNANÇA
Direção e
Liderança
Orçamento 
Atualizado]]</f>
        <v>#DIV/0!</v>
      </c>
      <c r="S65" s="93"/>
      <c r="T65" s="201" t="e">
        <f>Tabela115[[#This Row],[GOVERNANÇA
Direção e
Liderança
(+)
Suplementação
 proposta para a
_ª Reformulação]]/Tabela115[[#This Row],[GOVERNANÇA
Direção e
Liderança
Orçamento 
Atualizado]]</f>
        <v>#DIV/0!</v>
      </c>
      <c r="U65" s="93"/>
      <c r="V65" s="201" t="e">
        <f>-Tabela115[[#This Row],[GOVERNANÇA
Direção e
Liderança
(-)
Redução
proposta para a
_ª Reformulação]]/Tabela115[[#This Row],[GOVERNANÇA
Direção e
Liderança
Orçamento 
Atualizado]]</f>
        <v>#DIV/0!</v>
      </c>
      <c r="W6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5" s="31"/>
      <c r="Y65" s="31"/>
      <c r="Z6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5" s="31"/>
      <c r="AB65" s="203" t="e">
        <f>Tabela115[[#This Row],[GOVERNANÇA
Relacionamento 
Institucional
Despesa Liquidada até __/__/____]]/Tabela115[[#This Row],[GOVERNANÇA
Relacionamento 
Institucional
Orçamento 
Atualizado]]</f>
        <v>#DIV/0!</v>
      </c>
      <c r="AC65" s="31"/>
      <c r="AD6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5" s="31"/>
      <c r="AF6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5" s="31"/>
      <c r="AI65" s="31"/>
      <c r="AJ65" s="31">
        <f>Tabela115[[#This Row],[GOVERNANÇA
Estratégia
Proposta Orçamentária Inicial]]+Tabela115[[#This Row],[GOVERNANÇA
Estratégia
Transposições Orçamentárias 
Nº __ a __ 
e
Reformulações
aprovadas]]</f>
        <v>0</v>
      </c>
      <c r="AK65" s="31"/>
      <c r="AL65" s="226" t="e">
        <f>Tabela115[[#This Row],[GOVERNANÇA
Estratégia
Despesa Liquidada até __/__/____]]/Tabela115[[#This Row],[GOVERNANÇA
Estratégia
Orçamento 
Atualizado]]</f>
        <v>#DIV/0!</v>
      </c>
      <c r="AM65" s="31"/>
      <c r="AN65" s="203" t="e">
        <f>Tabela115[[#This Row],[GOVERNANÇA
Estratégia
(+)
Suplementação
 proposta para a
_ª Reformulação]]/Tabela115[[#This Row],[GOVERNANÇA
Estratégia
Orçamento 
Atualizado]]</f>
        <v>#DIV/0!</v>
      </c>
      <c r="AO65" s="31"/>
      <c r="AP65" s="203" t="e">
        <f>-Tabela115[[#This Row],[GOVERNANÇA
Estratégia
(-)
Redução
proposta para a
_ª Reformulação]]/Tabela115[[#This Row],[GOVERNANÇA
Estratégia
Orçamento 
Atualizado]]</f>
        <v>#DIV/0!</v>
      </c>
      <c r="AQ6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5" s="31"/>
      <c r="AS65" s="93"/>
      <c r="AT65" s="93">
        <f>Tabela115[[#This Row],[GOVERNANÇA
Controle
Proposta Orçamentária Inicial]]+Tabela115[[#This Row],[GOVERNANÇA
Controle
Transposições Orçamentárias 
Nº __ a __ 
e
Reformulações
aprovadas]]</f>
        <v>0</v>
      </c>
      <c r="AU65" s="93"/>
      <c r="AV65" s="201" t="e">
        <f>Tabela115[[#This Row],[GOVERNANÇA
Controle
Despesa Liquidada até __/__/____]]/Tabela115[[#This Row],[GOVERNANÇA
Controle
Orçamento 
Atualizado]]</f>
        <v>#DIV/0!</v>
      </c>
      <c r="AW65" s="93"/>
      <c r="AX65" s="201" t="e">
        <f>Tabela115[[#This Row],[GOVERNANÇA
Controle
(+)
Suplementação
 proposta para a
_ª Reformulação]]/Tabela115[[#This Row],[GOVERNANÇA
Controle
Orçamento 
Atualizado]]</f>
        <v>#DIV/0!</v>
      </c>
      <c r="AY65" s="93"/>
      <c r="AZ65" s="201" t="e">
        <f>-Tabela115[[#This Row],[GOVERNANÇA
Controle
(-)
Redução
proposta para a
_ª Reformulação]]/Tabela115[[#This Row],[GOVERNANÇA
Controle
Orçamento 
Atualizado]]</f>
        <v>#DIV/0!</v>
      </c>
      <c r="BA6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5" s="225"/>
      <c r="BD65" s="93"/>
      <c r="BE65" s="93">
        <f>Tabela115[[#This Row],[FINALIDADE
Fiscalização
Proposta Orçamentária Inicial]]+Tabela115[[#This Row],[FINALIDADE
Fiscalização
Transposições Orçamentárias 
Nº __ a __ 
e
Reformulações
aprovadas]]</f>
        <v>0</v>
      </c>
      <c r="BF65" s="93"/>
      <c r="BG65" s="201" t="e">
        <f>Tabela115[[#This Row],[FINALIDADE
Fiscalização
Despesa Liquidada até __/__/____]]/Tabela115[[#This Row],[FINALIDADE
Fiscalização
Orçamento 
Atualizado]]</f>
        <v>#DIV/0!</v>
      </c>
      <c r="BH65" s="93"/>
      <c r="BI65" s="201" t="e">
        <f>Tabela115[[#This Row],[FINALIDADE
Fiscalização
(+)
Suplementação
 proposta para a
_ª Reformulação]]/Tabela115[[#This Row],[FINALIDADE
Fiscalização
Orçamento 
Atualizado]]</f>
        <v>#DIV/0!</v>
      </c>
      <c r="BJ65" s="93"/>
      <c r="BK65" s="201" t="e">
        <f>Tabela115[[#This Row],[FINALIDADE
Fiscalização
(-)
Redução
proposta para a
_ª Reformulação]]/Tabela115[[#This Row],[FINALIDADE
Fiscalização
Orçamento 
Atualizado]]</f>
        <v>#DIV/0!</v>
      </c>
      <c r="BL6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5" s="31"/>
      <c r="BN65" s="93"/>
      <c r="BO65" s="93">
        <f>Tabela115[[#This Row],[FINALIDADE
Registro
Proposta Orçamentária Inicial]]+Tabela115[[#This Row],[FINALIDADE
Registro
Transposições Orçamentárias 
Nº __ a __ 
e
Reformulações
aprovadas]]</f>
        <v>0</v>
      </c>
      <c r="BP65" s="93"/>
      <c r="BQ65" s="202" t="e">
        <f>Tabela115[[#This Row],[FINALIDADE
Registro
Despesa Liquidada até __/__/____]]/Tabela115[[#This Row],[FINALIDADE
Registro
Orçamento 
Atualizado]]</f>
        <v>#DIV/0!</v>
      </c>
      <c r="BR65" s="93"/>
      <c r="BS65" s="202" t="e">
        <f>Tabela115[[#This Row],[FINALIDADE
Registro
(+)
Suplementação
 proposta para a
_ª Reformulação]]/Tabela115[[#This Row],[FINALIDADE
Registro
Orçamento 
Atualizado]]</f>
        <v>#DIV/0!</v>
      </c>
      <c r="BT65" s="93"/>
      <c r="BU65" s="202" t="e">
        <f>Tabela115[[#This Row],[FINALIDADE
Registro
(-)
Redução
proposta para a
_ª Reformulação]]/Tabela115[[#This Row],[FINALIDADE
Registro
Orçamento 
Atualizado]]</f>
        <v>#DIV/0!</v>
      </c>
      <c r="BV6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5" s="244"/>
      <c r="BX65" s="31"/>
      <c r="BY6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5" s="93"/>
      <c r="CA65" s="201" t="e">
        <f>Tabela115[[#This Row],[FINALIDADE
Julgamento e Normatização
Despesa Liquidada até __/__/____]]/Tabela115[[#This Row],[FINALIDADE
Julgamento e Normatização
Orçamento 
Atualizado]]</f>
        <v>#DIV/0!</v>
      </c>
      <c r="CB65" s="93"/>
      <c r="CC6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5" s="93"/>
      <c r="CE6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5" s="31"/>
      <c r="CI65" s="31"/>
      <c r="CJ6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5" s="31"/>
      <c r="CL65" s="203" t="e">
        <f>Tabela115[[#This Row],[GESTÃO
Comunicação 
e Eventos
Despesa Liquidada até __/__/____]]/Tabela115[[#This Row],[GESTÃO
Comunicação 
e Eventos
Orçamento 
Atualizado]]</f>
        <v>#DIV/0!</v>
      </c>
      <c r="CM65" s="31"/>
      <c r="CN65" s="203" t="e">
        <f>Tabela115[[#This Row],[GESTÃO
Comunicação 
e Eventos
(+)
Suplementação
 proposta para a
_ª Reformulação]]/Tabela115[[#This Row],[GESTÃO
Comunicação 
e Eventos
Orçamento 
Atualizado]]</f>
        <v>#DIV/0!</v>
      </c>
      <c r="CO65" s="31"/>
      <c r="CP65" s="203" t="e">
        <f>-Tabela115[[#This Row],[GESTÃO
Comunicação 
e Eventos
(-)
Redução
proposta para a
_ª Reformulação]]/Tabela115[[#This Row],[GESTÃO
Comunicação 
e Eventos
Orçamento 
Atualizado]]</f>
        <v>#DIV/0!</v>
      </c>
      <c r="CQ6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5" s="31"/>
      <c r="CS65" s="31"/>
      <c r="CT6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5" s="31"/>
      <c r="CV65" s="203" t="e">
        <f>Tabela115[[#This Row],[GESTÃO
Suporte Técnico-Administrativo
Despesa Liquidada até __/__/____]]/Tabela115[[#This Row],[GESTÃO
Suporte Técnico-Administrativo
Orçamento 
Atualizado]]</f>
        <v>#DIV/0!</v>
      </c>
      <c r="CW65" s="31"/>
      <c r="CX6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5" s="31"/>
      <c r="CZ6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5" s="31"/>
      <c r="DC65" s="31"/>
      <c r="DD6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5" s="31"/>
      <c r="DF65" s="203" t="e">
        <f>Tabela115[[#This Row],[GESTÃO
Tecnologia da
Informação
Despesa Liquidada até __/__/____]]/Tabela115[[#This Row],[GESTÃO
Tecnologia da
Informação
Orçamento 
Atualizado]]</f>
        <v>#DIV/0!</v>
      </c>
      <c r="DG65" s="31"/>
      <c r="DH6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5" s="31"/>
      <c r="DJ65" s="203" t="e">
        <f>-Tabela115[[#This Row],[GESTÃO
Tecnologia da
Informação
(-)
Redução
proposta para a
_ª Reformulação]]/Tabela115[[#This Row],[GESTÃO
Tecnologia da
Informação
Orçamento 
Atualizado]]</f>
        <v>#DIV/0!</v>
      </c>
      <c r="DK6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5" s="31"/>
      <c r="DM65" s="31"/>
      <c r="DN65" s="31">
        <f>Tabela115[[#This Row],[GESTÃO
Infraestrutura
Proposta Orçamentária Inicial]]+Tabela115[[#This Row],[GESTÃO
Infraestrutura
Transposições Orçamentárias 
Nº __ a __ 
e
Reformulações
aprovadas]]</f>
        <v>0</v>
      </c>
      <c r="DO65" s="31"/>
      <c r="DP65" s="203" t="e">
        <f>Tabela115[[#This Row],[GESTÃO
Infraestrutura
Despesa Liquidada até __/__/____]]/Tabela115[[#This Row],[GESTÃO
Infraestrutura
Orçamento 
Atualizado]]</f>
        <v>#DIV/0!</v>
      </c>
      <c r="DQ65" s="31"/>
      <c r="DR65" s="203" t="e">
        <f>Tabela115[[#This Row],[GESTÃO
Infraestrutura
(+)
Suplementação
 proposta para a
_ª Reformulação]]/Tabela115[[#This Row],[GESTÃO
Infraestrutura
Orçamento 
Atualizado]]</f>
        <v>#DIV/0!</v>
      </c>
      <c r="DS65" s="31"/>
      <c r="DT65" s="203" t="e">
        <f>Tabela115[[#This Row],[GESTÃO
Infraestrutura
(-)
Redução
proposta para a
_ª Reformulação]]/Tabela115[[#This Row],[GESTÃO
Infraestrutura
Orçamento 
Atualizado]]</f>
        <v>#DIV/0!</v>
      </c>
      <c r="DU6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18" customFormat="1" ht="12" x14ac:dyDescent="0.25">
      <c r="A66" s="85" t="s">
        <v>149</v>
      </c>
      <c r="B66" s="213" t="s">
        <v>649</v>
      </c>
      <c r="C6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6" s="69" t="e">
        <f>Tabela115[[#This Row],[DESPESA
LIQUIDADA ATÉ
 __/__/____]]/Tabela115[[#This Row],[ORÇAMENTO
ATUALIZADO]]</f>
        <v>#DIV/0!</v>
      </c>
      <c r="H6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6" s="263" t="e">
        <f>Tabela115[[#This Row],[(+)
SUPLEMENTAÇÃO
PROPOSTA PARA A
_ª
REFORMULAÇÃO]]/Tabela115[[#This Row],[ORÇAMENTO
ATUALIZADO]]</f>
        <v>#DIV/0!</v>
      </c>
      <c r="J6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6" s="263" t="e">
        <f>-Tabela115[[#This Row],[(-)
REDUÇÃO
PROPOSTA PARA A
_ª
REFORMULAÇÃO]]/Tabela115[[#This Row],[ORÇAMENTO
ATUALIZADO]]</f>
        <v>#DIV/0!</v>
      </c>
      <c r="L6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6" s="83" t="e">
        <f>(Tabela115[[#This Row],[PROPOSTA
ORÇAMENTÁRIA
ATUALIZADA
APÓS A
_ª
REFORMULAÇÃO]]/Tabela115[[#This Row],[ORÇAMENTO
ATUALIZADO]])-1</f>
        <v>#DIV/0!</v>
      </c>
      <c r="N66" s="225"/>
      <c r="O66" s="93"/>
      <c r="P6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6" s="93"/>
      <c r="R66" s="201" t="e">
        <f>Tabela115[[#This Row],[GOVERNANÇA
Direção e
Liderança
Despesa Liquidada até __/__/____]]/Tabela115[[#This Row],[GOVERNANÇA
Direção e
Liderança
Orçamento 
Atualizado]]</f>
        <v>#DIV/0!</v>
      </c>
      <c r="S66" s="93"/>
      <c r="T66" s="201" t="e">
        <f>Tabela115[[#This Row],[GOVERNANÇA
Direção e
Liderança
(+)
Suplementação
 proposta para a
_ª Reformulação]]/Tabela115[[#This Row],[GOVERNANÇA
Direção e
Liderança
Orçamento 
Atualizado]]</f>
        <v>#DIV/0!</v>
      </c>
      <c r="U66" s="93"/>
      <c r="V66" s="201" t="e">
        <f>-Tabela115[[#This Row],[GOVERNANÇA
Direção e
Liderança
(-)
Redução
proposta para a
_ª Reformulação]]/Tabela115[[#This Row],[GOVERNANÇA
Direção e
Liderança
Orçamento 
Atualizado]]</f>
        <v>#DIV/0!</v>
      </c>
      <c r="W6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6" s="31"/>
      <c r="Y66" s="31"/>
      <c r="Z6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6" s="31"/>
      <c r="AB66" s="203" t="e">
        <f>Tabela115[[#This Row],[GOVERNANÇA
Relacionamento 
Institucional
Despesa Liquidada até __/__/____]]/Tabela115[[#This Row],[GOVERNANÇA
Relacionamento 
Institucional
Orçamento 
Atualizado]]</f>
        <v>#DIV/0!</v>
      </c>
      <c r="AC66" s="31"/>
      <c r="AD6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6" s="31"/>
      <c r="AF6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6" s="31"/>
      <c r="AI66" s="93"/>
      <c r="AJ66" s="93">
        <f>Tabela115[[#This Row],[GOVERNANÇA
Estratégia
Proposta Orçamentária Inicial]]+Tabela115[[#This Row],[GOVERNANÇA
Estratégia
Transposições Orçamentárias 
Nº __ a __ 
e
Reformulações
aprovadas]]</f>
        <v>0</v>
      </c>
      <c r="AK66" s="93"/>
      <c r="AL66" s="201" t="e">
        <f>Tabela115[[#This Row],[GOVERNANÇA
Estratégia
Despesa Liquidada até __/__/____]]/Tabela115[[#This Row],[GOVERNANÇA
Estratégia
Orçamento 
Atualizado]]</f>
        <v>#DIV/0!</v>
      </c>
      <c r="AM66" s="93"/>
      <c r="AN66" s="201" t="e">
        <f>Tabela115[[#This Row],[GOVERNANÇA
Estratégia
(+)
Suplementação
 proposta para a
_ª Reformulação]]/Tabela115[[#This Row],[GOVERNANÇA
Estratégia
Orçamento 
Atualizado]]</f>
        <v>#DIV/0!</v>
      </c>
      <c r="AO66" s="93"/>
      <c r="AP66" s="201" t="e">
        <f>-Tabela115[[#This Row],[GOVERNANÇA
Estratégia
(-)
Redução
proposta para a
_ª Reformulação]]/Tabela115[[#This Row],[GOVERNANÇA
Estratégia
Orçamento 
Atualizado]]</f>
        <v>#DIV/0!</v>
      </c>
      <c r="AQ6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6" s="31"/>
      <c r="AS66" s="93"/>
      <c r="AT66" s="93">
        <f>Tabela115[[#This Row],[GOVERNANÇA
Controle
Proposta Orçamentária Inicial]]+Tabela115[[#This Row],[GOVERNANÇA
Controle
Transposições Orçamentárias 
Nº __ a __ 
e
Reformulações
aprovadas]]</f>
        <v>0</v>
      </c>
      <c r="AU66" s="93"/>
      <c r="AV66" s="201" t="e">
        <f>Tabela115[[#This Row],[GOVERNANÇA
Controle
Despesa Liquidada até __/__/____]]/Tabela115[[#This Row],[GOVERNANÇA
Controle
Orçamento 
Atualizado]]</f>
        <v>#DIV/0!</v>
      </c>
      <c r="AW66" s="93"/>
      <c r="AX66" s="201" t="e">
        <f>Tabela115[[#This Row],[GOVERNANÇA
Controle
(+)
Suplementação
 proposta para a
_ª Reformulação]]/Tabela115[[#This Row],[GOVERNANÇA
Controle
Orçamento 
Atualizado]]</f>
        <v>#DIV/0!</v>
      </c>
      <c r="AY66" s="93"/>
      <c r="AZ66" s="201" t="e">
        <f>-Tabela115[[#This Row],[GOVERNANÇA
Controle
(-)
Redução
proposta para a
_ª Reformulação]]/Tabela115[[#This Row],[GOVERNANÇA
Controle
Orçamento 
Atualizado]]</f>
        <v>#DIV/0!</v>
      </c>
      <c r="BA6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6" s="225"/>
      <c r="BD66" s="93"/>
      <c r="BE66" s="93">
        <f>Tabela115[[#This Row],[FINALIDADE
Fiscalização
Proposta Orçamentária Inicial]]+Tabela115[[#This Row],[FINALIDADE
Fiscalização
Transposições Orçamentárias 
Nº __ a __ 
e
Reformulações
aprovadas]]</f>
        <v>0</v>
      </c>
      <c r="BF66" s="93"/>
      <c r="BG66" s="201" t="e">
        <f>Tabela115[[#This Row],[FINALIDADE
Fiscalização
Despesa Liquidada até __/__/____]]/Tabela115[[#This Row],[FINALIDADE
Fiscalização
Orçamento 
Atualizado]]</f>
        <v>#DIV/0!</v>
      </c>
      <c r="BH66" s="93"/>
      <c r="BI66" s="201" t="e">
        <f>Tabela115[[#This Row],[FINALIDADE
Fiscalização
(+)
Suplementação
 proposta para a
_ª Reformulação]]/Tabela115[[#This Row],[FINALIDADE
Fiscalização
Orçamento 
Atualizado]]</f>
        <v>#DIV/0!</v>
      </c>
      <c r="BJ66" s="93"/>
      <c r="BK66" s="201" t="e">
        <f>Tabela115[[#This Row],[FINALIDADE
Fiscalização
(-)
Redução
proposta para a
_ª Reformulação]]/Tabela115[[#This Row],[FINALIDADE
Fiscalização
Orçamento 
Atualizado]]</f>
        <v>#DIV/0!</v>
      </c>
      <c r="BL6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6" s="31"/>
      <c r="BN66" s="93"/>
      <c r="BO66" s="93">
        <f>Tabela115[[#This Row],[FINALIDADE
Registro
Proposta Orçamentária Inicial]]+Tabela115[[#This Row],[FINALIDADE
Registro
Transposições Orçamentárias 
Nº __ a __ 
e
Reformulações
aprovadas]]</f>
        <v>0</v>
      </c>
      <c r="BP66" s="93"/>
      <c r="BQ66" s="202" t="e">
        <f>Tabela115[[#This Row],[FINALIDADE
Registro
Despesa Liquidada até __/__/____]]/Tabela115[[#This Row],[FINALIDADE
Registro
Orçamento 
Atualizado]]</f>
        <v>#DIV/0!</v>
      </c>
      <c r="BR66" s="93"/>
      <c r="BS66" s="202" t="e">
        <f>Tabela115[[#This Row],[FINALIDADE
Registro
(+)
Suplementação
 proposta para a
_ª Reformulação]]/Tabela115[[#This Row],[FINALIDADE
Registro
Orçamento 
Atualizado]]</f>
        <v>#DIV/0!</v>
      </c>
      <c r="BT66" s="93"/>
      <c r="BU66" s="202" t="e">
        <f>Tabela115[[#This Row],[FINALIDADE
Registro
(-)
Redução
proposta para a
_ª Reformulação]]/Tabela115[[#This Row],[FINALIDADE
Registro
Orçamento 
Atualizado]]</f>
        <v>#DIV/0!</v>
      </c>
      <c r="BV6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6" s="244"/>
      <c r="BX66" s="31"/>
      <c r="BY6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6" s="93"/>
      <c r="CA66" s="201" t="e">
        <f>Tabela115[[#This Row],[FINALIDADE
Julgamento e Normatização
Despesa Liquidada até __/__/____]]/Tabela115[[#This Row],[FINALIDADE
Julgamento e Normatização
Orçamento 
Atualizado]]</f>
        <v>#DIV/0!</v>
      </c>
      <c r="CB66" s="93"/>
      <c r="CC6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6" s="93"/>
      <c r="CE6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6" s="31"/>
      <c r="CI66" s="31"/>
      <c r="CJ6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6" s="31"/>
      <c r="CL66" s="203" t="e">
        <f>Tabela115[[#This Row],[GESTÃO
Comunicação 
e Eventos
Despesa Liquidada até __/__/____]]/Tabela115[[#This Row],[GESTÃO
Comunicação 
e Eventos
Orçamento 
Atualizado]]</f>
        <v>#DIV/0!</v>
      </c>
      <c r="CM66" s="31"/>
      <c r="CN66" s="203" t="e">
        <f>Tabela115[[#This Row],[GESTÃO
Comunicação 
e Eventos
(+)
Suplementação
 proposta para a
_ª Reformulação]]/Tabela115[[#This Row],[GESTÃO
Comunicação 
e Eventos
Orçamento 
Atualizado]]</f>
        <v>#DIV/0!</v>
      </c>
      <c r="CO66" s="31"/>
      <c r="CP66" s="203" t="e">
        <f>-Tabela115[[#This Row],[GESTÃO
Comunicação 
e Eventos
(-)
Redução
proposta para a
_ª Reformulação]]/Tabela115[[#This Row],[GESTÃO
Comunicação 
e Eventos
Orçamento 
Atualizado]]</f>
        <v>#DIV/0!</v>
      </c>
      <c r="CQ6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6" s="31"/>
      <c r="CS66" s="31"/>
      <c r="CT6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6" s="31"/>
      <c r="CV66" s="203" t="e">
        <f>Tabela115[[#This Row],[GESTÃO
Suporte Técnico-Administrativo
Despesa Liquidada até __/__/____]]/Tabela115[[#This Row],[GESTÃO
Suporte Técnico-Administrativo
Orçamento 
Atualizado]]</f>
        <v>#DIV/0!</v>
      </c>
      <c r="CW66" s="31"/>
      <c r="CX6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6" s="31"/>
      <c r="CZ6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6" s="31"/>
      <c r="DC66" s="31"/>
      <c r="DD6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6" s="31"/>
      <c r="DF66" s="203" t="e">
        <f>Tabela115[[#This Row],[GESTÃO
Tecnologia da
Informação
Despesa Liquidada até __/__/____]]/Tabela115[[#This Row],[GESTÃO
Tecnologia da
Informação
Orçamento 
Atualizado]]</f>
        <v>#DIV/0!</v>
      </c>
      <c r="DG66" s="31"/>
      <c r="DH6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6" s="31"/>
      <c r="DJ66" s="203" t="e">
        <f>-Tabela115[[#This Row],[GESTÃO
Tecnologia da
Informação
(-)
Redução
proposta para a
_ª Reformulação]]/Tabela115[[#This Row],[GESTÃO
Tecnologia da
Informação
Orçamento 
Atualizado]]</f>
        <v>#DIV/0!</v>
      </c>
      <c r="DK6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6" s="31"/>
      <c r="DM66" s="31"/>
      <c r="DN66" s="31">
        <f>Tabela115[[#This Row],[GESTÃO
Infraestrutura
Proposta Orçamentária Inicial]]+Tabela115[[#This Row],[GESTÃO
Infraestrutura
Transposições Orçamentárias 
Nº __ a __ 
e
Reformulações
aprovadas]]</f>
        <v>0</v>
      </c>
      <c r="DO66" s="31"/>
      <c r="DP66" s="203" t="e">
        <f>Tabela115[[#This Row],[GESTÃO
Infraestrutura
Despesa Liquidada até __/__/____]]/Tabela115[[#This Row],[GESTÃO
Infraestrutura
Orçamento 
Atualizado]]</f>
        <v>#DIV/0!</v>
      </c>
      <c r="DQ66" s="31"/>
      <c r="DR66" s="203" t="e">
        <f>Tabela115[[#This Row],[GESTÃO
Infraestrutura
(+)
Suplementação
 proposta para a
_ª Reformulação]]/Tabela115[[#This Row],[GESTÃO
Infraestrutura
Orçamento 
Atualizado]]</f>
        <v>#DIV/0!</v>
      </c>
      <c r="DS66" s="31"/>
      <c r="DT66" s="203" t="e">
        <f>Tabela115[[#This Row],[GESTÃO
Infraestrutura
(-)
Redução
proposta para a
_ª Reformulação]]/Tabela115[[#This Row],[GESTÃO
Infraestrutura
Orçamento 
Atualizado]]</f>
        <v>#DIV/0!</v>
      </c>
      <c r="DU6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6" s="89"/>
      <c r="DX66" s="89"/>
      <c r="DY66" s="89"/>
      <c r="DZ66" s="89"/>
      <c r="EA66" s="89"/>
      <c r="EB66" s="89"/>
      <c r="EC66" s="89"/>
      <c r="ED66" s="89"/>
      <c r="EE66" s="89"/>
    </row>
    <row r="67" spans="1:136" s="18" customFormat="1" ht="12" x14ac:dyDescent="0.25">
      <c r="A67" s="85" t="s">
        <v>150</v>
      </c>
      <c r="B67" s="213" t="s">
        <v>351</v>
      </c>
      <c r="C6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7" s="69" t="e">
        <f>Tabela115[[#This Row],[DESPESA
LIQUIDADA ATÉ
 __/__/____]]/Tabela115[[#This Row],[ORÇAMENTO
ATUALIZADO]]</f>
        <v>#DIV/0!</v>
      </c>
      <c r="H6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7" s="263" t="e">
        <f>Tabela115[[#This Row],[(+)
SUPLEMENTAÇÃO
PROPOSTA PARA A
_ª
REFORMULAÇÃO]]/Tabela115[[#This Row],[ORÇAMENTO
ATUALIZADO]]</f>
        <v>#DIV/0!</v>
      </c>
      <c r="J6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7" s="263" t="e">
        <f>-Tabela115[[#This Row],[(-)
REDUÇÃO
PROPOSTA PARA A
_ª
REFORMULAÇÃO]]/Tabela115[[#This Row],[ORÇAMENTO
ATUALIZADO]]</f>
        <v>#DIV/0!</v>
      </c>
      <c r="L6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7" s="83" t="e">
        <f>(Tabela115[[#This Row],[PROPOSTA
ORÇAMENTÁRIA
ATUALIZADA
APÓS A
_ª
REFORMULAÇÃO]]/Tabela115[[#This Row],[ORÇAMENTO
ATUALIZADO]])-1</f>
        <v>#DIV/0!</v>
      </c>
      <c r="N67" s="225"/>
      <c r="O67" s="93"/>
      <c r="P6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7" s="93"/>
      <c r="R67" s="201" t="e">
        <f>Tabela115[[#This Row],[GOVERNANÇA
Direção e
Liderança
Despesa Liquidada até __/__/____]]/Tabela115[[#This Row],[GOVERNANÇA
Direção e
Liderança
Orçamento 
Atualizado]]</f>
        <v>#DIV/0!</v>
      </c>
      <c r="S67" s="93"/>
      <c r="T67" s="201" t="e">
        <f>Tabela115[[#This Row],[GOVERNANÇA
Direção e
Liderança
(+)
Suplementação
 proposta para a
_ª Reformulação]]/Tabela115[[#This Row],[GOVERNANÇA
Direção e
Liderança
Orçamento 
Atualizado]]</f>
        <v>#DIV/0!</v>
      </c>
      <c r="U67" s="93"/>
      <c r="V67" s="201" t="e">
        <f>-Tabela115[[#This Row],[GOVERNANÇA
Direção e
Liderança
(-)
Redução
proposta para a
_ª Reformulação]]/Tabela115[[#This Row],[GOVERNANÇA
Direção e
Liderança
Orçamento 
Atualizado]]</f>
        <v>#DIV/0!</v>
      </c>
      <c r="W6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7" s="31"/>
      <c r="Y67" s="31"/>
      <c r="Z6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7" s="31"/>
      <c r="AB67" s="203" t="e">
        <f>Tabela115[[#This Row],[GOVERNANÇA
Relacionamento 
Institucional
Despesa Liquidada até __/__/____]]/Tabela115[[#This Row],[GOVERNANÇA
Relacionamento 
Institucional
Orçamento 
Atualizado]]</f>
        <v>#DIV/0!</v>
      </c>
      <c r="AC67" s="31"/>
      <c r="AD6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7" s="31"/>
      <c r="AF6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7" s="31"/>
      <c r="AI67" s="93"/>
      <c r="AJ67" s="93">
        <f>Tabela115[[#This Row],[GOVERNANÇA
Estratégia
Proposta Orçamentária Inicial]]+Tabela115[[#This Row],[GOVERNANÇA
Estratégia
Transposições Orçamentárias 
Nº __ a __ 
e
Reformulações
aprovadas]]</f>
        <v>0</v>
      </c>
      <c r="AK67" s="93"/>
      <c r="AL67" s="201" t="e">
        <f>Tabela115[[#This Row],[GOVERNANÇA
Estratégia
Despesa Liquidada até __/__/____]]/Tabela115[[#This Row],[GOVERNANÇA
Estratégia
Orçamento 
Atualizado]]</f>
        <v>#DIV/0!</v>
      </c>
      <c r="AM67" s="93"/>
      <c r="AN67" s="201" t="e">
        <f>Tabela115[[#This Row],[GOVERNANÇA
Estratégia
(+)
Suplementação
 proposta para a
_ª Reformulação]]/Tabela115[[#This Row],[GOVERNANÇA
Estratégia
Orçamento 
Atualizado]]</f>
        <v>#DIV/0!</v>
      </c>
      <c r="AO67" s="93"/>
      <c r="AP67" s="201" t="e">
        <f>-Tabela115[[#This Row],[GOVERNANÇA
Estratégia
(-)
Redução
proposta para a
_ª Reformulação]]/Tabela115[[#This Row],[GOVERNANÇA
Estratégia
Orçamento 
Atualizado]]</f>
        <v>#DIV/0!</v>
      </c>
      <c r="AQ6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7" s="31"/>
      <c r="AS67" s="93"/>
      <c r="AT67" s="93">
        <f>Tabela115[[#This Row],[GOVERNANÇA
Controle
Proposta Orçamentária Inicial]]+Tabela115[[#This Row],[GOVERNANÇA
Controle
Transposições Orçamentárias 
Nº __ a __ 
e
Reformulações
aprovadas]]</f>
        <v>0</v>
      </c>
      <c r="AU67" s="93"/>
      <c r="AV67" s="201" t="e">
        <f>Tabela115[[#This Row],[GOVERNANÇA
Controle
Despesa Liquidada até __/__/____]]/Tabela115[[#This Row],[GOVERNANÇA
Controle
Orçamento 
Atualizado]]</f>
        <v>#DIV/0!</v>
      </c>
      <c r="AW67" s="93"/>
      <c r="AX67" s="201" t="e">
        <f>Tabela115[[#This Row],[GOVERNANÇA
Controle
(+)
Suplementação
 proposta para a
_ª Reformulação]]/Tabela115[[#This Row],[GOVERNANÇA
Controle
Orçamento 
Atualizado]]</f>
        <v>#DIV/0!</v>
      </c>
      <c r="AY67" s="93"/>
      <c r="AZ67" s="201" t="e">
        <f>-Tabela115[[#This Row],[GOVERNANÇA
Controle
(-)
Redução
proposta para a
_ª Reformulação]]/Tabela115[[#This Row],[GOVERNANÇA
Controle
Orçamento 
Atualizado]]</f>
        <v>#DIV/0!</v>
      </c>
      <c r="BA6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7" s="225"/>
      <c r="BD67" s="93"/>
      <c r="BE67" s="93">
        <f>Tabela115[[#This Row],[FINALIDADE
Fiscalização
Proposta Orçamentária Inicial]]+Tabela115[[#This Row],[FINALIDADE
Fiscalização
Transposições Orçamentárias 
Nº __ a __ 
e
Reformulações
aprovadas]]</f>
        <v>0</v>
      </c>
      <c r="BF67" s="93"/>
      <c r="BG67" s="201" t="e">
        <f>Tabela115[[#This Row],[FINALIDADE
Fiscalização
Despesa Liquidada até __/__/____]]/Tabela115[[#This Row],[FINALIDADE
Fiscalização
Orçamento 
Atualizado]]</f>
        <v>#DIV/0!</v>
      </c>
      <c r="BH67" s="93"/>
      <c r="BI67" s="201" t="e">
        <f>Tabela115[[#This Row],[FINALIDADE
Fiscalização
(+)
Suplementação
 proposta para a
_ª Reformulação]]/Tabela115[[#This Row],[FINALIDADE
Fiscalização
Orçamento 
Atualizado]]</f>
        <v>#DIV/0!</v>
      </c>
      <c r="BJ67" s="93"/>
      <c r="BK67" s="201" t="e">
        <f>Tabela115[[#This Row],[FINALIDADE
Fiscalização
(-)
Redução
proposta para a
_ª Reformulação]]/Tabela115[[#This Row],[FINALIDADE
Fiscalização
Orçamento 
Atualizado]]</f>
        <v>#DIV/0!</v>
      </c>
      <c r="BL6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7" s="31"/>
      <c r="BN67" s="93"/>
      <c r="BO67" s="93">
        <f>Tabela115[[#This Row],[FINALIDADE
Registro
Proposta Orçamentária Inicial]]+Tabela115[[#This Row],[FINALIDADE
Registro
Transposições Orçamentárias 
Nº __ a __ 
e
Reformulações
aprovadas]]</f>
        <v>0</v>
      </c>
      <c r="BP67" s="93"/>
      <c r="BQ67" s="202" t="e">
        <f>Tabela115[[#This Row],[FINALIDADE
Registro
Despesa Liquidada até __/__/____]]/Tabela115[[#This Row],[FINALIDADE
Registro
Orçamento 
Atualizado]]</f>
        <v>#DIV/0!</v>
      </c>
      <c r="BR67" s="93"/>
      <c r="BS67" s="202" t="e">
        <f>Tabela115[[#This Row],[FINALIDADE
Registro
(+)
Suplementação
 proposta para a
_ª Reformulação]]/Tabela115[[#This Row],[FINALIDADE
Registro
Orçamento 
Atualizado]]</f>
        <v>#DIV/0!</v>
      </c>
      <c r="BT67" s="93"/>
      <c r="BU67" s="202" t="e">
        <f>Tabela115[[#This Row],[FINALIDADE
Registro
(-)
Redução
proposta para a
_ª Reformulação]]/Tabela115[[#This Row],[FINALIDADE
Registro
Orçamento 
Atualizado]]</f>
        <v>#DIV/0!</v>
      </c>
      <c r="BV6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7" s="244"/>
      <c r="BX67" s="31"/>
      <c r="BY6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7" s="93"/>
      <c r="CA67" s="201" t="e">
        <f>Tabela115[[#This Row],[FINALIDADE
Julgamento e Normatização
Despesa Liquidada até __/__/____]]/Tabela115[[#This Row],[FINALIDADE
Julgamento e Normatização
Orçamento 
Atualizado]]</f>
        <v>#DIV/0!</v>
      </c>
      <c r="CB67" s="93"/>
      <c r="CC6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7" s="93"/>
      <c r="CE6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6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7" s="31"/>
      <c r="CI67" s="31"/>
      <c r="CJ6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7" s="31"/>
      <c r="CL67" s="203" t="e">
        <f>Tabela115[[#This Row],[GESTÃO
Comunicação 
e Eventos
Despesa Liquidada até __/__/____]]/Tabela115[[#This Row],[GESTÃO
Comunicação 
e Eventos
Orçamento 
Atualizado]]</f>
        <v>#DIV/0!</v>
      </c>
      <c r="CM67" s="31"/>
      <c r="CN67" s="203" t="e">
        <f>Tabela115[[#This Row],[GESTÃO
Comunicação 
e Eventos
(+)
Suplementação
 proposta para a
_ª Reformulação]]/Tabela115[[#This Row],[GESTÃO
Comunicação 
e Eventos
Orçamento 
Atualizado]]</f>
        <v>#DIV/0!</v>
      </c>
      <c r="CO67" s="31"/>
      <c r="CP67" s="203" t="e">
        <f>-Tabela115[[#This Row],[GESTÃO
Comunicação 
e Eventos
(-)
Redução
proposta para a
_ª Reformulação]]/Tabela115[[#This Row],[GESTÃO
Comunicação 
e Eventos
Orçamento 
Atualizado]]</f>
        <v>#DIV/0!</v>
      </c>
      <c r="CQ6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7" s="31"/>
      <c r="CS67" s="31"/>
      <c r="CT6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7" s="31"/>
      <c r="CV67" s="203" t="e">
        <f>Tabela115[[#This Row],[GESTÃO
Suporte Técnico-Administrativo
Despesa Liquidada até __/__/____]]/Tabela115[[#This Row],[GESTÃO
Suporte Técnico-Administrativo
Orçamento 
Atualizado]]</f>
        <v>#DIV/0!</v>
      </c>
      <c r="CW67" s="31"/>
      <c r="CX6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7" s="31"/>
      <c r="CZ6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6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7" s="31"/>
      <c r="DC67" s="31"/>
      <c r="DD6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7" s="31"/>
      <c r="DF67" s="203" t="e">
        <f>Tabela115[[#This Row],[GESTÃO
Tecnologia da
Informação
Despesa Liquidada até __/__/____]]/Tabela115[[#This Row],[GESTÃO
Tecnologia da
Informação
Orçamento 
Atualizado]]</f>
        <v>#DIV/0!</v>
      </c>
      <c r="DG67" s="31"/>
      <c r="DH6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67" s="31"/>
      <c r="DJ67" s="203" t="e">
        <f>-Tabela115[[#This Row],[GESTÃO
Tecnologia da
Informação
(-)
Redução
proposta para a
_ª Reformulação]]/Tabela115[[#This Row],[GESTÃO
Tecnologia da
Informação
Orçamento 
Atualizado]]</f>
        <v>#DIV/0!</v>
      </c>
      <c r="DK6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7" s="31"/>
      <c r="DM67" s="31"/>
      <c r="DN67" s="31">
        <f>Tabela115[[#This Row],[GESTÃO
Infraestrutura
Proposta Orçamentária Inicial]]+Tabela115[[#This Row],[GESTÃO
Infraestrutura
Transposições Orçamentárias 
Nº __ a __ 
e
Reformulações
aprovadas]]</f>
        <v>0</v>
      </c>
      <c r="DO67" s="31"/>
      <c r="DP67" s="203" t="e">
        <f>Tabela115[[#This Row],[GESTÃO
Infraestrutura
Despesa Liquidada até __/__/____]]/Tabela115[[#This Row],[GESTÃO
Infraestrutura
Orçamento 
Atualizado]]</f>
        <v>#DIV/0!</v>
      </c>
      <c r="DQ67" s="31"/>
      <c r="DR67" s="203" t="e">
        <f>Tabela115[[#This Row],[GESTÃO
Infraestrutura
(+)
Suplementação
 proposta para a
_ª Reformulação]]/Tabela115[[#This Row],[GESTÃO
Infraestrutura
Orçamento 
Atualizado]]</f>
        <v>#DIV/0!</v>
      </c>
      <c r="DS67" s="31"/>
      <c r="DT67" s="203" t="e">
        <f>Tabela115[[#This Row],[GESTÃO
Infraestrutura
(-)
Redução
proposta para a
_ª Reformulação]]/Tabela115[[#This Row],[GESTÃO
Infraestrutura
Orçamento 
Atualizado]]</f>
        <v>#DIV/0!</v>
      </c>
      <c r="DU6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7" s="89"/>
      <c r="DX67" s="89"/>
      <c r="DY67" s="89"/>
      <c r="DZ67" s="89"/>
      <c r="EA67" s="89"/>
      <c r="EB67" s="89"/>
      <c r="EC67" s="89"/>
      <c r="ED67" s="89"/>
      <c r="EE67" s="89"/>
    </row>
    <row r="68" spans="1:136" s="37" customFormat="1" ht="12" x14ac:dyDescent="0.25">
      <c r="A68" s="74" t="s">
        <v>151</v>
      </c>
      <c r="B68" s="212" t="s">
        <v>152</v>
      </c>
      <c r="C68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8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8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8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8" s="68" t="e">
        <f>Tabela115[[#This Row],[DESPESA
LIQUIDADA ATÉ
 __/__/____]]/Tabela115[[#This Row],[ORÇAMENTO
ATUALIZADO]]</f>
        <v>#DIV/0!</v>
      </c>
      <c r="H68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8" s="259" t="e">
        <f>Tabela115[[#This Row],[(+)
SUPLEMENTAÇÃO
PROPOSTA PARA A
_ª
REFORMULAÇÃO]]/Tabela115[[#This Row],[ORÇAMENTO
ATUALIZADO]]</f>
        <v>#DIV/0!</v>
      </c>
      <c r="J68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8" s="259" t="e">
        <f>-Tabela115[[#This Row],[(-)
REDUÇÃO
PROPOSTA PARA A
_ª
REFORMULAÇÃO]]/Tabela115[[#This Row],[ORÇAMENTO
ATUALIZADO]]</f>
        <v>#DIV/0!</v>
      </c>
      <c r="L68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8" s="82" t="e">
        <f>(Tabela115[[#This Row],[PROPOSTA
ORÇAMENTÁRIA
ATUALIZADA
APÓS A
_ª
REFORMULAÇÃO]]/Tabela115[[#This Row],[ORÇAMENTO
ATUALIZADO]])-1</f>
        <v>#DIV/0!</v>
      </c>
      <c r="N68" s="221">
        <f>N69+N90+N93+N95</f>
        <v>0</v>
      </c>
      <c r="O68" s="92">
        <f>O69+O90+O93+O95</f>
        <v>0</v>
      </c>
      <c r="P68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8" s="92">
        <f>Q69+Q90+Q93+Q95</f>
        <v>0</v>
      </c>
      <c r="R68" s="217" t="e">
        <f>Tabela115[[#This Row],[GOVERNANÇA
Direção e
Liderança
Despesa Liquidada até __/__/____]]/Tabela115[[#This Row],[GOVERNANÇA
Direção e
Liderança
Orçamento 
Atualizado]]</f>
        <v>#DIV/0!</v>
      </c>
      <c r="S68" s="92">
        <f>S69+S90+S93+S95</f>
        <v>0</v>
      </c>
      <c r="T68" s="217" t="e">
        <f>Tabela115[[#This Row],[GOVERNANÇA
Direção e
Liderança
(+)
Suplementação
 proposta para a
_ª Reformulação]]/Tabela115[[#This Row],[GOVERNANÇA
Direção e
Liderança
Orçamento 
Atualizado]]</f>
        <v>#DIV/0!</v>
      </c>
      <c r="U68" s="92">
        <f>U69+U90+U93+U95</f>
        <v>0</v>
      </c>
      <c r="V68" s="217" t="e">
        <f>-Tabela115[[#This Row],[GOVERNANÇA
Direção e
Liderança
(-)
Redução
proposta para a
_ª Reformulação]]/Tabela115[[#This Row],[GOVERNANÇA
Direção e
Liderança
Orçamento 
Atualizado]]</f>
        <v>#DIV/0!</v>
      </c>
      <c r="W68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8" s="80">
        <f>X69+X90+X93+X95</f>
        <v>0</v>
      </c>
      <c r="Y68" s="80">
        <f>Y69+Y90+Y93+Y95</f>
        <v>0</v>
      </c>
      <c r="Z68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8" s="80">
        <f>AA69+AA90+AA93+AA95</f>
        <v>0</v>
      </c>
      <c r="AB68" s="218" t="e">
        <f>Tabela115[[#This Row],[GOVERNANÇA
Relacionamento 
Institucional
Despesa Liquidada até __/__/____]]/Tabela115[[#This Row],[GOVERNANÇA
Relacionamento 
Institucional
Orçamento 
Atualizado]]</f>
        <v>#DIV/0!</v>
      </c>
      <c r="AC68" s="80">
        <f>AC69+AC90+AC93+AC95</f>
        <v>0</v>
      </c>
      <c r="AD68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8" s="80">
        <f>AE69+AE90+AE93+AE95</f>
        <v>0</v>
      </c>
      <c r="AF68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8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8" s="80">
        <f>AH69+AH90+AH93+AH95</f>
        <v>0</v>
      </c>
      <c r="AI68" s="92">
        <f>AI69+AI90+AI93+AI95</f>
        <v>0</v>
      </c>
      <c r="AJ68" s="92">
        <f>Tabela115[[#This Row],[GOVERNANÇA
Estratégia
Proposta Orçamentária Inicial]]+Tabela115[[#This Row],[GOVERNANÇA
Estratégia
Transposições Orçamentárias 
Nº __ a __ 
e
Reformulações
aprovadas]]</f>
        <v>0</v>
      </c>
      <c r="AK68" s="92">
        <f>AK69+AK90+AK93+AK95</f>
        <v>0</v>
      </c>
      <c r="AL68" s="217" t="e">
        <f>Tabela115[[#This Row],[GOVERNANÇA
Estratégia
Despesa Liquidada até __/__/____]]/Tabela115[[#This Row],[GOVERNANÇA
Estratégia
Orçamento 
Atualizado]]</f>
        <v>#DIV/0!</v>
      </c>
      <c r="AM68" s="92">
        <f>AM69+AM90+AM93+AM95</f>
        <v>0</v>
      </c>
      <c r="AN68" s="217" t="e">
        <f>Tabela115[[#This Row],[GOVERNANÇA
Estratégia
(+)
Suplementação
 proposta para a
_ª Reformulação]]/Tabela115[[#This Row],[GOVERNANÇA
Estratégia
Orçamento 
Atualizado]]</f>
        <v>#DIV/0!</v>
      </c>
      <c r="AO68" s="92">
        <f>AO69+AO90+AO93+AO95</f>
        <v>0</v>
      </c>
      <c r="AP68" s="217" t="e">
        <f>-Tabela115[[#This Row],[GOVERNANÇA
Estratégia
(-)
Redução
proposta para a
_ª Reformulação]]/Tabela115[[#This Row],[GOVERNANÇA
Estratégia
Orçamento 
Atualizado]]</f>
        <v>#DIV/0!</v>
      </c>
      <c r="AQ68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8" s="80">
        <f>AR69+AR90+AR93+AR95</f>
        <v>0</v>
      </c>
      <c r="AS68" s="92">
        <f>AS69+AS90+AS93+AS95</f>
        <v>0</v>
      </c>
      <c r="AT68" s="92">
        <f>Tabela115[[#This Row],[GOVERNANÇA
Controle
Proposta Orçamentária Inicial]]+Tabela115[[#This Row],[GOVERNANÇA
Controle
Transposições Orçamentárias 
Nº __ a __ 
e
Reformulações
aprovadas]]</f>
        <v>0</v>
      </c>
      <c r="AU68" s="92">
        <f>AU69+AU90+AU93+AU95</f>
        <v>0</v>
      </c>
      <c r="AV68" s="217" t="e">
        <f>Tabela115[[#This Row],[GOVERNANÇA
Controle
Despesa Liquidada até __/__/____]]/Tabela115[[#This Row],[GOVERNANÇA
Controle
Orçamento 
Atualizado]]</f>
        <v>#DIV/0!</v>
      </c>
      <c r="AW68" s="92">
        <f>AW69+AW90+AW93+AW95</f>
        <v>0</v>
      </c>
      <c r="AX68" s="217" t="e">
        <f>Tabela115[[#This Row],[GOVERNANÇA
Controle
(+)
Suplementação
 proposta para a
_ª Reformulação]]/Tabela115[[#This Row],[GOVERNANÇA
Controle
Orçamento 
Atualizado]]</f>
        <v>#DIV/0!</v>
      </c>
      <c r="AY68" s="92">
        <f>AY69+AY90+AY93+AY95</f>
        <v>0</v>
      </c>
      <c r="AZ68" s="217" t="e">
        <f>-Tabela115[[#This Row],[GOVERNANÇA
Controle
(-)
Redução
proposta para a
_ª Reformulação]]/Tabela115[[#This Row],[GOVERNANÇA
Controle
Orçamento 
Atualizado]]</f>
        <v>#DIV/0!</v>
      </c>
      <c r="BA68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8" s="221">
        <f>BC69+BC90+BC93+BC95</f>
        <v>0</v>
      </c>
      <c r="BD68" s="92">
        <f>BD69+BD90+BD93+BD95</f>
        <v>0</v>
      </c>
      <c r="BE68" s="92">
        <f>Tabela115[[#This Row],[FINALIDADE
Fiscalização
Proposta Orçamentária Inicial]]+Tabela115[[#This Row],[FINALIDADE
Fiscalização
Transposições Orçamentárias 
Nº __ a __ 
e
Reformulações
aprovadas]]</f>
        <v>0</v>
      </c>
      <c r="BF68" s="92">
        <f>BF69+BF90+BF93+BF95</f>
        <v>0</v>
      </c>
      <c r="BG68" s="217" t="e">
        <f>Tabela115[[#This Row],[FINALIDADE
Fiscalização
Despesa Liquidada até __/__/____]]/Tabela115[[#This Row],[FINALIDADE
Fiscalização
Orçamento 
Atualizado]]</f>
        <v>#DIV/0!</v>
      </c>
      <c r="BH68" s="92">
        <f>BH69+BH90+BH93+BH95</f>
        <v>0</v>
      </c>
      <c r="BI68" s="217" t="e">
        <f>Tabela115[[#This Row],[FINALIDADE
Fiscalização
(+)
Suplementação
 proposta para a
_ª Reformulação]]/Tabela115[[#This Row],[FINALIDADE
Fiscalização
Orçamento 
Atualizado]]</f>
        <v>#DIV/0!</v>
      </c>
      <c r="BJ68" s="92">
        <f>BJ69+BJ90+BJ93+BJ95</f>
        <v>0</v>
      </c>
      <c r="BK68" s="217" t="e">
        <f>Tabela115[[#This Row],[FINALIDADE
Fiscalização
(-)
Redução
proposta para a
_ª Reformulação]]/Tabela115[[#This Row],[FINALIDADE
Fiscalização
Orçamento 
Atualizado]]</f>
        <v>#DIV/0!</v>
      </c>
      <c r="BL68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8" s="80">
        <f>BM69+BM90+BM93+BM95</f>
        <v>0</v>
      </c>
      <c r="BN68" s="92">
        <f>BN69+BN90+BN93+BN95</f>
        <v>0</v>
      </c>
      <c r="BO68" s="92">
        <f>Tabela115[[#This Row],[FINALIDADE
Registro
Proposta Orçamentária Inicial]]+Tabela115[[#This Row],[FINALIDADE
Registro
Transposições Orçamentárias 
Nº __ a __ 
e
Reformulações
aprovadas]]</f>
        <v>0</v>
      </c>
      <c r="BP68" s="92">
        <f>BP69+BP90+BP93+BP95</f>
        <v>0</v>
      </c>
      <c r="BQ68" s="220" t="e">
        <f>Tabela115[[#This Row],[FINALIDADE
Registro
Despesa Liquidada até __/__/____]]/Tabela115[[#This Row],[FINALIDADE
Registro
Orçamento 
Atualizado]]</f>
        <v>#DIV/0!</v>
      </c>
      <c r="BR68" s="92">
        <f>BR69+BR90+BR93+BR95</f>
        <v>0</v>
      </c>
      <c r="BS68" s="220" t="e">
        <f>Tabela115[[#This Row],[FINALIDADE
Registro
(+)
Suplementação
 proposta para a
_ª Reformulação]]/Tabela115[[#This Row],[FINALIDADE
Registro
Orçamento 
Atualizado]]</f>
        <v>#DIV/0!</v>
      </c>
      <c r="BT68" s="92">
        <f>BT69+BT90+BT93+BT95</f>
        <v>0</v>
      </c>
      <c r="BU68" s="220" t="e">
        <f>Tabela115[[#This Row],[FINALIDADE
Registro
(-)
Redução
proposta para a
_ª Reformulação]]/Tabela115[[#This Row],[FINALIDADE
Registro
Orçamento 
Atualizado]]</f>
        <v>#DIV/0!</v>
      </c>
      <c r="BV68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8" s="243">
        <f>BW69+BW90+BW93+BW95</f>
        <v>0</v>
      </c>
      <c r="BX68" s="80">
        <f>BX69+BX90+BX93+BX95</f>
        <v>0</v>
      </c>
      <c r="BY68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8" s="92">
        <f>BZ69+BZ90+BZ93+BZ95</f>
        <v>0</v>
      </c>
      <c r="CA68" s="217" t="e">
        <f>Tabela115[[#This Row],[FINALIDADE
Julgamento e Normatização
Despesa Liquidada até __/__/____]]/Tabela115[[#This Row],[FINALIDADE
Julgamento e Normatização
Orçamento 
Atualizado]]</f>
        <v>#DIV/0!</v>
      </c>
      <c r="CB68" s="92">
        <f>CB69+CB90+CB93+CB95</f>
        <v>0</v>
      </c>
      <c r="CC68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8" s="92">
        <f>CD69+CD90+CD93+CD95</f>
        <v>0</v>
      </c>
      <c r="CE68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68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8" s="80">
        <f>CH69+CH90+CH93+CH95</f>
        <v>0</v>
      </c>
      <c r="CI68" s="80">
        <f>CI69+CI90+CI93+CI95</f>
        <v>0</v>
      </c>
      <c r="CJ68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8" s="80">
        <f>CK69+CK90+CK93+CK95</f>
        <v>0</v>
      </c>
      <c r="CL68" s="218" t="e">
        <f>Tabela115[[#This Row],[GESTÃO
Comunicação 
e Eventos
Despesa Liquidada até __/__/____]]/Tabela115[[#This Row],[GESTÃO
Comunicação 
e Eventos
Orçamento 
Atualizado]]</f>
        <v>#DIV/0!</v>
      </c>
      <c r="CM68" s="80">
        <f>CM69+CM90+CM93+CM95</f>
        <v>0</v>
      </c>
      <c r="CN68" s="218" t="e">
        <f>Tabela115[[#This Row],[GESTÃO
Comunicação 
e Eventos
(+)
Suplementação
 proposta para a
_ª Reformulação]]/Tabela115[[#This Row],[GESTÃO
Comunicação 
e Eventos
Orçamento 
Atualizado]]</f>
        <v>#DIV/0!</v>
      </c>
      <c r="CO68" s="80">
        <f>CO69+CO90+CO93+CO95</f>
        <v>0</v>
      </c>
      <c r="CP68" s="218" t="e">
        <f>-Tabela115[[#This Row],[GESTÃO
Comunicação 
e Eventos
(-)
Redução
proposta para a
_ª Reformulação]]/Tabela115[[#This Row],[GESTÃO
Comunicação 
e Eventos
Orçamento 
Atualizado]]</f>
        <v>#DIV/0!</v>
      </c>
      <c r="CQ68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8" s="80">
        <f>CR69+CR90+CR93+CR95</f>
        <v>0</v>
      </c>
      <c r="CS68" s="80">
        <f>CS69+CS90+CS93+CS95</f>
        <v>0</v>
      </c>
      <c r="CT68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8" s="80">
        <f>CU69+CU90+CU93+CU95</f>
        <v>0</v>
      </c>
      <c r="CV68" s="218" t="e">
        <f>Tabela115[[#This Row],[GESTÃO
Suporte Técnico-Administrativo
Despesa Liquidada até __/__/____]]/Tabela115[[#This Row],[GESTÃO
Suporte Técnico-Administrativo
Orçamento 
Atualizado]]</f>
        <v>#DIV/0!</v>
      </c>
      <c r="CW68" s="80">
        <f>CW69+CW90+CW93+CW95</f>
        <v>0</v>
      </c>
      <c r="CX68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8" s="80">
        <f>CY69+CY90+CY93+CY95</f>
        <v>0</v>
      </c>
      <c r="CZ68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68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8" s="80">
        <f>DB69+DB90+DB93+DB95</f>
        <v>0</v>
      </c>
      <c r="DC68" s="80">
        <f>DC69+DC90+DC93+DC95</f>
        <v>0</v>
      </c>
      <c r="DD68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8" s="80">
        <f>DE69+DE90+DE93+DE95</f>
        <v>0</v>
      </c>
      <c r="DF68" s="218" t="e">
        <f>Tabela115[[#This Row],[GESTÃO
Tecnologia da
Informação
Despesa Liquidada até __/__/____]]/Tabela115[[#This Row],[GESTÃO
Tecnologia da
Informação
Orçamento 
Atualizado]]</f>
        <v>#DIV/0!</v>
      </c>
      <c r="DG68" s="80">
        <f>DG69+DG90+DG93+DG95</f>
        <v>0</v>
      </c>
      <c r="DH68" s="218" t="e">
        <f>Tabela115[[#This Row],[GESTÃO
Tecnologia da
Informação
(+)
Suplementação
 proposta para a
_ª Reformulação]]/Tabela115[[#This Row],[GESTÃO
Tecnologia da
Informação
Orçamento 
Atualizado]]</f>
        <v>#DIV/0!</v>
      </c>
      <c r="DI68" s="80">
        <f>DI69+DI90+DI93+DI95</f>
        <v>0</v>
      </c>
      <c r="DJ68" s="218" t="e">
        <f>-Tabela115[[#This Row],[GESTÃO
Tecnologia da
Informação
(-)
Redução
proposta para a
_ª Reformulação]]/Tabela115[[#This Row],[GESTÃO
Tecnologia da
Informação
Orçamento 
Atualizado]]</f>
        <v>#DIV/0!</v>
      </c>
      <c r="DK68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8" s="80">
        <f>DL69+DL90+DL93+DL95</f>
        <v>0</v>
      </c>
      <c r="DM68" s="80">
        <f>DM69+DM90+DM93+DM95</f>
        <v>0</v>
      </c>
      <c r="DN68" s="80">
        <f>Tabela115[[#This Row],[GESTÃO
Infraestrutura
Proposta Orçamentária Inicial]]+Tabela115[[#This Row],[GESTÃO
Infraestrutura
Transposições Orçamentárias 
Nº __ a __ 
e
Reformulações
aprovadas]]</f>
        <v>0</v>
      </c>
      <c r="DO68" s="80">
        <f>DO69+DO90+DO93+DO95</f>
        <v>0</v>
      </c>
      <c r="DP68" s="218" t="e">
        <f>Tabela115[[#This Row],[GESTÃO
Infraestrutura
Despesa Liquidada até __/__/____]]/Tabela115[[#This Row],[GESTÃO
Infraestrutura
Orçamento 
Atualizado]]</f>
        <v>#DIV/0!</v>
      </c>
      <c r="DQ68" s="80">
        <f>DQ69+DQ90+DQ93+DQ95</f>
        <v>0</v>
      </c>
      <c r="DR68" s="218" t="e">
        <f>Tabela115[[#This Row],[GESTÃO
Infraestrutura
(+)
Suplementação
 proposta para a
_ª Reformulação]]/Tabela115[[#This Row],[GESTÃO
Infraestrutura
Orçamento 
Atualizado]]</f>
        <v>#DIV/0!</v>
      </c>
      <c r="DS68" s="80">
        <f>DS69+DS90+DS93+DS95</f>
        <v>0</v>
      </c>
      <c r="DT68" s="218" t="e">
        <f>Tabela115[[#This Row],[GESTÃO
Infraestrutura
(-)
Redução
proposta para a
_ª Reformulação]]/Tabela115[[#This Row],[GESTÃO
Infraestrutura
Orçamento 
Atualizado]]</f>
        <v>#DIV/0!</v>
      </c>
      <c r="DU68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8" s="94"/>
      <c r="DX68" s="94"/>
      <c r="DY68" s="94"/>
      <c r="DZ68" s="94"/>
      <c r="EA68" s="94"/>
      <c r="EB68" s="94"/>
      <c r="EC68" s="94"/>
      <c r="ED68" s="94"/>
      <c r="EE68" s="94"/>
    </row>
    <row r="69" spans="1:136" s="37" customFormat="1" ht="12" x14ac:dyDescent="0.25">
      <c r="A69" s="74" t="s">
        <v>153</v>
      </c>
      <c r="B69" s="212" t="s">
        <v>154</v>
      </c>
      <c r="C69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69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69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69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69" s="68" t="e">
        <f>Tabela115[[#This Row],[DESPESA
LIQUIDADA ATÉ
 __/__/____]]/Tabela115[[#This Row],[ORÇAMENTO
ATUALIZADO]]</f>
        <v>#DIV/0!</v>
      </c>
      <c r="H69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69" s="259" t="e">
        <f>Tabela115[[#This Row],[(+)
SUPLEMENTAÇÃO
PROPOSTA PARA A
_ª
REFORMULAÇÃO]]/Tabela115[[#This Row],[ORÇAMENTO
ATUALIZADO]]</f>
        <v>#DIV/0!</v>
      </c>
      <c r="J69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69" s="259" t="e">
        <f>-Tabela115[[#This Row],[(-)
REDUÇÃO
PROPOSTA PARA A
_ª
REFORMULAÇÃO]]/Tabela115[[#This Row],[ORÇAMENTO
ATUALIZADO]]</f>
        <v>#DIV/0!</v>
      </c>
      <c r="L69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69" s="82" t="e">
        <f>(Tabela115[[#This Row],[PROPOSTA
ORÇAMENTÁRIA
ATUALIZADA
APÓS A
_ª
REFORMULAÇÃO]]/Tabela115[[#This Row],[ORÇAMENTO
ATUALIZADO]])-1</f>
        <v>#DIV/0!</v>
      </c>
      <c r="N69" s="221">
        <f>SUM(N70:N89)</f>
        <v>0</v>
      </c>
      <c r="O69" s="92">
        <f>SUM(O70:O89)</f>
        <v>0</v>
      </c>
      <c r="P69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69" s="92">
        <f>SUM(Q70:Q89)</f>
        <v>0</v>
      </c>
      <c r="R69" s="217" t="e">
        <f>Tabela115[[#This Row],[GOVERNANÇA
Direção e
Liderança
Despesa Liquidada até __/__/____]]/Tabela115[[#This Row],[GOVERNANÇA
Direção e
Liderança
Orçamento 
Atualizado]]</f>
        <v>#DIV/0!</v>
      </c>
      <c r="S69" s="92">
        <f>SUM(S70:S89)</f>
        <v>0</v>
      </c>
      <c r="T69" s="217" t="e">
        <f>Tabela115[[#This Row],[GOVERNANÇA
Direção e
Liderança
(+)
Suplementação
 proposta para a
_ª Reformulação]]/Tabela115[[#This Row],[GOVERNANÇA
Direção e
Liderança
Orçamento 
Atualizado]]</f>
        <v>#DIV/0!</v>
      </c>
      <c r="U69" s="92">
        <f>SUM(U70:U89)</f>
        <v>0</v>
      </c>
      <c r="V69" s="217" t="e">
        <f>-Tabela115[[#This Row],[GOVERNANÇA
Direção e
Liderança
(-)
Redução
proposta para a
_ª Reformulação]]/Tabela115[[#This Row],[GOVERNANÇA
Direção e
Liderança
Orçamento 
Atualizado]]</f>
        <v>#DIV/0!</v>
      </c>
      <c r="W69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69" s="80">
        <f>SUM(X70:X89)</f>
        <v>0</v>
      </c>
      <c r="Y69" s="80">
        <f>SUM(Y70:Y89)</f>
        <v>0</v>
      </c>
      <c r="Z69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69" s="80">
        <f>SUM(AA70:AA89)</f>
        <v>0</v>
      </c>
      <c r="AB69" s="218" t="e">
        <f>Tabela115[[#This Row],[GOVERNANÇA
Relacionamento 
Institucional
Despesa Liquidada até __/__/____]]/Tabela115[[#This Row],[GOVERNANÇA
Relacionamento 
Institucional
Orçamento 
Atualizado]]</f>
        <v>#DIV/0!</v>
      </c>
      <c r="AC69" s="80">
        <f>SUM(AC70:AC89)</f>
        <v>0</v>
      </c>
      <c r="AD69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69" s="80">
        <f>SUM(AE70:AE89)</f>
        <v>0</v>
      </c>
      <c r="AF69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69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69" s="80">
        <f>SUM(AH70:AH89)</f>
        <v>0</v>
      </c>
      <c r="AI69" s="80">
        <f>SUM(AI70:AI89)</f>
        <v>0</v>
      </c>
      <c r="AJ69" s="80">
        <f>Tabela115[[#This Row],[GOVERNANÇA
Estratégia
Proposta Orçamentária Inicial]]+Tabela115[[#This Row],[GOVERNANÇA
Estratégia
Transposições Orçamentárias 
Nº __ a __ 
e
Reformulações
aprovadas]]</f>
        <v>0</v>
      </c>
      <c r="AK69" s="80">
        <f>SUM(AK70:AK89)</f>
        <v>0</v>
      </c>
      <c r="AL69" s="223" t="e">
        <f>Tabela115[[#This Row],[GOVERNANÇA
Estratégia
Despesa Liquidada até __/__/____]]/Tabela115[[#This Row],[GOVERNANÇA
Estratégia
Orçamento 
Atualizado]]</f>
        <v>#DIV/0!</v>
      </c>
      <c r="AM69" s="80">
        <f>SUM(AM70:AM89)</f>
        <v>0</v>
      </c>
      <c r="AN69" s="218" t="e">
        <f>Tabela115[[#This Row],[GOVERNANÇA
Estratégia
(+)
Suplementação
 proposta para a
_ª Reformulação]]/Tabela115[[#This Row],[GOVERNANÇA
Estratégia
Orçamento 
Atualizado]]</f>
        <v>#DIV/0!</v>
      </c>
      <c r="AO69" s="80">
        <f>SUM(AO70:AO89)</f>
        <v>0</v>
      </c>
      <c r="AP69" s="218" t="e">
        <f>-Tabela115[[#This Row],[GOVERNANÇA
Estratégia
(-)
Redução
proposta para a
_ª Reformulação]]/Tabela115[[#This Row],[GOVERNANÇA
Estratégia
Orçamento 
Atualizado]]</f>
        <v>#DIV/0!</v>
      </c>
      <c r="AQ69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69" s="80">
        <f>SUM(AR70:AR89)</f>
        <v>0</v>
      </c>
      <c r="AS69" s="92">
        <f>SUM(AS70:AS89)</f>
        <v>0</v>
      </c>
      <c r="AT69" s="92">
        <f>Tabela115[[#This Row],[GOVERNANÇA
Controle
Proposta Orçamentária Inicial]]+Tabela115[[#This Row],[GOVERNANÇA
Controle
Transposições Orçamentárias 
Nº __ a __ 
e
Reformulações
aprovadas]]</f>
        <v>0</v>
      </c>
      <c r="AU69" s="92">
        <f>SUM(AU70:AU89)</f>
        <v>0</v>
      </c>
      <c r="AV69" s="217" t="e">
        <f>Tabela115[[#This Row],[GOVERNANÇA
Controle
Despesa Liquidada até __/__/____]]/Tabela115[[#This Row],[GOVERNANÇA
Controle
Orçamento 
Atualizado]]</f>
        <v>#DIV/0!</v>
      </c>
      <c r="AW69" s="92">
        <f>SUM(AW70:AW89)</f>
        <v>0</v>
      </c>
      <c r="AX69" s="217" t="e">
        <f>Tabela115[[#This Row],[GOVERNANÇA
Controle
(+)
Suplementação
 proposta para a
_ª Reformulação]]/Tabela115[[#This Row],[GOVERNANÇA
Controle
Orçamento 
Atualizado]]</f>
        <v>#DIV/0!</v>
      </c>
      <c r="AY69" s="92">
        <f>SUM(AY70:AY89)</f>
        <v>0</v>
      </c>
      <c r="AZ69" s="217" t="e">
        <f>-Tabela115[[#This Row],[GOVERNANÇA
Controle
(-)
Redução
proposta para a
_ª Reformulação]]/Tabela115[[#This Row],[GOVERNANÇA
Controle
Orçamento 
Atualizado]]</f>
        <v>#DIV/0!</v>
      </c>
      <c r="BA69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6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69" s="221">
        <f>SUM(BC70:BC89)</f>
        <v>0</v>
      </c>
      <c r="BD69" s="92">
        <f>SUM(BD70:BD89)</f>
        <v>0</v>
      </c>
      <c r="BE69" s="92">
        <f>Tabela115[[#This Row],[FINALIDADE
Fiscalização
Proposta Orçamentária Inicial]]+Tabela115[[#This Row],[FINALIDADE
Fiscalização
Transposições Orçamentárias 
Nº __ a __ 
e
Reformulações
aprovadas]]</f>
        <v>0</v>
      </c>
      <c r="BF69" s="92">
        <f>SUM(BF70:BF89)</f>
        <v>0</v>
      </c>
      <c r="BG69" s="217" t="e">
        <f>Tabela115[[#This Row],[FINALIDADE
Fiscalização
Despesa Liquidada até __/__/____]]/Tabela115[[#This Row],[FINALIDADE
Fiscalização
Orçamento 
Atualizado]]</f>
        <v>#DIV/0!</v>
      </c>
      <c r="BH69" s="92">
        <f>SUM(BH70:BH89)</f>
        <v>0</v>
      </c>
      <c r="BI69" s="217" t="e">
        <f>Tabela115[[#This Row],[FINALIDADE
Fiscalização
(+)
Suplementação
 proposta para a
_ª Reformulação]]/Tabela115[[#This Row],[FINALIDADE
Fiscalização
Orçamento 
Atualizado]]</f>
        <v>#DIV/0!</v>
      </c>
      <c r="BJ69" s="92">
        <f>SUM(BJ70:BJ89)</f>
        <v>0</v>
      </c>
      <c r="BK69" s="217" t="e">
        <f>Tabela115[[#This Row],[FINALIDADE
Fiscalização
(-)
Redução
proposta para a
_ª Reformulação]]/Tabela115[[#This Row],[FINALIDADE
Fiscalização
Orçamento 
Atualizado]]</f>
        <v>#DIV/0!</v>
      </c>
      <c r="BL69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69" s="80">
        <f>SUM(BM70:BM89)</f>
        <v>0</v>
      </c>
      <c r="BN69" s="92">
        <f>SUM(BN70:BN89)</f>
        <v>0</v>
      </c>
      <c r="BO69" s="92">
        <f>Tabela115[[#This Row],[FINALIDADE
Registro
Proposta Orçamentária Inicial]]+Tabela115[[#This Row],[FINALIDADE
Registro
Transposições Orçamentárias 
Nº __ a __ 
e
Reformulações
aprovadas]]</f>
        <v>0</v>
      </c>
      <c r="BP69" s="92">
        <f>SUM(BP70:BP89)</f>
        <v>0</v>
      </c>
      <c r="BQ69" s="220" t="e">
        <f>Tabela115[[#This Row],[FINALIDADE
Registro
Despesa Liquidada até __/__/____]]/Tabela115[[#This Row],[FINALIDADE
Registro
Orçamento 
Atualizado]]</f>
        <v>#DIV/0!</v>
      </c>
      <c r="BR69" s="92">
        <f>SUM(BR70:BR89)</f>
        <v>0</v>
      </c>
      <c r="BS69" s="220" t="e">
        <f>Tabela115[[#This Row],[FINALIDADE
Registro
(+)
Suplementação
 proposta para a
_ª Reformulação]]/Tabela115[[#This Row],[FINALIDADE
Registro
Orçamento 
Atualizado]]</f>
        <v>#DIV/0!</v>
      </c>
      <c r="BT69" s="92">
        <f>SUM(BT70:BT89)</f>
        <v>0</v>
      </c>
      <c r="BU69" s="220" t="e">
        <f>Tabela115[[#This Row],[FINALIDADE
Registro
(-)
Redução
proposta para a
_ª Reformulação]]/Tabela115[[#This Row],[FINALIDADE
Registro
Orçamento 
Atualizado]]</f>
        <v>#DIV/0!</v>
      </c>
      <c r="BV69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69" s="243">
        <f>SUM(BW70:BW89)</f>
        <v>0</v>
      </c>
      <c r="BX69" s="80">
        <f>SUM(BX70:BX89)</f>
        <v>0</v>
      </c>
      <c r="BY69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69" s="92">
        <f>SUM(BZ70:BZ89)</f>
        <v>0</v>
      </c>
      <c r="CA69" s="217" t="e">
        <f>Tabela115[[#This Row],[FINALIDADE
Julgamento e Normatização
Despesa Liquidada até __/__/____]]/Tabela115[[#This Row],[FINALIDADE
Julgamento e Normatização
Orçamento 
Atualizado]]</f>
        <v>#DIV/0!</v>
      </c>
      <c r="CB69" s="92">
        <f>SUM(CB70:CB89)</f>
        <v>0</v>
      </c>
      <c r="CC69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69" s="92">
        <f>SUM(CD70:CD89)</f>
        <v>0</v>
      </c>
      <c r="CE69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69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6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69" s="80">
        <f>SUM(CH70:CH89)</f>
        <v>0</v>
      </c>
      <c r="CI69" s="80">
        <f>SUM(CI70:CI89)</f>
        <v>0</v>
      </c>
      <c r="CJ69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69" s="80">
        <f>SUM(CK70:CK89)</f>
        <v>0</v>
      </c>
      <c r="CL69" s="218" t="e">
        <f>Tabela115[[#This Row],[GESTÃO
Comunicação 
e Eventos
Despesa Liquidada até __/__/____]]/Tabela115[[#This Row],[GESTÃO
Comunicação 
e Eventos
Orçamento 
Atualizado]]</f>
        <v>#DIV/0!</v>
      </c>
      <c r="CM69" s="80">
        <f>SUM(CM70:CM89)</f>
        <v>0</v>
      </c>
      <c r="CN69" s="218" t="e">
        <f>Tabela115[[#This Row],[GESTÃO
Comunicação 
e Eventos
(+)
Suplementação
 proposta para a
_ª Reformulação]]/Tabela115[[#This Row],[GESTÃO
Comunicação 
e Eventos
Orçamento 
Atualizado]]</f>
        <v>#DIV/0!</v>
      </c>
      <c r="CO69" s="80">
        <f>SUM(CO70:CO89)</f>
        <v>0</v>
      </c>
      <c r="CP69" s="218" t="e">
        <f>-Tabela115[[#This Row],[GESTÃO
Comunicação 
e Eventos
(-)
Redução
proposta para a
_ª Reformulação]]/Tabela115[[#This Row],[GESTÃO
Comunicação 
e Eventos
Orçamento 
Atualizado]]</f>
        <v>#DIV/0!</v>
      </c>
      <c r="CQ69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69" s="80">
        <f>SUM(CR70:CR89)</f>
        <v>0</v>
      </c>
      <c r="CS69" s="80">
        <f>SUM(CS70:CS89)</f>
        <v>0</v>
      </c>
      <c r="CT69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69" s="80">
        <f>SUM(CU70:CU89)</f>
        <v>0</v>
      </c>
      <c r="CV69" s="218" t="e">
        <f>Tabela115[[#This Row],[GESTÃO
Suporte Técnico-Administrativo
Despesa Liquidada até __/__/____]]/Tabela115[[#This Row],[GESTÃO
Suporte Técnico-Administrativo
Orçamento 
Atualizado]]</f>
        <v>#DIV/0!</v>
      </c>
      <c r="CW69" s="80">
        <f>SUM(CW70:CW89)</f>
        <v>0</v>
      </c>
      <c r="CX69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69" s="80">
        <f>SUM(CY70:CY89)</f>
        <v>0</v>
      </c>
      <c r="CZ69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69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69" s="80">
        <f>SUM(DB70:DB89)</f>
        <v>0</v>
      </c>
      <c r="DC69" s="80">
        <f>SUM(DC70:DC89)</f>
        <v>0</v>
      </c>
      <c r="DD69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69" s="80">
        <f>SUM(DE70:DE89)</f>
        <v>0</v>
      </c>
      <c r="DF69" s="218" t="e">
        <f>Tabela115[[#This Row],[GESTÃO
Tecnologia da
Informação
Despesa Liquidada até __/__/____]]/Tabela115[[#This Row],[GESTÃO
Tecnologia da
Informação
Orçamento 
Atualizado]]</f>
        <v>#DIV/0!</v>
      </c>
      <c r="DG69" s="80">
        <f>SUM(DG70:DG89)</f>
        <v>0</v>
      </c>
      <c r="DH69" s="218" t="e">
        <f>Tabela115[[#This Row],[GESTÃO
Tecnologia da
Informação
(+)
Suplementação
 proposta para a
_ª Reformulação]]/Tabela115[[#This Row],[GESTÃO
Tecnologia da
Informação
Orçamento 
Atualizado]]</f>
        <v>#DIV/0!</v>
      </c>
      <c r="DI69" s="80">
        <f>SUM(DI70:DI89)</f>
        <v>0</v>
      </c>
      <c r="DJ69" s="218" t="e">
        <f>-Tabela115[[#This Row],[GESTÃO
Tecnologia da
Informação
(-)
Redução
proposta para a
_ª Reformulação]]/Tabela115[[#This Row],[GESTÃO
Tecnologia da
Informação
Orçamento 
Atualizado]]</f>
        <v>#DIV/0!</v>
      </c>
      <c r="DK69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69" s="80">
        <f>SUM(DL70:DL89)</f>
        <v>0</v>
      </c>
      <c r="DM69" s="80">
        <f>SUM(DM70:DM89)</f>
        <v>0</v>
      </c>
      <c r="DN69" s="80">
        <f>Tabela115[[#This Row],[GESTÃO
Infraestrutura
Proposta Orçamentária Inicial]]+Tabela115[[#This Row],[GESTÃO
Infraestrutura
Transposições Orçamentárias 
Nº __ a __ 
e
Reformulações
aprovadas]]</f>
        <v>0</v>
      </c>
      <c r="DO69" s="80">
        <f>SUM(DO70:DO89)</f>
        <v>0</v>
      </c>
      <c r="DP69" s="218" t="e">
        <f>Tabela115[[#This Row],[GESTÃO
Infraestrutura
Despesa Liquidada até __/__/____]]/Tabela115[[#This Row],[GESTÃO
Infraestrutura
Orçamento 
Atualizado]]</f>
        <v>#DIV/0!</v>
      </c>
      <c r="DQ69" s="80">
        <f>SUM(DQ70:DQ89)</f>
        <v>0</v>
      </c>
      <c r="DR69" s="218" t="e">
        <f>Tabela115[[#This Row],[GESTÃO
Infraestrutura
(+)
Suplementação
 proposta para a
_ª Reformulação]]/Tabela115[[#This Row],[GESTÃO
Infraestrutura
Orçamento 
Atualizado]]</f>
        <v>#DIV/0!</v>
      </c>
      <c r="DS69" s="80">
        <f>SUM(DS70:DS89)</f>
        <v>0</v>
      </c>
      <c r="DT69" s="218" t="e">
        <f>Tabela115[[#This Row],[GESTÃO
Infraestrutura
(-)
Redução
proposta para a
_ª Reformulação]]/Tabela115[[#This Row],[GESTÃO
Infraestrutura
Orçamento 
Atualizado]]</f>
        <v>#DIV/0!</v>
      </c>
      <c r="DU69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6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69" s="94"/>
      <c r="DX69" s="94"/>
      <c r="DY69" s="94"/>
      <c r="DZ69" s="94"/>
      <c r="EA69" s="94"/>
      <c r="EB69" s="94"/>
      <c r="EC69" s="94"/>
      <c r="ED69" s="94"/>
      <c r="EE69" s="94"/>
      <c r="EF69" s="94"/>
    </row>
    <row r="70" spans="1:136" s="18" customFormat="1" ht="12" x14ac:dyDescent="0.25">
      <c r="A70" s="85" t="s">
        <v>155</v>
      </c>
      <c r="B70" s="213" t="s">
        <v>352</v>
      </c>
      <c r="C7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0" s="69" t="e">
        <f>Tabela115[[#This Row],[DESPESA
LIQUIDADA ATÉ
 __/__/____]]/Tabela115[[#This Row],[ORÇAMENTO
ATUALIZADO]]</f>
        <v>#DIV/0!</v>
      </c>
      <c r="H7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0" s="263" t="e">
        <f>Tabela115[[#This Row],[(+)
SUPLEMENTAÇÃO
PROPOSTA PARA A
_ª
REFORMULAÇÃO]]/Tabela115[[#This Row],[ORÇAMENTO
ATUALIZADO]]</f>
        <v>#DIV/0!</v>
      </c>
      <c r="J7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0" s="263" t="e">
        <f>-Tabela115[[#This Row],[(-)
REDUÇÃO
PROPOSTA PARA A
_ª
REFORMULAÇÃO]]/Tabela115[[#This Row],[ORÇAMENTO
ATUALIZADO]]</f>
        <v>#DIV/0!</v>
      </c>
      <c r="L7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0" s="83" t="e">
        <f>(Tabela115[[#This Row],[PROPOSTA
ORÇAMENTÁRIA
ATUALIZADA
APÓS A
_ª
REFORMULAÇÃO]]/Tabela115[[#This Row],[ORÇAMENTO
ATUALIZADO]])-1</f>
        <v>#DIV/0!</v>
      </c>
      <c r="N70" s="225"/>
      <c r="O70" s="93"/>
      <c r="P7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0" s="93"/>
      <c r="R70" s="201" t="e">
        <f>Tabela115[[#This Row],[GOVERNANÇA
Direção e
Liderança
Despesa Liquidada até __/__/____]]/Tabela115[[#This Row],[GOVERNANÇA
Direção e
Liderança
Orçamento 
Atualizado]]</f>
        <v>#DIV/0!</v>
      </c>
      <c r="S70" s="93"/>
      <c r="T70" s="201" t="e">
        <f>Tabela115[[#This Row],[GOVERNANÇA
Direção e
Liderança
(+)
Suplementação
 proposta para a
_ª Reformulação]]/Tabela115[[#This Row],[GOVERNANÇA
Direção e
Liderança
Orçamento 
Atualizado]]</f>
        <v>#DIV/0!</v>
      </c>
      <c r="U70" s="93"/>
      <c r="V70" s="201" t="e">
        <f>-Tabela115[[#This Row],[GOVERNANÇA
Direção e
Liderança
(-)
Redução
proposta para a
_ª Reformulação]]/Tabela115[[#This Row],[GOVERNANÇA
Direção e
Liderança
Orçamento 
Atualizado]]</f>
        <v>#DIV/0!</v>
      </c>
      <c r="W7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0" s="31"/>
      <c r="Y70" s="31"/>
      <c r="Z7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0" s="31"/>
      <c r="AB70" s="203" t="e">
        <f>Tabela115[[#This Row],[GOVERNANÇA
Relacionamento 
Institucional
Despesa Liquidada até __/__/____]]/Tabela115[[#This Row],[GOVERNANÇA
Relacionamento 
Institucional
Orçamento 
Atualizado]]</f>
        <v>#DIV/0!</v>
      </c>
      <c r="AC70" s="31"/>
      <c r="AD7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0" s="31"/>
      <c r="AF7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0" s="31"/>
      <c r="AI70" s="93"/>
      <c r="AJ70" s="93">
        <f>Tabela115[[#This Row],[GOVERNANÇA
Estratégia
Proposta Orçamentária Inicial]]+Tabela115[[#This Row],[GOVERNANÇA
Estratégia
Transposições Orçamentárias 
Nº __ a __ 
e
Reformulações
aprovadas]]</f>
        <v>0</v>
      </c>
      <c r="AK70" s="93"/>
      <c r="AL70" s="201" t="e">
        <f>Tabela115[[#This Row],[GOVERNANÇA
Estratégia
Despesa Liquidada até __/__/____]]/Tabela115[[#This Row],[GOVERNANÇA
Estratégia
Orçamento 
Atualizado]]</f>
        <v>#DIV/0!</v>
      </c>
      <c r="AM70" s="93"/>
      <c r="AN70" s="201" t="e">
        <f>Tabela115[[#This Row],[GOVERNANÇA
Estratégia
(+)
Suplementação
 proposta para a
_ª Reformulação]]/Tabela115[[#This Row],[GOVERNANÇA
Estratégia
Orçamento 
Atualizado]]</f>
        <v>#DIV/0!</v>
      </c>
      <c r="AO70" s="93"/>
      <c r="AP70" s="201" t="e">
        <f>-Tabela115[[#This Row],[GOVERNANÇA
Estratégia
(-)
Redução
proposta para a
_ª Reformulação]]/Tabela115[[#This Row],[GOVERNANÇA
Estratégia
Orçamento 
Atualizado]]</f>
        <v>#DIV/0!</v>
      </c>
      <c r="AQ7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0" s="31"/>
      <c r="AS70" s="93"/>
      <c r="AT70" s="93">
        <f>Tabela115[[#This Row],[GOVERNANÇA
Controle
Proposta Orçamentária Inicial]]+Tabela115[[#This Row],[GOVERNANÇA
Controle
Transposições Orçamentárias 
Nº __ a __ 
e
Reformulações
aprovadas]]</f>
        <v>0</v>
      </c>
      <c r="AU70" s="93"/>
      <c r="AV70" s="201" t="e">
        <f>Tabela115[[#This Row],[GOVERNANÇA
Controle
Despesa Liquidada até __/__/____]]/Tabela115[[#This Row],[GOVERNANÇA
Controle
Orçamento 
Atualizado]]</f>
        <v>#DIV/0!</v>
      </c>
      <c r="AW70" s="93"/>
      <c r="AX70" s="201" t="e">
        <f>Tabela115[[#This Row],[GOVERNANÇA
Controle
(+)
Suplementação
 proposta para a
_ª Reformulação]]/Tabela115[[#This Row],[GOVERNANÇA
Controle
Orçamento 
Atualizado]]</f>
        <v>#DIV/0!</v>
      </c>
      <c r="AY70" s="93"/>
      <c r="AZ70" s="201" t="e">
        <f>-Tabela115[[#This Row],[GOVERNANÇA
Controle
(-)
Redução
proposta para a
_ª Reformulação]]/Tabela115[[#This Row],[GOVERNANÇA
Controle
Orçamento 
Atualizado]]</f>
        <v>#DIV/0!</v>
      </c>
      <c r="BA7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0" s="225"/>
      <c r="BD70" s="93"/>
      <c r="BE70" s="93">
        <f>Tabela115[[#This Row],[FINALIDADE
Fiscalização
Proposta Orçamentária Inicial]]+Tabela115[[#This Row],[FINALIDADE
Fiscalização
Transposições Orçamentárias 
Nº __ a __ 
e
Reformulações
aprovadas]]</f>
        <v>0</v>
      </c>
      <c r="BF70" s="93"/>
      <c r="BG70" s="201" t="e">
        <f>Tabela115[[#This Row],[FINALIDADE
Fiscalização
Despesa Liquidada até __/__/____]]/Tabela115[[#This Row],[FINALIDADE
Fiscalização
Orçamento 
Atualizado]]</f>
        <v>#DIV/0!</v>
      </c>
      <c r="BH70" s="93"/>
      <c r="BI70" s="201" t="e">
        <f>Tabela115[[#This Row],[FINALIDADE
Fiscalização
(+)
Suplementação
 proposta para a
_ª Reformulação]]/Tabela115[[#This Row],[FINALIDADE
Fiscalização
Orçamento 
Atualizado]]</f>
        <v>#DIV/0!</v>
      </c>
      <c r="BJ70" s="93"/>
      <c r="BK70" s="201" t="e">
        <f>Tabela115[[#This Row],[FINALIDADE
Fiscalização
(-)
Redução
proposta para a
_ª Reformulação]]/Tabela115[[#This Row],[FINALIDADE
Fiscalização
Orçamento 
Atualizado]]</f>
        <v>#DIV/0!</v>
      </c>
      <c r="BL7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0" s="31"/>
      <c r="BN70" s="93"/>
      <c r="BO70" s="93">
        <f>Tabela115[[#This Row],[FINALIDADE
Registro
Proposta Orçamentária Inicial]]+Tabela115[[#This Row],[FINALIDADE
Registro
Transposições Orçamentárias 
Nº __ a __ 
e
Reformulações
aprovadas]]</f>
        <v>0</v>
      </c>
      <c r="BP70" s="93"/>
      <c r="BQ70" s="202" t="e">
        <f>Tabela115[[#This Row],[FINALIDADE
Registro
Despesa Liquidada até __/__/____]]/Tabela115[[#This Row],[FINALIDADE
Registro
Orçamento 
Atualizado]]</f>
        <v>#DIV/0!</v>
      </c>
      <c r="BR70" s="93"/>
      <c r="BS70" s="202" t="e">
        <f>Tabela115[[#This Row],[FINALIDADE
Registro
(+)
Suplementação
 proposta para a
_ª Reformulação]]/Tabela115[[#This Row],[FINALIDADE
Registro
Orçamento 
Atualizado]]</f>
        <v>#DIV/0!</v>
      </c>
      <c r="BT70" s="93"/>
      <c r="BU70" s="202" t="e">
        <f>Tabela115[[#This Row],[FINALIDADE
Registro
(-)
Redução
proposta para a
_ª Reformulação]]/Tabela115[[#This Row],[FINALIDADE
Registro
Orçamento 
Atualizado]]</f>
        <v>#DIV/0!</v>
      </c>
      <c r="BV7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0" s="244"/>
      <c r="BX70" s="31"/>
      <c r="BY7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0" s="93"/>
      <c r="CA70" s="201" t="e">
        <f>Tabela115[[#This Row],[FINALIDADE
Julgamento e Normatização
Despesa Liquidada até __/__/____]]/Tabela115[[#This Row],[FINALIDADE
Julgamento e Normatização
Orçamento 
Atualizado]]</f>
        <v>#DIV/0!</v>
      </c>
      <c r="CB70" s="93"/>
      <c r="CC7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0" s="93"/>
      <c r="CE7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0" s="31"/>
      <c r="CI70" s="31"/>
      <c r="CJ7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0" s="31"/>
      <c r="CL70" s="203" t="e">
        <f>Tabela115[[#This Row],[GESTÃO
Comunicação 
e Eventos
Despesa Liquidada até __/__/____]]/Tabela115[[#This Row],[GESTÃO
Comunicação 
e Eventos
Orçamento 
Atualizado]]</f>
        <v>#DIV/0!</v>
      </c>
      <c r="CM70" s="31"/>
      <c r="CN70" s="203" t="e">
        <f>Tabela115[[#This Row],[GESTÃO
Comunicação 
e Eventos
(+)
Suplementação
 proposta para a
_ª Reformulação]]/Tabela115[[#This Row],[GESTÃO
Comunicação 
e Eventos
Orçamento 
Atualizado]]</f>
        <v>#DIV/0!</v>
      </c>
      <c r="CO70" s="31"/>
      <c r="CP70" s="203" t="e">
        <f>-Tabela115[[#This Row],[GESTÃO
Comunicação 
e Eventos
(-)
Redução
proposta para a
_ª Reformulação]]/Tabela115[[#This Row],[GESTÃO
Comunicação 
e Eventos
Orçamento 
Atualizado]]</f>
        <v>#DIV/0!</v>
      </c>
      <c r="CQ7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0" s="31"/>
      <c r="CS70" s="31"/>
      <c r="CT7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0" s="31"/>
      <c r="CV70" s="203" t="e">
        <f>Tabela115[[#This Row],[GESTÃO
Suporte Técnico-Administrativo
Despesa Liquidada até __/__/____]]/Tabela115[[#This Row],[GESTÃO
Suporte Técnico-Administrativo
Orçamento 
Atualizado]]</f>
        <v>#DIV/0!</v>
      </c>
      <c r="CW70" s="31"/>
      <c r="CX7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0" s="31"/>
      <c r="CZ7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0" s="31"/>
      <c r="DC70" s="31"/>
      <c r="DD7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0" s="31"/>
      <c r="DF70" s="203" t="e">
        <f>Tabela115[[#This Row],[GESTÃO
Tecnologia da
Informação
Despesa Liquidada até __/__/____]]/Tabela115[[#This Row],[GESTÃO
Tecnologia da
Informação
Orçamento 
Atualizado]]</f>
        <v>#DIV/0!</v>
      </c>
      <c r="DG70" s="31"/>
      <c r="DH7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0" s="31"/>
      <c r="DJ70" s="203" t="e">
        <f>-Tabela115[[#This Row],[GESTÃO
Tecnologia da
Informação
(-)
Redução
proposta para a
_ª Reformulação]]/Tabela115[[#This Row],[GESTÃO
Tecnologia da
Informação
Orçamento 
Atualizado]]</f>
        <v>#DIV/0!</v>
      </c>
      <c r="DK7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0" s="31"/>
      <c r="DM70" s="31"/>
      <c r="DN70" s="31">
        <f>Tabela115[[#This Row],[GESTÃO
Infraestrutura
Proposta Orçamentária Inicial]]+Tabela115[[#This Row],[GESTÃO
Infraestrutura
Transposições Orçamentárias 
Nº __ a __ 
e
Reformulações
aprovadas]]</f>
        <v>0</v>
      </c>
      <c r="DO70" s="31"/>
      <c r="DP70" s="203" t="e">
        <f>Tabela115[[#This Row],[GESTÃO
Infraestrutura
Despesa Liquidada até __/__/____]]/Tabela115[[#This Row],[GESTÃO
Infraestrutura
Orçamento 
Atualizado]]</f>
        <v>#DIV/0!</v>
      </c>
      <c r="DQ70" s="31"/>
      <c r="DR70" s="203" t="e">
        <f>Tabela115[[#This Row],[GESTÃO
Infraestrutura
(+)
Suplementação
 proposta para a
_ª Reformulação]]/Tabela115[[#This Row],[GESTÃO
Infraestrutura
Orçamento 
Atualizado]]</f>
        <v>#DIV/0!</v>
      </c>
      <c r="DS70" s="31"/>
      <c r="DT70" s="203" t="e">
        <f>Tabela115[[#This Row],[GESTÃO
Infraestrutura
(-)
Redução
proposta para a
_ª Reformulação]]/Tabela115[[#This Row],[GESTÃO
Infraestrutura
Orçamento 
Atualizado]]</f>
        <v>#DIV/0!</v>
      </c>
      <c r="DU7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0" s="89"/>
      <c r="DX70" s="89"/>
      <c r="DY70" s="89"/>
      <c r="DZ70" s="89"/>
      <c r="EA70" s="89"/>
      <c r="EB70" s="89"/>
      <c r="EC70" s="89"/>
      <c r="ED70" s="89"/>
      <c r="EE70" s="89"/>
    </row>
    <row r="71" spans="1:136" s="18" customFormat="1" ht="12" x14ac:dyDescent="0.25">
      <c r="A71" s="85" t="s">
        <v>156</v>
      </c>
      <c r="B71" s="213" t="s">
        <v>663</v>
      </c>
      <c r="C7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1" s="69" t="e">
        <f>Tabela115[[#This Row],[DESPESA
LIQUIDADA ATÉ
 __/__/____]]/Tabela115[[#This Row],[ORÇAMENTO
ATUALIZADO]]</f>
        <v>#DIV/0!</v>
      </c>
      <c r="H7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1" s="263" t="e">
        <f>Tabela115[[#This Row],[(+)
SUPLEMENTAÇÃO
PROPOSTA PARA A
_ª
REFORMULAÇÃO]]/Tabela115[[#This Row],[ORÇAMENTO
ATUALIZADO]]</f>
        <v>#DIV/0!</v>
      </c>
      <c r="J7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1" s="263" t="e">
        <f>-Tabela115[[#This Row],[(-)
REDUÇÃO
PROPOSTA PARA A
_ª
REFORMULAÇÃO]]/Tabela115[[#This Row],[ORÇAMENTO
ATUALIZADO]]</f>
        <v>#DIV/0!</v>
      </c>
      <c r="L7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1" s="83" t="e">
        <f>(Tabela115[[#This Row],[PROPOSTA
ORÇAMENTÁRIA
ATUALIZADA
APÓS A
_ª
REFORMULAÇÃO]]/Tabela115[[#This Row],[ORÇAMENTO
ATUALIZADO]])-1</f>
        <v>#DIV/0!</v>
      </c>
      <c r="N71" s="225"/>
      <c r="O71" s="93"/>
      <c r="P7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1" s="93"/>
      <c r="R71" s="201" t="e">
        <f>Tabela115[[#This Row],[GOVERNANÇA
Direção e
Liderança
Despesa Liquidada até __/__/____]]/Tabela115[[#This Row],[GOVERNANÇA
Direção e
Liderança
Orçamento 
Atualizado]]</f>
        <v>#DIV/0!</v>
      </c>
      <c r="S71" s="93"/>
      <c r="T71" s="201" t="e">
        <f>Tabela115[[#This Row],[GOVERNANÇA
Direção e
Liderança
(+)
Suplementação
 proposta para a
_ª Reformulação]]/Tabela115[[#This Row],[GOVERNANÇA
Direção e
Liderança
Orçamento 
Atualizado]]</f>
        <v>#DIV/0!</v>
      </c>
      <c r="U71" s="93"/>
      <c r="V71" s="201" t="e">
        <f>-Tabela115[[#This Row],[GOVERNANÇA
Direção e
Liderança
(-)
Redução
proposta para a
_ª Reformulação]]/Tabela115[[#This Row],[GOVERNANÇA
Direção e
Liderança
Orçamento 
Atualizado]]</f>
        <v>#DIV/0!</v>
      </c>
      <c r="W7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1" s="31"/>
      <c r="Y71" s="31"/>
      <c r="Z7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1" s="31"/>
      <c r="AB71" s="203" t="e">
        <f>Tabela115[[#This Row],[GOVERNANÇA
Relacionamento 
Institucional
Despesa Liquidada até __/__/____]]/Tabela115[[#This Row],[GOVERNANÇA
Relacionamento 
Institucional
Orçamento 
Atualizado]]</f>
        <v>#DIV/0!</v>
      </c>
      <c r="AC71" s="31"/>
      <c r="AD7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1" s="31"/>
      <c r="AF7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1" s="31"/>
      <c r="AI71" s="93"/>
      <c r="AJ71" s="93">
        <f>Tabela115[[#This Row],[GOVERNANÇA
Estratégia
Proposta Orçamentária Inicial]]+Tabela115[[#This Row],[GOVERNANÇA
Estratégia
Transposições Orçamentárias 
Nº __ a __ 
e
Reformulações
aprovadas]]</f>
        <v>0</v>
      </c>
      <c r="AK71" s="93"/>
      <c r="AL71" s="201" t="e">
        <f>Tabela115[[#This Row],[GOVERNANÇA
Estratégia
Despesa Liquidada até __/__/____]]/Tabela115[[#This Row],[GOVERNANÇA
Estratégia
Orçamento 
Atualizado]]</f>
        <v>#DIV/0!</v>
      </c>
      <c r="AM71" s="93"/>
      <c r="AN71" s="201" t="e">
        <f>Tabela115[[#This Row],[GOVERNANÇA
Estratégia
(+)
Suplementação
 proposta para a
_ª Reformulação]]/Tabela115[[#This Row],[GOVERNANÇA
Estratégia
Orçamento 
Atualizado]]</f>
        <v>#DIV/0!</v>
      </c>
      <c r="AO71" s="93"/>
      <c r="AP71" s="201" t="e">
        <f>-Tabela115[[#This Row],[GOVERNANÇA
Estratégia
(-)
Redução
proposta para a
_ª Reformulação]]/Tabela115[[#This Row],[GOVERNANÇA
Estratégia
Orçamento 
Atualizado]]</f>
        <v>#DIV/0!</v>
      </c>
      <c r="AQ7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1" s="31"/>
      <c r="AS71" s="93"/>
      <c r="AT71" s="93">
        <f>Tabela115[[#This Row],[GOVERNANÇA
Controle
Proposta Orçamentária Inicial]]+Tabela115[[#This Row],[GOVERNANÇA
Controle
Transposições Orçamentárias 
Nº __ a __ 
e
Reformulações
aprovadas]]</f>
        <v>0</v>
      </c>
      <c r="AU71" s="93"/>
      <c r="AV71" s="201" t="e">
        <f>Tabela115[[#This Row],[GOVERNANÇA
Controle
Despesa Liquidada até __/__/____]]/Tabela115[[#This Row],[GOVERNANÇA
Controle
Orçamento 
Atualizado]]</f>
        <v>#DIV/0!</v>
      </c>
      <c r="AW71" s="93"/>
      <c r="AX71" s="201" t="e">
        <f>Tabela115[[#This Row],[GOVERNANÇA
Controle
(+)
Suplementação
 proposta para a
_ª Reformulação]]/Tabela115[[#This Row],[GOVERNANÇA
Controle
Orçamento 
Atualizado]]</f>
        <v>#DIV/0!</v>
      </c>
      <c r="AY71" s="93"/>
      <c r="AZ71" s="201" t="e">
        <f>-Tabela115[[#This Row],[GOVERNANÇA
Controle
(-)
Redução
proposta para a
_ª Reformulação]]/Tabela115[[#This Row],[GOVERNANÇA
Controle
Orçamento 
Atualizado]]</f>
        <v>#DIV/0!</v>
      </c>
      <c r="BA7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1" s="225"/>
      <c r="BD71" s="93"/>
      <c r="BE71" s="93">
        <f>Tabela115[[#This Row],[FINALIDADE
Fiscalização
Proposta Orçamentária Inicial]]+Tabela115[[#This Row],[FINALIDADE
Fiscalização
Transposições Orçamentárias 
Nº __ a __ 
e
Reformulações
aprovadas]]</f>
        <v>0</v>
      </c>
      <c r="BF71" s="93"/>
      <c r="BG71" s="201" t="e">
        <f>Tabela115[[#This Row],[FINALIDADE
Fiscalização
Despesa Liquidada até __/__/____]]/Tabela115[[#This Row],[FINALIDADE
Fiscalização
Orçamento 
Atualizado]]</f>
        <v>#DIV/0!</v>
      </c>
      <c r="BH71" s="93"/>
      <c r="BI71" s="201" t="e">
        <f>Tabela115[[#This Row],[FINALIDADE
Fiscalização
(+)
Suplementação
 proposta para a
_ª Reformulação]]/Tabela115[[#This Row],[FINALIDADE
Fiscalização
Orçamento 
Atualizado]]</f>
        <v>#DIV/0!</v>
      </c>
      <c r="BJ71" s="93"/>
      <c r="BK71" s="201" t="e">
        <f>Tabela115[[#This Row],[FINALIDADE
Fiscalização
(-)
Redução
proposta para a
_ª Reformulação]]/Tabela115[[#This Row],[FINALIDADE
Fiscalização
Orçamento 
Atualizado]]</f>
        <v>#DIV/0!</v>
      </c>
      <c r="BL7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1" s="31"/>
      <c r="BN71" s="93"/>
      <c r="BO71" s="93">
        <f>Tabela115[[#This Row],[FINALIDADE
Registro
Proposta Orçamentária Inicial]]+Tabela115[[#This Row],[FINALIDADE
Registro
Transposições Orçamentárias 
Nº __ a __ 
e
Reformulações
aprovadas]]</f>
        <v>0</v>
      </c>
      <c r="BP71" s="93"/>
      <c r="BQ71" s="202" t="e">
        <f>Tabela115[[#This Row],[FINALIDADE
Registro
Despesa Liquidada até __/__/____]]/Tabela115[[#This Row],[FINALIDADE
Registro
Orçamento 
Atualizado]]</f>
        <v>#DIV/0!</v>
      </c>
      <c r="BR71" s="93"/>
      <c r="BS71" s="202" t="e">
        <f>Tabela115[[#This Row],[FINALIDADE
Registro
(+)
Suplementação
 proposta para a
_ª Reformulação]]/Tabela115[[#This Row],[FINALIDADE
Registro
Orçamento 
Atualizado]]</f>
        <v>#DIV/0!</v>
      </c>
      <c r="BT71" s="93"/>
      <c r="BU71" s="202" t="e">
        <f>Tabela115[[#This Row],[FINALIDADE
Registro
(-)
Redução
proposta para a
_ª Reformulação]]/Tabela115[[#This Row],[FINALIDADE
Registro
Orçamento 
Atualizado]]</f>
        <v>#DIV/0!</v>
      </c>
      <c r="BV7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1" s="244"/>
      <c r="BX71" s="31"/>
      <c r="BY7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1" s="93"/>
      <c r="CA71" s="201" t="e">
        <f>Tabela115[[#This Row],[FINALIDADE
Julgamento e Normatização
Despesa Liquidada até __/__/____]]/Tabela115[[#This Row],[FINALIDADE
Julgamento e Normatização
Orçamento 
Atualizado]]</f>
        <v>#DIV/0!</v>
      </c>
      <c r="CB71" s="93"/>
      <c r="CC7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1" s="93"/>
      <c r="CE7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1" s="31"/>
      <c r="CI71" s="31"/>
      <c r="CJ7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1" s="31"/>
      <c r="CL71" s="203" t="e">
        <f>Tabela115[[#This Row],[GESTÃO
Comunicação 
e Eventos
Despesa Liquidada até __/__/____]]/Tabela115[[#This Row],[GESTÃO
Comunicação 
e Eventos
Orçamento 
Atualizado]]</f>
        <v>#DIV/0!</v>
      </c>
      <c r="CM71" s="31"/>
      <c r="CN71" s="203" t="e">
        <f>Tabela115[[#This Row],[GESTÃO
Comunicação 
e Eventos
(+)
Suplementação
 proposta para a
_ª Reformulação]]/Tabela115[[#This Row],[GESTÃO
Comunicação 
e Eventos
Orçamento 
Atualizado]]</f>
        <v>#DIV/0!</v>
      </c>
      <c r="CO71" s="31"/>
      <c r="CP71" s="203" t="e">
        <f>-Tabela115[[#This Row],[GESTÃO
Comunicação 
e Eventos
(-)
Redução
proposta para a
_ª Reformulação]]/Tabela115[[#This Row],[GESTÃO
Comunicação 
e Eventos
Orçamento 
Atualizado]]</f>
        <v>#DIV/0!</v>
      </c>
      <c r="CQ7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1" s="31"/>
      <c r="CS71" s="31"/>
      <c r="CT7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1" s="31"/>
      <c r="CV71" s="203" t="e">
        <f>Tabela115[[#This Row],[GESTÃO
Suporte Técnico-Administrativo
Despesa Liquidada até __/__/____]]/Tabela115[[#This Row],[GESTÃO
Suporte Técnico-Administrativo
Orçamento 
Atualizado]]</f>
        <v>#DIV/0!</v>
      </c>
      <c r="CW71" s="31"/>
      <c r="CX7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1" s="31"/>
      <c r="CZ7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1" s="31"/>
      <c r="DC71" s="31"/>
      <c r="DD7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1" s="31"/>
      <c r="DF71" s="203" t="e">
        <f>Tabela115[[#This Row],[GESTÃO
Tecnologia da
Informação
Despesa Liquidada até __/__/____]]/Tabela115[[#This Row],[GESTÃO
Tecnologia da
Informação
Orçamento 
Atualizado]]</f>
        <v>#DIV/0!</v>
      </c>
      <c r="DG71" s="31"/>
      <c r="DH7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1" s="31"/>
      <c r="DJ71" s="203" t="e">
        <f>-Tabela115[[#This Row],[GESTÃO
Tecnologia da
Informação
(-)
Redução
proposta para a
_ª Reformulação]]/Tabela115[[#This Row],[GESTÃO
Tecnologia da
Informação
Orçamento 
Atualizado]]</f>
        <v>#DIV/0!</v>
      </c>
      <c r="DK7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1" s="31"/>
      <c r="DM71" s="31"/>
      <c r="DN71" s="31">
        <f>Tabela115[[#This Row],[GESTÃO
Infraestrutura
Proposta Orçamentária Inicial]]+Tabela115[[#This Row],[GESTÃO
Infraestrutura
Transposições Orçamentárias 
Nº __ a __ 
e
Reformulações
aprovadas]]</f>
        <v>0</v>
      </c>
      <c r="DO71" s="31"/>
      <c r="DP71" s="203" t="e">
        <f>Tabela115[[#This Row],[GESTÃO
Infraestrutura
Despesa Liquidada até __/__/____]]/Tabela115[[#This Row],[GESTÃO
Infraestrutura
Orçamento 
Atualizado]]</f>
        <v>#DIV/0!</v>
      </c>
      <c r="DQ71" s="31"/>
      <c r="DR71" s="203" t="e">
        <f>Tabela115[[#This Row],[GESTÃO
Infraestrutura
(+)
Suplementação
 proposta para a
_ª Reformulação]]/Tabela115[[#This Row],[GESTÃO
Infraestrutura
Orçamento 
Atualizado]]</f>
        <v>#DIV/0!</v>
      </c>
      <c r="DS71" s="31"/>
      <c r="DT71" s="203" t="e">
        <f>Tabela115[[#This Row],[GESTÃO
Infraestrutura
(-)
Redução
proposta para a
_ª Reformulação]]/Tabela115[[#This Row],[GESTÃO
Infraestrutura
Orçamento 
Atualizado]]</f>
        <v>#DIV/0!</v>
      </c>
      <c r="DU7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1" s="89"/>
      <c r="DX71" s="89"/>
      <c r="DY71" s="89"/>
      <c r="DZ71" s="89"/>
      <c r="EA71" s="89"/>
      <c r="EB71" s="89"/>
      <c r="EC71" s="89"/>
      <c r="ED71" s="89"/>
      <c r="EE71" s="89"/>
    </row>
    <row r="72" spans="1:136" s="18" customFormat="1" ht="12" x14ac:dyDescent="0.25">
      <c r="A72" s="85" t="s">
        <v>650</v>
      </c>
      <c r="B72" s="213" t="s">
        <v>374</v>
      </c>
      <c r="C7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2" s="69" t="e">
        <f>Tabela115[[#This Row],[DESPESA
LIQUIDADA ATÉ
 __/__/____]]/Tabela115[[#This Row],[ORÇAMENTO
ATUALIZADO]]</f>
        <v>#DIV/0!</v>
      </c>
      <c r="H7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2" s="263" t="e">
        <f>Tabela115[[#This Row],[(+)
SUPLEMENTAÇÃO
PROPOSTA PARA A
_ª
REFORMULAÇÃO]]/Tabela115[[#This Row],[ORÇAMENTO
ATUALIZADO]]</f>
        <v>#DIV/0!</v>
      </c>
      <c r="J7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2" s="263" t="e">
        <f>-Tabela115[[#This Row],[(-)
REDUÇÃO
PROPOSTA PARA A
_ª
REFORMULAÇÃO]]/Tabela115[[#This Row],[ORÇAMENTO
ATUALIZADO]]</f>
        <v>#DIV/0!</v>
      </c>
      <c r="L7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2" s="83" t="e">
        <f>(Tabela115[[#This Row],[PROPOSTA
ORÇAMENTÁRIA
ATUALIZADA
APÓS A
_ª
REFORMULAÇÃO]]/Tabela115[[#This Row],[ORÇAMENTO
ATUALIZADO]])-1</f>
        <v>#DIV/0!</v>
      </c>
      <c r="N72" s="225"/>
      <c r="O72" s="93"/>
      <c r="P7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2" s="93"/>
      <c r="R72" s="201" t="e">
        <f>Tabela115[[#This Row],[GOVERNANÇA
Direção e
Liderança
Despesa Liquidada até __/__/____]]/Tabela115[[#This Row],[GOVERNANÇA
Direção e
Liderança
Orçamento 
Atualizado]]</f>
        <v>#DIV/0!</v>
      </c>
      <c r="S72" s="93"/>
      <c r="T72" s="201" t="e">
        <f>Tabela115[[#This Row],[GOVERNANÇA
Direção e
Liderança
(+)
Suplementação
 proposta para a
_ª Reformulação]]/Tabela115[[#This Row],[GOVERNANÇA
Direção e
Liderança
Orçamento 
Atualizado]]</f>
        <v>#DIV/0!</v>
      </c>
      <c r="U72" s="93"/>
      <c r="V72" s="201" t="e">
        <f>-Tabela115[[#This Row],[GOVERNANÇA
Direção e
Liderança
(-)
Redução
proposta para a
_ª Reformulação]]/Tabela115[[#This Row],[GOVERNANÇA
Direção e
Liderança
Orçamento 
Atualizado]]</f>
        <v>#DIV/0!</v>
      </c>
      <c r="W7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2" s="31"/>
      <c r="Y72" s="31"/>
      <c r="Z7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2" s="31"/>
      <c r="AB72" s="203" t="e">
        <f>Tabela115[[#This Row],[GOVERNANÇA
Relacionamento 
Institucional
Despesa Liquidada até __/__/____]]/Tabela115[[#This Row],[GOVERNANÇA
Relacionamento 
Institucional
Orçamento 
Atualizado]]</f>
        <v>#DIV/0!</v>
      </c>
      <c r="AC72" s="31"/>
      <c r="AD7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2" s="31"/>
      <c r="AF7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2" s="31"/>
      <c r="AI72" s="93"/>
      <c r="AJ72" s="93">
        <f>Tabela115[[#This Row],[GOVERNANÇA
Estratégia
Proposta Orçamentária Inicial]]+Tabela115[[#This Row],[GOVERNANÇA
Estratégia
Transposições Orçamentárias 
Nº __ a __ 
e
Reformulações
aprovadas]]</f>
        <v>0</v>
      </c>
      <c r="AK72" s="93"/>
      <c r="AL72" s="201" t="e">
        <f>Tabela115[[#This Row],[GOVERNANÇA
Estratégia
Despesa Liquidada até __/__/____]]/Tabela115[[#This Row],[GOVERNANÇA
Estratégia
Orçamento 
Atualizado]]</f>
        <v>#DIV/0!</v>
      </c>
      <c r="AM72" s="93"/>
      <c r="AN72" s="201" t="e">
        <f>Tabela115[[#This Row],[GOVERNANÇA
Estratégia
(+)
Suplementação
 proposta para a
_ª Reformulação]]/Tabela115[[#This Row],[GOVERNANÇA
Estratégia
Orçamento 
Atualizado]]</f>
        <v>#DIV/0!</v>
      </c>
      <c r="AO72" s="93"/>
      <c r="AP72" s="201" t="e">
        <f>-Tabela115[[#This Row],[GOVERNANÇA
Estratégia
(-)
Redução
proposta para a
_ª Reformulação]]/Tabela115[[#This Row],[GOVERNANÇA
Estratégia
Orçamento 
Atualizado]]</f>
        <v>#DIV/0!</v>
      </c>
      <c r="AQ7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2" s="31"/>
      <c r="AS72" s="93"/>
      <c r="AT72" s="93">
        <f>Tabela115[[#This Row],[GOVERNANÇA
Controle
Proposta Orçamentária Inicial]]+Tabela115[[#This Row],[GOVERNANÇA
Controle
Transposições Orçamentárias 
Nº __ a __ 
e
Reformulações
aprovadas]]</f>
        <v>0</v>
      </c>
      <c r="AU72" s="93"/>
      <c r="AV72" s="201" t="e">
        <f>Tabela115[[#This Row],[GOVERNANÇA
Controle
Despesa Liquidada até __/__/____]]/Tabela115[[#This Row],[GOVERNANÇA
Controle
Orçamento 
Atualizado]]</f>
        <v>#DIV/0!</v>
      </c>
      <c r="AW72" s="93"/>
      <c r="AX72" s="201" t="e">
        <f>Tabela115[[#This Row],[GOVERNANÇA
Controle
(+)
Suplementação
 proposta para a
_ª Reformulação]]/Tabela115[[#This Row],[GOVERNANÇA
Controle
Orçamento 
Atualizado]]</f>
        <v>#DIV/0!</v>
      </c>
      <c r="AY72" s="93"/>
      <c r="AZ72" s="201" t="e">
        <f>-Tabela115[[#This Row],[GOVERNANÇA
Controle
(-)
Redução
proposta para a
_ª Reformulação]]/Tabela115[[#This Row],[GOVERNANÇA
Controle
Orçamento 
Atualizado]]</f>
        <v>#DIV/0!</v>
      </c>
      <c r="BA7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2" s="225"/>
      <c r="BD72" s="93"/>
      <c r="BE72" s="93">
        <f>Tabela115[[#This Row],[FINALIDADE
Fiscalização
Proposta Orçamentária Inicial]]+Tabela115[[#This Row],[FINALIDADE
Fiscalização
Transposições Orçamentárias 
Nº __ a __ 
e
Reformulações
aprovadas]]</f>
        <v>0</v>
      </c>
      <c r="BF72" s="93"/>
      <c r="BG72" s="201" t="e">
        <f>Tabela115[[#This Row],[FINALIDADE
Fiscalização
Despesa Liquidada até __/__/____]]/Tabela115[[#This Row],[FINALIDADE
Fiscalização
Orçamento 
Atualizado]]</f>
        <v>#DIV/0!</v>
      </c>
      <c r="BH72" s="93"/>
      <c r="BI72" s="201" t="e">
        <f>Tabela115[[#This Row],[FINALIDADE
Fiscalização
(+)
Suplementação
 proposta para a
_ª Reformulação]]/Tabela115[[#This Row],[FINALIDADE
Fiscalização
Orçamento 
Atualizado]]</f>
        <v>#DIV/0!</v>
      </c>
      <c r="BJ72" s="93"/>
      <c r="BK72" s="201" t="e">
        <f>Tabela115[[#This Row],[FINALIDADE
Fiscalização
(-)
Redução
proposta para a
_ª Reformulação]]/Tabela115[[#This Row],[FINALIDADE
Fiscalização
Orçamento 
Atualizado]]</f>
        <v>#DIV/0!</v>
      </c>
      <c r="BL7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2" s="31"/>
      <c r="BN72" s="93"/>
      <c r="BO72" s="93">
        <f>Tabela115[[#This Row],[FINALIDADE
Registro
Proposta Orçamentária Inicial]]+Tabela115[[#This Row],[FINALIDADE
Registro
Transposições Orçamentárias 
Nº __ a __ 
e
Reformulações
aprovadas]]</f>
        <v>0</v>
      </c>
      <c r="BP72" s="93"/>
      <c r="BQ72" s="202" t="e">
        <f>Tabela115[[#This Row],[FINALIDADE
Registro
Despesa Liquidada até __/__/____]]/Tabela115[[#This Row],[FINALIDADE
Registro
Orçamento 
Atualizado]]</f>
        <v>#DIV/0!</v>
      </c>
      <c r="BR72" s="93"/>
      <c r="BS72" s="202" t="e">
        <f>Tabela115[[#This Row],[FINALIDADE
Registro
(+)
Suplementação
 proposta para a
_ª Reformulação]]/Tabela115[[#This Row],[FINALIDADE
Registro
Orçamento 
Atualizado]]</f>
        <v>#DIV/0!</v>
      </c>
      <c r="BT72" s="93"/>
      <c r="BU72" s="202" t="e">
        <f>Tabela115[[#This Row],[FINALIDADE
Registro
(-)
Redução
proposta para a
_ª Reformulação]]/Tabela115[[#This Row],[FINALIDADE
Registro
Orçamento 
Atualizado]]</f>
        <v>#DIV/0!</v>
      </c>
      <c r="BV7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2" s="244"/>
      <c r="BX72" s="31"/>
      <c r="BY7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2" s="93"/>
      <c r="CA72" s="201" t="e">
        <f>Tabela115[[#This Row],[FINALIDADE
Julgamento e Normatização
Despesa Liquidada até __/__/____]]/Tabela115[[#This Row],[FINALIDADE
Julgamento e Normatização
Orçamento 
Atualizado]]</f>
        <v>#DIV/0!</v>
      </c>
      <c r="CB72" s="93"/>
      <c r="CC7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2" s="93"/>
      <c r="CE7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2" s="31"/>
      <c r="CI72" s="31"/>
      <c r="CJ7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2" s="31"/>
      <c r="CL72" s="203" t="e">
        <f>Tabela115[[#This Row],[GESTÃO
Comunicação 
e Eventos
Despesa Liquidada até __/__/____]]/Tabela115[[#This Row],[GESTÃO
Comunicação 
e Eventos
Orçamento 
Atualizado]]</f>
        <v>#DIV/0!</v>
      </c>
      <c r="CM72" s="31"/>
      <c r="CN72" s="203" t="e">
        <f>Tabela115[[#This Row],[GESTÃO
Comunicação 
e Eventos
(+)
Suplementação
 proposta para a
_ª Reformulação]]/Tabela115[[#This Row],[GESTÃO
Comunicação 
e Eventos
Orçamento 
Atualizado]]</f>
        <v>#DIV/0!</v>
      </c>
      <c r="CO72" s="31"/>
      <c r="CP72" s="203" t="e">
        <f>-Tabela115[[#This Row],[GESTÃO
Comunicação 
e Eventos
(-)
Redução
proposta para a
_ª Reformulação]]/Tabela115[[#This Row],[GESTÃO
Comunicação 
e Eventos
Orçamento 
Atualizado]]</f>
        <v>#DIV/0!</v>
      </c>
      <c r="CQ7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2" s="31"/>
      <c r="CS72" s="31"/>
      <c r="CT7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2" s="31"/>
      <c r="CV72" s="203" t="e">
        <f>Tabela115[[#This Row],[GESTÃO
Suporte Técnico-Administrativo
Despesa Liquidada até __/__/____]]/Tabela115[[#This Row],[GESTÃO
Suporte Técnico-Administrativo
Orçamento 
Atualizado]]</f>
        <v>#DIV/0!</v>
      </c>
      <c r="CW72" s="31"/>
      <c r="CX7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2" s="31"/>
      <c r="CZ7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2" s="31"/>
      <c r="DC72" s="31"/>
      <c r="DD7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2" s="31"/>
      <c r="DF72" s="203" t="e">
        <f>Tabela115[[#This Row],[GESTÃO
Tecnologia da
Informação
Despesa Liquidada até __/__/____]]/Tabela115[[#This Row],[GESTÃO
Tecnologia da
Informação
Orçamento 
Atualizado]]</f>
        <v>#DIV/0!</v>
      </c>
      <c r="DG72" s="31"/>
      <c r="DH7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2" s="31"/>
      <c r="DJ72" s="203" t="e">
        <f>-Tabela115[[#This Row],[GESTÃO
Tecnologia da
Informação
(-)
Redução
proposta para a
_ª Reformulação]]/Tabela115[[#This Row],[GESTÃO
Tecnologia da
Informação
Orçamento 
Atualizado]]</f>
        <v>#DIV/0!</v>
      </c>
      <c r="DK7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2" s="31"/>
      <c r="DM72" s="31"/>
      <c r="DN72" s="31">
        <f>Tabela115[[#This Row],[GESTÃO
Infraestrutura
Proposta Orçamentária Inicial]]+Tabela115[[#This Row],[GESTÃO
Infraestrutura
Transposições Orçamentárias 
Nº __ a __ 
e
Reformulações
aprovadas]]</f>
        <v>0</v>
      </c>
      <c r="DO72" s="31"/>
      <c r="DP72" s="203" t="e">
        <f>Tabela115[[#This Row],[GESTÃO
Infraestrutura
Despesa Liquidada até __/__/____]]/Tabela115[[#This Row],[GESTÃO
Infraestrutura
Orçamento 
Atualizado]]</f>
        <v>#DIV/0!</v>
      </c>
      <c r="DQ72" s="31"/>
      <c r="DR72" s="203" t="e">
        <f>Tabela115[[#This Row],[GESTÃO
Infraestrutura
(+)
Suplementação
 proposta para a
_ª Reformulação]]/Tabela115[[#This Row],[GESTÃO
Infraestrutura
Orçamento 
Atualizado]]</f>
        <v>#DIV/0!</v>
      </c>
      <c r="DS72" s="31"/>
      <c r="DT72" s="203" t="e">
        <f>Tabela115[[#This Row],[GESTÃO
Infraestrutura
(-)
Redução
proposta para a
_ª Reformulação]]/Tabela115[[#This Row],[GESTÃO
Infraestrutura
Orçamento 
Atualizado]]</f>
        <v>#DIV/0!</v>
      </c>
      <c r="DU7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2" s="89"/>
      <c r="DX72" s="89"/>
      <c r="DY72" s="89"/>
      <c r="DZ72" s="89"/>
      <c r="EA72" s="89"/>
      <c r="EB72" s="89"/>
      <c r="EC72" s="89"/>
      <c r="ED72" s="89"/>
      <c r="EE72" s="89"/>
    </row>
    <row r="73" spans="1:136" s="18" customFormat="1" ht="12" x14ac:dyDescent="0.25">
      <c r="A73" s="85" t="s">
        <v>157</v>
      </c>
      <c r="B73" s="213" t="s">
        <v>353</v>
      </c>
      <c r="C7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3" s="69" t="e">
        <f>Tabela115[[#This Row],[DESPESA
LIQUIDADA ATÉ
 __/__/____]]/Tabela115[[#This Row],[ORÇAMENTO
ATUALIZADO]]</f>
        <v>#DIV/0!</v>
      </c>
      <c r="H7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3" s="263" t="e">
        <f>Tabela115[[#This Row],[(+)
SUPLEMENTAÇÃO
PROPOSTA PARA A
_ª
REFORMULAÇÃO]]/Tabela115[[#This Row],[ORÇAMENTO
ATUALIZADO]]</f>
        <v>#DIV/0!</v>
      </c>
      <c r="J7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3" s="263" t="e">
        <f>-Tabela115[[#This Row],[(-)
REDUÇÃO
PROPOSTA PARA A
_ª
REFORMULAÇÃO]]/Tabela115[[#This Row],[ORÇAMENTO
ATUALIZADO]]</f>
        <v>#DIV/0!</v>
      </c>
      <c r="L7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3" s="83" t="e">
        <f>(Tabela115[[#This Row],[PROPOSTA
ORÇAMENTÁRIA
ATUALIZADA
APÓS A
_ª
REFORMULAÇÃO]]/Tabela115[[#This Row],[ORÇAMENTO
ATUALIZADO]])-1</f>
        <v>#DIV/0!</v>
      </c>
      <c r="N73" s="225"/>
      <c r="O73" s="93"/>
      <c r="P7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3" s="93"/>
      <c r="R73" s="201" t="e">
        <f>Tabela115[[#This Row],[GOVERNANÇA
Direção e
Liderança
Despesa Liquidada até __/__/____]]/Tabela115[[#This Row],[GOVERNANÇA
Direção e
Liderança
Orçamento 
Atualizado]]</f>
        <v>#DIV/0!</v>
      </c>
      <c r="S73" s="93"/>
      <c r="T73" s="201" t="e">
        <f>Tabela115[[#This Row],[GOVERNANÇA
Direção e
Liderança
(+)
Suplementação
 proposta para a
_ª Reformulação]]/Tabela115[[#This Row],[GOVERNANÇA
Direção e
Liderança
Orçamento 
Atualizado]]</f>
        <v>#DIV/0!</v>
      </c>
      <c r="U73" s="93"/>
      <c r="V73" s="201" t="e">
        <f>-Tabela115[[#This Row],[GOVERNANÇA
Direção e
Liderança
(-)
Redução
proposta para a
_ª Reformulação]]/Tabela115[[#This Row],[GOVERNANÇA
Direção e
Liderança
Orçamento 
Atualizado]]</f>
        <v>#DIV/0!</v>
      </c>
      <c r="W7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3" s="31"/>
      <c r="Y73" s="31"/>
      <c r="Z7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3" s="31"/>
      <c r="AB73" s="203" t="e">
        <f>Tabela115[[#This Row],[GOVERNANÇA
Relacionamento 
Institucional
Despesa Liquidada até __/__/____]]/Tabela115[[#This Row],[GOVERNANÇA
Relacionamento 
Institucional
Orçamento 
Atualizado]]</f>
        <v>#DIV/0!</v>
      </c>
      <c r="AC73" s="31"/>
      <c r="AD7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3" s="31"/>
      <c r="AF7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3" s="31"/>
      <c r="AI73" s="31"/>
      <c r="AJ73" s="31">
        <f>Tabela115[[#This Row],[GOVERNANÇA
Estratégia
Proposta Orçamentária Inicial]]+Tabela115[[#This Row],[GOVERNANÇA
Estratégia
Transposições Orçamentárias 
Nº __ a __ 
e
Reformulações
aprovadas]]</f>
        <v>0</v>
      </c>
      <c r="AK73" s="31"/>
      <c r="AL73" s="226" t="e">
        <f>Tabela115[[#This Row],[GOVERNANÇA
Estratégia
Despesa Liquidada até __/__/____]]/Tabela115[[#This Row],[GOVERNANÇA
Estratégia
Orçamento 
Atualizado]]</f>
        <v>#DIV/0!</v>
      </c>
      <c r="AM73" s="31"/>
      <c r="AN73" s="203" t="e">
        <f>Tabela115[[#This Row],[GOVERNANÇA
Estratégia
(+)
Suplementação
 proposta para a
_ª Reformulação]]/Tabela115[[#This Row],[GOVERNANÇA
Estratégia
Orçamento 
Atualizado]]</f>
        <v>#DIV/0!</v>
      </c>
      <c r="AO73" s="31"/>
      <c r="AP73" s="203" t="e">
        <f>-Tabela115[[#This Row],[GOVERNANÇA
Estratégia
(-)
Redução
proposta para a
_ª Reformulação]]/Tabela115[[#This Row],[GOVERNANÇA
Estratégia
Orçamento 
Atualizado]]</f>
        <v>#DIV/0!</v>
      </c>
      <c r="AQ7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3" s="31"/>
      <c r="AS73" s="93"/>
      <c r="AT73" s="93">
        <f>Tabela115[[#This Row],[GOVERNANÇA
Controle
Proposta Orçamentária Inicial]]+Tabela115[[#This Row],[GOVERNANÇA
Controle
Transposições Orçamentárias 
Nº __ a __ 
e
Reformulações
aprovadas]]</f>
        <v>0</v>
      </c>
      <c r="AU73" s="93"/>
      <c r="AV73" s="201" t="e">
        <f>Tabela115[[#This Row],[GOVERNANÇA
Controle
Despesa Liquidada até __/__/____]]/Tabela115[[#This Row],[GOVERNANÇA
Controle
Orçamento 
Atualizado]]</f>
        <v>#DIV/0!</v>
      </c>
      <c r="AW73" s="93"/>
      <c r="AX73" s="201" t="e">
        <f>Tabela115[[#This Row],[GOVERNANÇA
Controle
(+)
Suplementação
 proposta para a
_ª Reformulação]]/Tabela115[[#This Row],[GOVERNANÇA
Controle
Orçamento 
Atualizado]]</f>
        <v>#DIV/0!</v>
      </c>
      <c r="AY73" s="93"/>
      <c r="AZ73" s="201" t="e">
        <f>-Tabela115[[#This Row],[GOVERNANÇA
Controle
(-)
Redução
proposta para a
_ª Reformulação]]/Tabela115[[#This Row],[GOVERNANÇA
Controle
Orçamento 
Atualizado]]</f>
        <v>#DIV/0!</v>
      </c>
      <c r="BA7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3" s="225"/>
      <c r="BD73" s="93"/>
      <c r="BE73" s="93">
        <f>Tabela115[[#This Row],[FINALIDADE
Fiscalização
Proposta Orçamentária Inicial]]+Tabela115[[#This Row],[FINALIDADE
Fiscalização
Transposições Orçamentárias 
Nº __ a __ 
e
Reformulações
aprovadas]]</f>
        <v>0</v>
      </c>
      <c r="BF73" s="93"/>
      <c r="BG73" s="201" t="e">
        <f>Tabela115[[#This Row],[FINALIDADE
Fiscalização
Despesa Liquidada até __/__/____]]/Tabela115[[#This Row],[FINALIDADE
Fiscalização
Orçamento 
Atualizado]]</f>
        <v>#DIV/0!</v>
      </c>
      <c r="BH73" s="93"/>
      <c r="BI73" s="201" t="e">
        <f>Tabela115[[#This Row],[FINALIDADE
Fiscalização
(+)
Suplementação
 proposta para a
_ª Reformulação]]/Tabela115[[#This Row],[FINALIDADE
Fiscalização
Orçamento 
Atualizado]]</f>
        <v>#DIV/0!</v>
      </c>
      <c r="BJ73" s="93"/>
      <c r="BK73" s="201" t="e">
        <f>Tabela115[[#This Row],[FINALIDADE
Fiscalização
(-)
Redução
proposta para a
_ª Reformulação]]/Tabela115[[#This Row],[FINALIDADE
Fiscalização
Orçamento 
Atualizado]]</f>
        <v>#DIV/0!</v>
      </c>
      <c r="BL7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3" s="31"/>
      <c r="BN73" s="93"/>
      <c r="BO73" s="93">
        <f>Tabela115[[#This Row],[FINALIDADE
Registro
Proposta Orçamentária Inicial]]+Tabela115[[#This Row],[FINALIDADE
Registro
Transposições Orçamentárias 
Nº __ a __ 
e
Reformulações
aprovadas]]</f>
        <v>0</v>
      </c>
      <c r="BP73" s="93"/>
      <c r="BQ73" s="202" t="e">
        <f>Tabela115[[#This Row],[FINALIDADE
Registro
Despesa Liquidada até __/__/____]]/Tabela115[[#This Row],[FINALIDADE
Registro
Orçamento 
Atualizado]]</f>
        <v>#DIV/0!</v>
      </c>
      <c r="BR73" s="93"/>
      <c r="BS73" s="202" t="e">
        <f>Tabela115[[#This Row],[FINALIDADE
Registro
(+)
Suplementação
 proposta para a
_ª Reformulação]]/Tabela115[[#This Row],[FINALIDADE
Registro
Orçamento 
Atualizado]]</f>
        <v>#DIV/0!</v>
      </c>
      <c r="BT73" s="93"/>
      <c r="BU73" s="202" t="e">
        <f>Tabela115[[#This Row],[FINALIDADE
Registro
(-)
Redução
proposta para a
_ª Reformulação]]/Tabela115[[#This Row],[FINALIDADE
Registro
Orçamento 
Atualizado]]</f>
        <v>#DIV/0!</v>
      </c>
      <c r="BV7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3" s="244"/>
      <c r="BX73" s="31"/>
      <c r="BY7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3" s="93"/>
      <c r="CA73" s="201" t="e">
        <f>Tabela115[[#This Row],[FINALIDADE
Julgamento e Normatização
Despesa Liquidada até __/__/____]]/Tabela115[[#This Row],[FINALIDADE
Julgamento e Normatização
Orçamento 
Atualizado]]</f>
        <v>#DIV/0!</v>
      </c>
      <c r="CB73" s="93"/>
      <c r="CC7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3" s="93"/>
      <c r="CE7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3" s="31"/>
      <c r="CI73" s="31"/>
      <c r="CJ7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3" s="31"/>
      <c r="CL73" s="203" t="e">
        <f>Tabela115[[#This Row],[GESTÃO
Comunicação 
e Eventos
Despesa Liquidada até __/__/____]]/Tabela115[[#This Row],[GESTÃO
Comunicação 
e Eventos
Orçamento 
Atualizado]]</f>
        <v>#DIV/0!</v>
      </c>
      <c r="CM73" s="31"/>
      <c r="CN73" s="203" t="e">
        <f>Tabela115[[#This Row],[GESTÃO
Comunicação 
e Eventos
(+)
Suplementação
 proposta para a
_ª Reformulação]]/Tabela115[[#This Row],[GESTÃO
Comunicação 
e Eventos
Orçamento 
Atualizado]]</f>
        <v>#DIV/0!</v>
      </c>
      <c r="CO73" s="31"/>
      <c r="CP73" s="203" t="e">
        <f>-Tabela115[[#This Row],[GESTÃO
Comunicação 
e Eventos
(-)
Redução
proposta para a
_ª Reformulação]]/Tabela115[[#This Row],[GESTÃO
Comunicação 
e Eventos
Orçamento 
Atualizado]]</f>
        <v>#DIV/0!</v>
      </c>
      <c r="CQ7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3" s="31"/>
      <c r="CS73" s="31"/>
      <c r="CT7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3" s="31"/>
      <c r="CV73" s="203" t="e">
        <f>Tabela115[[#This Row],[GESTÃO
Suporte Técnico-Administrativo
Despesa Liquidada até __/__/____]]/Tabela115[[#This Row],[GESTÃO
Suporte Técnico-Administrativo
Orçamento 
Atualizado]]</f>
        <v>#DIV/0!</v>
      </c>
      <c r="CW73" s="31"/>
      <c r="CX7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3" s="31"/>
      <c r="CZ7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3" s="31"/>
      <c r="DC73" s="31"/>
      <c r="DD7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3" s="31"/>
      <c r="DF73" s="203" t="e">
        <f>Tabela115[[#This Row],[GESTÃO
Tecnologia da
Informação
Despesa Liquidada até __/__/____]]/Tabela115[[#This Row],[GESTÃO
Tecnologia da
Informação
Orçamento 
Atualizado]]</f>
        <v>#DIV/0!</v>
      </c>
      <c r="DG73" s="31"/>
      <c r="DH7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3" s="31"/>
      <c r="DJ73" s="203" t="e">
        <f>-Tabela115[[#This Row],[GESTÃO
Tecnologia da
Informação
(-)
Redução
proposta para a
_ª Reformulação]]/Tabela115[[#This Row],[GESTÃO
Tecnologia da
Informação
Orçamento 
Atualizado]]</f>
        <v>#DIV/0!</v>
      </c>
      <c r="DK7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3" s="31"/>
      <c r="DM73" s="31"/>
      <c r="DN73" s="31">
        <f>Tabela115[[#This Row],[GESTÃO
Infraestrutura
Proposta Orçamentária Inicial]]+Tabela115[[#This Row],[GESTÃO
Infraestrutura
Transposições Orçamentárias 
Nº __ a __ 
e
Reformulações
aprovadas]]</f>
        <v>0</v>
      </c>
      <c r="DO73" s="31"/>
      <c r="DP73" s="203" t="e">
        <f>Tabela115[[#This Row],[GESTÃO
Infraestrutura
Despesa Liquidada até __/__/____]]/Tabela115[[#This Row],[GESTÃO
Infraestrutura
Orçamento 
Atualizado]]</f>
        <v>#DIV/0!</v>
      </c>
      <c r="DQ73" s="31"/>
      <c r="DR73" s="203" t="e">
        <f>Tabela115[[#This Row],[GESTÃO
Infraestrutura
(+)
Suplementação
 proposta para a
_ª Reformulação]]/Tabela115[[#This Row],[GESTÃO
Infraestrutura
Orçamento 
Atualizado]]</f>
        <v>#DIV/0!</v>
      </c>
      <c r="DS73" s="31"/>
      <c r="DT73" s="203" t="e">
        <f>Tabela115[[#This Row],[GESTÃO
Infraestrutura
(-)
Redução
proposta para a
_ª Reformulação]]/Tabela115[[#This Row],[GESTÃO
Infraestrutura
Orçamento 
Atualizado]]</f>
        <v>#DIV/0!</v>
      </c>
      <c r="DU7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18" customFormat="1" ht="12" x14ac:dyDescent="0.25">
      <c r="A74" s="85" t="s">
        <v>651</v>
      </c>
      <c r="B74" s="213" t="s">
        <v>664</v>
      </c>
      <c r="C7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4" s="69" t="e">
        <f>Tabela115[[#This Row],[DESPESA
LIQUIDADA ATÉ
 __/__/____]]/Tabela115[[#This Row],[ORÇAMENTO
ATUALIZADO]]</f>
        <v>#DIV/0!</v>
      </c>
      <c r="H7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4" s="263" t="e">
        <f>Tabela115[[#This Row],[(+)
SUPLEMENTAÇÃO
PROPOSTA PARA A
_ª
REFORMULAÇÃO]]/Tabela115[[#This Row],[ORÇAMENTO
ATUALIZADO]]</f>
        <v>#DIV/0!</v>
      </c>
      <c r="J7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4" s="263" t="e">
        <f>-Tabela115[[#This Row],[(-)
REDUÇÃO
PROPOSTA PARA A
_ª
REFORMULAÇÃO]]/Tabela115[[#This Row],[ORÇAMENTO
ATUALIZADO]]</f>
        <v>#DIV/0!</v>
      </c>
      <c r="L7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4" s="83" t="e">
        <f>(Tabela115[[#This Row],[PROPOSTA
ORÇAMENTÁRIA
ATUALIZADA
APÓS A
_ª
REFORMULAÇÃO]]/Tabela115[[#This Row],[ORÇAMENTO
ATUALIZADO]])-1</f>
        <v>#DIV/0!</v>
      </c>
      <c r="N74" s="225"/>
      <c r="O74" s="93"/>
      <c r="P7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4" s="93"/>
      <c r="R74" s="201" t="e">
        <f>Tabela115[[#This Row],[GOVERNANÇA
Direção e
Liderança
Despesa Liquidada até __/__/____]]/Tabela115[[#This Row],[GOVERNANÇA
Direção e
Liderança
Orçamento 
Atualizado]]</f>
        <v>#DIV/0!</v>
      </c>
      <c r="S74" s="93"/>
      <c r="T74" s="201" t="e">
        <f>Tabela115[[#This Row],[GOVERNANÇA
Direção e
Liderança
(+)
Suplementação
 proposta para a
_ª Reformulação]]/Tabela115[[#This Row],[GOVERNANÇA
Direção e
Liderança
Orçamento 
Atualizado]]</f>
        <v>#DIV/0!</v>
      </c>
      <c r="U74" s="93"/>
      <c r="V74" s="201" t="e">
        <f>-Tabela115[[#This Row],[GOVERNANÇA
Direção e
Liderança
(-)
Redução
proposta para a
_ª Reformulação]]/Tabela115[[#This Row],[GOVERNANÇA
Direção e
Liderança
Orçamento 
Atualizado]]</f>
        <v>#DIV/0!</v>
      </c>
      <c r="W7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4" s="31"/>
      <c r="Y74" s="31"/>
      <c r="Z7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4" s="31"/>
      <c r="AB74" s="203" t="e">
        <f>Tabela115[[#This Row],[GOVERNANÇA
Relacionamento 
Institucional
Despesa Liquidada até __/__/____]]/Tabela115[[#This Row],[GOVERNANÇA
Relacionamento 
Institucional
Orçamento 
Atualizado]]</f>
        <v>#DIV/0!</v>
      </c>
      <c r="AC74" s="31"/>
      <c r="AD7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4" s="31"/>
      <c r="AF7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4" s="31"/>
      <c r="AI74" s="93"/>
      <c r="AJ74" s="93">
        <f>Tabela115[[#This Row],[GOVERNANÇA
Estratégia
Proposta Orçamentária Inicial]]+Tabela115[[#This Row],[GOVERNANÇA
Estratégia
Transposições Orçamentárias 
Nº __ a __ 
e
Reformulações
aprovadas]]</f>
        <v>0</v>
      </c>
      <c r="AK74" s="93"/>
      <c r="AL74" s="201" t="e">
        <f>Tabela115[[#This Row],[GOVERNANÇA
Estratégia
Despesa Liquidada até __/__/____]]/Tabela115[[#This Row],[GOVERNANÇA
Estratégia
Orçamento 
Atualizado]]</f>
        <v>#DIV/0!</v>
      </c>
      <c r="AM74" s="93"/>
      <c r="AN74" s="201" t="e">
        <f>Tabela115[[#This Row],[GOVERNANÇA
Estratégia
(+)
Suplementação
 proposta para a
_ª Reformulação]]/Tabela115[[#This Row],[GOVERNANÇA
Estratégia
Orçamento 
Atualizado]]</f>
        <v>#DIV/0!</v>
      </c>
      <c r="AO74" s="93"/>
      <c r="AP74" s="201" t="e">
        <f>-Tabela115[[#This Row],[GOVERNANÇA
Estratégia
(-)
Redução
proposta para a
_ª Reformulação]]/Tabela115[[#This Row],[GOVERNANÇA
Estratégia
Orçamento 
Atualizado]]</f>
        <v>#DIV/0!</v>
      </c>
      <c r="AQ7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4" s="31"/>
      <c r="AS74" s="93"/>
      <c r="AT74" s="93">
        <f>Tabela115[[#This Row],[GOVERNANÇA
Controle
Proposta Orçamentária Inicial]]+Tabela115[[#This Row],[GOVERNANÇA
Controle
Transposições Orçamentárias 
Nº __ a __ 
e
Reformulações
aprovadas]]</f>
        <v>0</v>
      </c>
      <c r="AU74" s="93"/>
      <c r="AV74" s="201" t="e">
        <f>Tabela115[[#This Row],[GOVERNANÇA
Controle
Despesa Liquidada até __/__/____]]/Tabela115[[#This Row],[GOVERNANÇA
Controle
Orçamento 
Atualizado]]</f>
        <v>#DIV/0!</v>
      </c>
      <c r="AW74" s="93"/>
      <c r="AX74" s="201" t="e">
        <f>Tabela115[[#This Row],[GOVERNANÇA
Controle
(+)
Suplementação
 proposta para a
_ª Reformulação]]/Tabela115[[#This Row],[GOVERNANÇA
Controle
Orçamento 
Atualizado]]</f>
        <v>#DIV/0!</v>
      </c>
      <c r="AY74" s="93"/>
      <c r="AZ74" s="201" t="e">
        <f>-Tabela115[[#This Row],[GOVERNANÇA
Controle
(-)
Redução
proposta para a
_ª Reformulação]]/Tabela115[[#This Row],[GOVERNANÇA
Controle
Orçamento 
Atualizado]]</f>
        <v>#DIV/0!</v>
      </c>
      <c r="BA7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4" s="225"/>
      <c r="BD74" s="93"/>
      <c r="BE74" s="93">
        <f>Tabela115[[#This Row],[FINALIDADE
Fiscalização
Proposta Orçamentária Inicial]]+Tabela115[[#This Row],[FINALIDADE
Fiscalização
Transposições Orçamentárias 
Nº __ a __ 
e
Reformulações
aprovadas]]</f>
        <v>0</v>
      </c>
      <c r="BF74" s="93"/>
      <c r="BG74" s="201" t="e">
        <f>Tabela115[[#This Row],[FINALIDADE
Fiscalização
Despesa Liquidada até __/__/____]]/Tabela115[[#This Row],[FINALIDADE
Fiscalização
Orçamento 
Atualizado]]</f>
        <v>#DIV/0!</v>
      </c>
      <c r="BH74" s="93"/>
      <c r="BI74" s="201" t="e">
        <f>Tabela115[[#This Row],[FINALIDADE
Fiscalização
(+)
Suplementação
 proposta para a
_ª Reformulação]]/Tabela115[[#This Row],[FINALIDADE
Fiscalização
Orçamento 
Atualizado]]</f>
        <v>#DIV/0!</v>
      </c>
      <c r="BJ74" s="93"/>
      <c r="BK74" s="201" t="e">
        <f>Tabela115[[#This Row],[FINALIDADE
Fiscalização
(-)
Redução
proposta para a
_ª Reformulação]]/Tabela115[[#This Row],[FINALIDADE
Fiscalização
Orçamento 
Atualizado]]</f>
        <v>#DIV/0!</v>
      </c>
      <c r="BL7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4" s="31"/>
      <c r="BN74" s="93"/>
      <c r="BO74" s="93">
        <f>Tabela115[[#This Row],[FINALIDADE
Registro
Proposta Orçamentária Inicial]]+Tabela115[[#This Row],[FINALIDADE
Registro
Transposições Orçamentárias 
Nº __ a __ 
e
Reformulações
aprovadas]]</f>
        <v>0</v>
      </c>
      <c r="BP74" s="93"/>
      <c r="BQ74" s="202" t="e">
        <f>Tabela115[[#This Row],[FINALIDADE
Registro
Despesa Liquidada até __/__/____]]/Tabela115[[#This Row],[FINALIDADE
Registro
Orçamento 
Atualizado]]</f>
        <v>#DIV/0!</v>
      </c>
      <c r="BR74" s="93"/>
      <c r="BS74" s="202" t="e">
        <f>Tabela115[[#This Row],[FINALIDADE
Registro
(+)
Suplementação
 proposta para a
_ª Reformulação]]/Tabela115[[#This Row],[FINALIDADE
Registro
Orçamento 
Atualizado]]</f>
        <v>#DIV/0!</v>
      </c>
      <c r="BT74" s="93"/>
      <c r="BU74" s="202" t="e">
        <f>Tabela115[[#This Row],[FINALIDADE
Registro
(-)
Redução
proposta para a
_ª Reformulação]]/Tabela115[[#This Row],[FINALIDADE
Registro
Orçamento 
Atualizado]]</f>
        <v>#DIV/0!</v>
      </c>
      <c r="BV7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4" s="244"/>
      <c r="BX74" s="31"/>
      <c r="BY7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4" s="93"/>
      <c r="CA74" s="201" t="e">
        <f>Tabela115[[#This Row],[FINALIDADE
Julgamento e Normatização
Despesa Liquidada até __/__/____]]/Tabela115[[#This Row],[FINALIDADE
Julgamento e Normatização
Orçamento 
Atualizado]]</f>
        <v>#DIV/0!</v>
      </c>
      <c r="CB74" s="93"/>
      <c r="CC7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4" s="93"/>
      <c r="CE7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4" s="31"/>
      <c r="CI74" s="31"/>
      <c r="CJ7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4" s="31"/>
      <c r="CL74" s="203" t="e">
        <f>Tabela115[[#This Row],[GESTÃO
Comunicação 
e Eventos
Despesa Liquidada até __/__/____]]/Tabela115[[#This Row],[GESTÃO
Comunicação 
e Eventos
Orçamento 
Atualizado]]</f>
        <v>#DIV/0!</v>
      </c>
      <c r="CM74" s="31"/>
      <c r="CN74" s="203" t="e">
        <f>Tabela115[[#This Row],[GESTÃO
Comunicação 
e Eventos
(+)
Suplementação
 proposta para a
_ª Reformulação]]/Tabela115[[#This Row],[GESTÃO
Comunicação 
e Eventos
Orçamento 
Atualizado]]</f>
        <v>#DIV/0!</v>
      </c>
      <c r="CO74" s="31"/>
      <c r="CP74" s="203" t="e">
        <f>-Tabela115[[#This Row],[GESTÃO
Comunicação 
e Eventos
(-)
Redução
proposta para a
_ª Reformulação]]/Tabela115[[#This Row],[GESTÃO
Comunicação 
e Eventos
Orçamento 
Atualizado]]</f>
        <v>#DIV/0!</v>
      </c>
      <c r="CQ7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4" s="31"/>
      <c r="CS74" s="31"/>
      <c r="CT7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4" s="31"/>
      <c r="CV74" s="203" t="e">
        <f>Tabela115[[#This Row],[GESTÃO
Suporte Técnico-Administrativo
Despesa Liquidada até __/__/____]]/Tabela115[[#This Row],[GESTÃO
Suporte Técnico-Administrativo
Orçamento 
Atualizado]]</f>
        <v>#DIV/0!</v>
      </c>
      <c r="CW74" s="31"/>
      <c r="CX7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4" s="31"/>
      <c r="CZ7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4" s="31"/>
      <c r="DC74" s="31"/>
      <c r="DD7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4" s="31"/>
      <c r="DF74" s="203" t="e">
        <f>Tabela115[[#This Row],[GESTÃO
Tecnologia da
Informação
Despesa Liquidada até __/__/____]]/Tabela115[[#This Row],[GESTÃO
Tecnologia da
Informação
Orçamento 
Atualizado]]</f>
        <v>#DIV/0!</v>
      </c>
      <c r="DG74" s="31"/>
      <c r="DH7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4" s="31"/>
      <c r="DJ74" s="203" t="e">
        <f>-Tabela115[[#This Row],[GESTÃO
Tecnologia da
Informação
(-)
Redução
proposta para a
_ª Reformulação]]/Tabela115[[#This Row],[GESTÃO
Tecnologia da
Informação
Orçamento 
Atualizado]]</f>
        <v>#DIV/0!</v>
      </c>
      <c r="DK7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4" s="31"/>
      <c r="DM74" s="31"/>
      <c r="DN74" s="31">
        <f>Tabela115[[#This Row],[GESTÃO
Infraestrutura
Proposta Orçamentária Inicial]]+Tabela115[[#This Row],[GESTÃO
Infraestrutura
Transposições Orçamentárias 
Nº __ a __ 
e
Reformulações
aprovadas]]</f>
        <v>0</v>
      </c>
      <c r="DO74" s="31"/>
      <c r="DP74" s="203" t="e">
        <f>Tabela115[[#This Row],[GESTÃO
Infraestrutura
Despesa Liquidada até __/__/____]]/Tabela115[[#This Row],[GESTÃO
Infraestrutura
Orçamento 
Atualizado]]</f>
        <v>#DIV/0!</v>
      </c>
      <c r="DQ74" s="31"/>
      <c r="DR74" s="203" t="e">
        <f>Tabela115[[#This Row],[GESTÃO
Infraestrutura
(+)
Suplementação
 proposta para a
_ª Reformulação]]/Tabela115[[#This Row],[GESTÃO
Infraestrutura
Orçamento 
Atualizado]]</f>
        <v>#DIV/0!</v>
      </c>
      <c r="DS74" s="31"/>
      <c r="DT74" s="203" t="e">
        <f>Tabela115[[#This Row],[GESTÃO
Infraestrutura
(-)
Redução
proposta para a
_ª Reformulação]]/Tabela115[[#This Row],[GESTÃO
Infraestrutura
Orçamento 
Atualizado]]</f>
        <v>#DIV/0!</v>
      </c>
      <c r="DU7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4" s="89"/>
      <c r="DX74" s="89"/>
      <c r="DY74" s="89"/>
      <c r="DZ74" s="89"/>
      <c r="EA74" s="89"/>
      <c r="EB74" s="89"/>
      <c r="EC74" s="89"/>
      <c r="ED74" s="89"/>
      <c r="EE74" s="89"/>
    </row>
    <row r="75" spans="1:136" s="18" customFormat="1" ht="12" x14ac:dyDescent="0.25">
      <c r="A75" s="85" t="s">
        <v>652</v>
      </c>
      <c r="B75" s="213" t="s">
        <v>666</v>
      </c>
      <c r="C7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5" s="69" t="e">
        <f>Tabela115[[#This Row],[DESPESA
LIQUIDADA ATÉ
 __/__/____]]/Tabela115[[#This Row],[ORÇAMENTO
ATUALIZADO]]</f>
        <v>#DIV/0!</v>
      </c>
      <c r="H7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5" s="263" t="e">
        <f>Tabela115[[#This Row],[(+)
SUPLEMENTAÇÃO
PROPOSTA PARA A
_ª
REFORMULAÇÃO]]/Tabela115[[#This Row],[ORÇAMENTO
ATUALIZADO]]</f>
        <v>#DIV/0!</v>
      </c>
      <c r="J7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5" s="263" t="e">
        <f>-Tabela115[[#This Row],[(-)
REDUÇÃO
PROPOSTA PARA A
_ª
REFORMULAÇÃO]]/Tabela115[[#This Row],[ORÇAMENTO
ATUALIZADO]]</f>
        <v>#DIV/0!</v>
      </c>
      <c r="L7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5" s="83" t="e">
        <f>(Tabela115[[#This Row],[PROPOSTA
ORÇAMENTÁRIA
ATUALIZADA
APÓS A
_ª
REFORMULAÇÃO]]/Tabela115[[#This Row],[ORÇAMENTO
ATUALIZADO]])-1</f>
        <v>#DIV/0!</v>
      </c>
      <c r="N75" s="225"/>
      <c r="O75" s="93"/>
      <c r="P7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5" s="93"/>
      <c r="R75" s="201" t="e">
        <f>Tabela115[[#This Row],[GOVERNANÇA
Direção e
Liderança
Despesa Liquidada até __/__/____]]/Tabela115[[#This Row],[GOVERNANÇA
Direção e
Liderança
Orçamento 
Atualizado]]</f>
        <v>#DIV/0!</v>
      </c>
      <c r="S75" s="93"/>
      <c r="T75" s="201" t="e">
        <f>Tabela115[[#This Row],[GOVERNANÇA
Direção e
Liderança
(+)
Suplementação
 proposta para a
_ª Reformulação]]/Tabela115[[#This Row],[GOVERNANÇA
Direção e
Liderança
Orçamento 
Atualizado]]</f>
        <v>#DIV/0!</v>
      </c>
      <c r="U75" s="93"/>
      <c r="V75" s="201" t="e">
        <f>-Tabela115[[#This Row],[GOVERNANÇA
Direção e
Liderança
(-)
Redução
proposta para a
_ª Reformulação]]/Tabela115[[#This Row],[GOVERNANÇA
Direção e
Liderança
Orçamento 
Atualizado]]</f>
        <v>#DIV/0!</v>
      </c>
      <c r="W7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5" s="31"/>
      <c r="Y75" s="31"/>
      <c r="Z7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5" s="31"/>
      <c r="AB75" s="203" t="e">
        <f>Tabela115[[#This Row],[GOVERNANÇA
Relacionamento 
Institucional
Despesa Liquidada até __/__/____]]/Tabela115[[#This Row],[GOVERNANÇA
Relacionamento 
Institucional
Orçamento 
Atualizado]]</f>
        <v>#DIV/0!</v>
      </c>
      <c r="AC75" s="31"/>
      <c r="AD7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5" s="31"/>
      <c r="AF7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5" s="31"/>
      <c r="AI75" s="93"/>
      <c r="AJ75" s="93">
        <f>Tabela115[[#This Row],[GOVERNANÇA
Estratégia
Proposta Orçamentária Inicial]]+Tabela115[[#This Row],[GOVERNANÇA
Estratégia
Transposições Orçamentárias 
Nº __ a __ 
e
Reformulações
aprovadas]]</f>
        <v>0</v>
      </c>
      <c r="AK75" s="93"/>
      <c r="AL75" s="201" t="e">
        <f>Tabela115[[#This Row],[GOVERNANÇA
Estratégia
Despesa Liquidada até __/__/____]]/Tabela115[[#This Row],[GOVERNANÇA
Estratégia
Orçamento 
Atualizado]]</f>
        <v>#DIV/0!</v>
      </c>
      <c r="AM75" s="93"/>
      <c r="AN75" s="201" t="e">
        <f>Tabela115[[#This Row],[GOVERNANÇA
Estratégia
(+)
Suplementação
 proposta para a
_ª Reformulação]]/Tabela115[[#This Row],[GOVERNANÇA
Estratégia
Orçamento 
Atualizado]]</f>
        <v>#DIV/0!</v>
      </c>
      <c r="AO75" s="93"/>
      <c r="AP75" s="201" t="e">
        <f>-Tabela115[[#This Row],[GOVERNANÇA
Estratégia
(-)
Redução
proposta para a
_ª Reformulação]]/Tabela115[[#This Row],[GOVERNANÇA
Estratégia
Orçamento 
Atualizado]]</f>
        <v>#DIV/0!</v>
      </c>
      <c r="AQ7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5" s="31"/>
      <c r="AS75" s="93"/>
      <c r="AT75" s="93">
        <f>Tabela115[[#This Row],[GOVERNANÇA
Controle
Proposta Orçamentária Inicial]]+Tabela115[[#This Row],[GOVERNANÇA
Controle
Transposições Orçamentárias 
Nº __ a __ 
e
Reformulações
aprovadas]]</f>
        <v>0</v>
      </c>
      <c r="AU75" s="93"/>
      <c r="AV75" s="201" t="e">
        <f>Tabela115[[#This Row],[GOVERNANÇA
Controle
Despesa Liquidada até __/__/____]]/Tabela115[[#This Row],[GOVERNANÇA
Controle
Orçamento 
Atualizado]]</f>
        <v>#DIV/0!</v>
      </c>
      <c r="AW75" s="93"/>
      <c r="AX75" s="201" t="e">
        <f>Tabela115[[#This Row],[GOVERNANÇA
Controle
(+)
Suplementação
 proposta para a
_ª Reformulação]]/Tabela115[[#This Row],[GOVERNANÇA
Controle
Orçamento 
Atualizado]]</f>
        <v>#DIV/0!</v>
      </c>
      <c r="AY75" s="93"/>
      <c r="AZ75" s="201" t="e">
        <f>-Tabela115[[#This Row],[GOVERNANÇA
Controle
(-)
Redução
proposta para a
_ª Reformulação]]/Tabela115[[#This Row],[GOVERNANÇA
Controle
Orçamento 
Atualizado]]</f>
        <v>#DIV/0!</v>
      </c>
      <c r="BA7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5" s="225"/>
      <c r="BD75" s="93"/>
      <c r="BE75" s="93">
        <f>Tabela115[[#This Row],[FINALIDADE
Fiscalização
Proposta Orçamentária Inicial]]+Tabela115[[#This Row],[FINALIDADE
Fiscalização
Transposições Orçamentárias 
Nº __ a __ 
e
Reformulações
aprovadas]]</f>
        <v>0</v>
      </c>
      <c r="BF75" s="93"/>
      <c r="BG75" s="201" t="e">
        <f>Tabela115[[#This Row],[FINALIDADE
Fiscalização
Despesa Liquidada até __/__/____]]/Tabela115[[#This Row],[FINALIDADE
Fiscalização
Orçamento 
Atualizado]]</f>
        <v>#DIV/0!</v>
      </c>
      <c r="BH75" s="93"/>
      <c r="BI75" s="201" t="e">
        <f>Tabela115[[#This Row],[FINALIDADE
Fiscalização
(+)
Suplementação
 proposta para a
_ª Reformulação]]/Tabela115[[#This Row],[FINALIDADE
Fiscalização
Orçamento 
Atualizado]]</f>
        <v>#DIV/0!</v>
      </c>
      <c r="BJ75" s="93"/>
      <c r="BK75" s="201" t="e">
        <f>Tabela115[[#This Row],[FINALIDADE
Fiscalização
(-)
Redução
proposta para a
_ª Reformulação]]/Tabela115[[#This Row],[FINALIDADE
Fiscalização
Orçamento 
Atualizado]]</f>
        <v>#DIV/0!</v>
      </c>
      <c r="BL7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5" s="31"/>
      <c r="BN75" s="93"/>
      <c r="BO75" s="93">
        <f>Tabela115[[#This Row],[FINALIDADE
Registro
Proposta Orçamentária Inicial]]+Tabela115[[#This Row],[FINALIDADE
Registro
Transposições Orçamentárias 
Nº __ a __ 
e
Reformulações
aprovadas]]</f>
        <v>0</v>
      </c>
      <c r="BP75" s="93"/>
      <c r="BQ75" s="202" t="e">
        <f>Tabela115[[#This Row],[FINALIDADE
Registro
Despesa Liquidada até __/__/____]]/Tabela115[[#This Row],[FINALIDADE
Registro
Orçamento 
Atualizado]]</f>
        <v>#DIV/0!</v>
      </c>
      <c r="BR75" s="93"/>
      <c r="BS75" s="202" t="e">
        <f>Tabela115[[#This Row],[FINALIDADE
Registro
(+)
Suplementação
 proposta para a
_ª Reformulação]]/Tabela115[[#This Row],[FINALIDADE
Registro
Orçamento 
Atualizado]]</f>
        <v>#DIV/0!</v>
      </c>
      <c r="BT75" s="93"/>
      <c r="BU75" s="202" t="e">
        <f>Tabela115[[#This Row],[FINALIDADE
Registro
(-)
Redução
proposta para a
_ª Reformulação]]/Tabela115[[#This Row],[FINALIDADE
Registro
Orçamento 
Atualizado]]</f>
        <v>#DIV/0!</v>
      </c>
      <c r="BV7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5" s="244"/>
      <c r="BX75" s="31"/>
      <c r="BY7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5" s="93"/>
      <c r="CA75" s="201" t="e">
        <f>Tabela115[[#This Row],[FINALIDADE
Julgamento e Normatização
Despesa Liquidada até __/__/____]]/Tabela115[[#This Row],[FINALIDADE
Julgamento e Normatização
Orçamento 
Atualizado]]</f>
        <v>#DIV/0!</v>
      </c>
      <c r="CB75" s="93"/>
      <c r="CC7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5" s="93"/>
      <c r="CE7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5" s="31"/>
      <c r="CI75" s="31"/>
      <c r="CJ7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5" s="31"/>
      <c r="CL75" s="203" t="e">
        <f>Tabela115[[#This Row],[GESTÃO
Comunicação 
e Eventos
Despesa Liquidada até __/__/____]]/Tabela115[[#This Row],[GESTÃO
Comunicação 
e Eventos
Orçamento 
Atualizado]]</f>
        <v>#DIV/0!</v>
      </c>
      <c r="CM75" s="31"/>
      <c r="CN75" s="203" t="e">
        <f>Tabela115[[#This Row],[GESTÃO
Comunicação 
e Eventos
(+)
Suplementação
 proposta para a
_ª Reformulação]]/Tabela115[[#This Row],[GESTÃO
Comunicação 
e Eventos
Orçamento 
Atualizado]]</f>
        <v>#DIV/0!</v>
      </c>
      <c r="CO75" s="31"/>
      <c r="CP75" s="203" t="e">
        <f>-Tabela115[[#This Row],[GESTÃO
Comunicação 
e Eventos
(-)
Redução
proposta para a
_ª Reformulação]]/Tabela115[[#This Row],[GESTÃO
Comunicação 
e Eventos
Orçamento 
Atualizado]]</f>
        <v>#DIV/0!</v>
      </c>
      <c r="CQ7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5" s="31"/>
      <c r="CS75" s="31"/>
      <c r="CT7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5" s="31"/>
      <c r="CV75" s="203" t="e">
        <f>Tabela115[[#This Row],[GESTÃO
Suporte Técnico-Administrativo
Despesa Liquidada até __/__/____]]/Tabela115[[#This Row],[GESTÃO
Suporte Técnico-Administrativo
Orçamento 
Atualizado]]</f>
        <v>#DIV/0!</v>
      </c>
      <c r="CW75" s="31"/>
      <c r="CX7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5" s="31"/>
      <c r="CZ7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5" s="31"/>
      <c r="DC75" s="31"/>
      <c r="DD7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5" s="31"/>
      <c r="DF75" s="203" t="e">
        <f>Tabela115[[#This Row],[GESTÃO
Tecnologia da
Informação
Despesa Liquidada até __/__/____]]/Tabela115[[#This Row],[GESTÃO
Tecnologia da
Informação
Orçamento 
Atualizado]]</f>
        <v>#DIV/0!</v>
      </c>
      <c r="DG75" s="31"/>
      <c r="DH7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5" s="31"/>
      <c r="DJ75" s="203" t="e">
        <f>-Tabela115[[#This Row],[GESTÃO
Tecnologia da
Informação
(-)
Redução
proposta para a
_ª Reformulação]]/Tabela115[[#This Row],[GESTÃO
Tecnologia da
Informação
Orçamento 
Atualizado]]</f>
        <v>#DIV/0!</v>
      </c>
      <c r="DK7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5" s="31"/>
      <c r="DM75" s="31"/>
      <c r="DN75" s="31">
        <f>Tabela115[[#This Row],[GESTÃO
Infraestrutura
Proposta Orçamentária Inicial]]+Tabela115[[#This Row],[GESTÃO
Infraestrutura
Transposições Orçamentárias 
Nº __ a __ 
e
Reformulações
aprovadas]]</f>
        <v>0</v>
      </c>
      <c r="DO75" s="31"/>
      <c r="DP75" s="203" t="e">
        <f>Tabela115[[#This Row],[GESTÃO
Infraestrutura
Despesa Liquidada até __/__/____]]/Tabela115[[#This Row],[GESTÃO
Infraestrutura
Orçamento 
Atualizado]]</f>
        <v>#DIV/0!</v>
      </c>
      <c r="DQ75" s="31"/>
      <c r="DR75" s="203" t="e">
        <f>Tabela115[[#This Row],[GESTÃO
Infraestrutura
(+)
Suplementação
 proposta para a
_ª Reformulação]]/Tabela115[[#This Row],[GESTÃO
Infraestrutura
Orçamento 
Atualizado]]</f>
        <v>#DIV/0!</v>
      </c>
      <c r="DS75" s="31"/>
      <c r="DT75" s="203" t="e">
        <f>Tabela115[[#This Row],[GESTÃO
Infraestrutura
(-)
Redução
proposta para a
_ª Reformulação]]/Tabela115[[#This Row],[GESTÃO
Infraestrutura
Orçamento 
Atualizado]]</f>
        <v>#DIV/0!</v>
      </c>
      <c r="DU7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5" s="89"/>
      <c r="DX75" s="89"/>
      <c r="DY75" s="89"/>
      <c r="DZ75" s="89"/>
      <c r="EA75" s="89"/>
      <c r="EB75" s="89"/>
      <c r="EC75" s="89"/>
      <c r="ED75" s="89"/>
      <c r="EE75" s="89"/>
    </row>
    <row r="76" spans="1:136" s="18" customFormat="1" ht="12" x14ac:dyDescent="0.25">
      <c r="A76" s="85" t="s">
        <v>653</v>
      </c>
      <c r="B76" s="213" t="s">
        <v>665</v>
      </c>
      <c r="C7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6" s="69" t="e">
        <f>Tabela115[[#This Row],[DESPESA
LIQUIDADA ATÉ
 __/__/____]]/Tabela115[[#This Row],[ORÇAMENTO
ATUALIZADO]]</f>
        <v>#DIV/0!</v>
      </c>
      <c r="H7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6" s="263" t="e">
        <f>Tabela115[[#This Row],[(+)
SUPLEMENTAÇÃO
PROPOSTA PARA A
_ª
REFORMULAÇÃO]]/Tabela115[[#This Row],[ORÇAMENTO
ATUALIZADO]]</f>
        <v>#DIV/0!</v>
      </c>
      <c r="J7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6" s="263" t="e">
        <f>-Tabela115[[#This Row],[(-)
REDUÇÃO
PROPOSTA PARA A
_ª
REFORMULAÇÃO]]/Tabela115[[#This Row],[ORÇAMENTO
ATUALIZADO]]</f>
        <v>#DIV/0!</v>
      </c>
      <c r="L7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6" s="83" t="e">
        <f>(Tabela115[[#This Row],[PROPOSTA
ORÇAMENTÁRIA
ATUALIZADA
APÓS A
_ª
REFORMULAÇÃO]]/Tabela115[[#This Row],[ORÇAMENTO
ATUALIZADO]])-1</f>
        <v>#DIV/0!</v>
      </c>
      <c r="N76" s="225"/>
      <c r="O76" s="93"/>
      <c r="P7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6" s="93"/>
      <c r="R76" s="201" t="e">
        <f>Tabela115[[#This Row],[GOVERNANÇA
Direção e
Liderança
Despesa Liquidada até __/__/____]]/Tabela115[[#This Row],[GOVERNANÇA
Direção e
Liderança
Orçamento 
Atualizado]]</f>
        <v>#DIV/0!</v>
      </c>
      <c r="S76" s="93"/>
      <c r="T76" s="201" t="e">
        <f>Tabela115[[#This Row],[GOVERNANÇA
Direção e
Liderança
(+)
Suplementação
 proposta para a
_ª Reformulação]]/Tabela115[[#This Row],[GOVERNANÇA
Direção e
Liderança
Orçamento 
Atualizado]]</f>
        <v>#DIV/0!</v>
      </c>
      <c r="U76" s="93"/>
      <c r="V76" s="201" t="e">
        <f>-Tabela115[[#This Row],[GOVERNANÇA
Direção e
Liderança
(-)
Redução
proposta para a
_ª Reformulação]]/Tabela115[[#This Row],[GOVERNANÇA
Direção e
Liderança
Orçamento 
Atualizado]]</f>
        <v>#DIV/0!</v>
      </c>
      <c r="W7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6" s="31"/>
      <c r="Y76" s="31"/>
      <c r="Z7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6" s="31"/>
      <c r="AB76" s="203" t="e">
        <f>Tabela115[[#This Row],[GOVERNANÇA
Relacionamento 
Institucional
Despesa Liquidada até __/__/____]]/Tabela115[[#This Row],[GOVERNANÇA
Relacionamento 
Institucional
Orçamento 
Atualizado]]</f>
        <v>#DIV/0!</v>
      </c>
      <c r="AC76" s="31"/>
      <c r="AD7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6" s="31"/>
      <c r="AF7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6" s="31"/>
      <c r="AI76" s="93"/>
      <c r="AJ76" s="93">
        <f>Tabela115[[#This Row],[GOVERNANÇA
Estratégia
Proposta Orçamentária Inicial]]+Tabela115[[#This Row],[GOVERNANÇA
Estratégia
Transposições Orçamentárias 
Nº __ a __ 
e
Reformulações
aprovadas]]</f>
        <v>0</v>
      </c>
      <c r="AK76" s="93"/>
      <c r="AL76" s="201" t="e">
        <f>Tabela115[[#This Row],[GOVERNANÇA
Estratégia
Despesa Liquidada até __/__/____]]/Tabela115[[#This Row],[GOVERNANÇA
Estratégia
Orçamento 
Atualizado]]</f>
        <v>#DIV/0!</v>
      </c>
      <c r="AM76" s="93"/>
      <c r="AN76" s="201" t="e">
        <f>Tabela115[[#This Row],[GOVERNANÇA
Estratégia
(+)
Suplementação
 proposta para a
_ª Reformulação]]/Tabela115[[#This Row],[GOVERNANÇA
Estratégia
Orçamento 
Atualizado]]</f>
        <v>#DIV/0!</v>
      </c>
      <c r="AO76" s="93"/>
      <c r="AP76" s="201" t="e">
        <f>-Tabela115[[#This Row],[GOVERNANÇA
Estratégia
(-)
Redução
proposta para a
_ª Reformulação]]/Tabela115[[#This Row],[GOVERNANÇA
Estratégia
Orçamento 
Atualizado]]</f>
        <v>#DIV/0!</v>
      </c>
      <c r="AQ7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6" s="31"/>
      <c r="AS76" s="93"/>
      <c r="AT76" s="93">
        <f>Tabela115[[#This Row],[GOVERNANÇA
Controle
Proposta Orçamentária Inicial]]+Tabela115[[#This Row],[GOVERNANÇA
Controle
Transposições Orçamentárias 
Nº __ a __ 
e
Reformulações
aprovadas]]</f>
        <v>0</v>
      </c>
      <c r="AU76" s="93"/>
      <c r="AV76" s="201" t="e">
        <f>Tabela115[[#This Row],[GOVERNANÇA
Controle
Despesa Liquidada até __/__/____]]/Tabela115[[#This Row],[GOVERNANÇA
Controle
Orçamento 
Atualizado]]</f>
        <v>#DIV/0!</v>
      </c>
      <c r="AW76" s="93"/>
      <c r="AX76" s="201" t="e">
        <f>Tabela115[[#This Row],[GOVERNANÇA
Controle
(+)
Suplementação
 proposta para a
_ª Reformulação]]/Tabela115[[#This Row],[GOVERNANÇA
Controle
Orçamento 
Atualizado]]</f>
        <v>#DIV/0!</v>
      </c>
      <c r="AY76" s="93"/>
      <c r="AZ76" s="201" t="e">
        <f>-Tabela115[[#This Row],[GOVERNANÇA
Controle
(-)
Redução
proposta para a
_ª Reformulação]]/Tabela115[[#This Row],[GOVERNANÇA
Controle
Orçamento 
Atualizado]]</f>
        <v>#DIV/0!</v>
      </c>
      <c r="BA7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6" s="225"/>
      <c r="BD76" s="93"/>
      <c r="BE76" s="93">
        <f>Tabela115[[#This Row],[FINALIDADE
Fiscalização
Proposta Orçamentária Inicial]]+Tabela115[[#This Row],[FINALIDADE
Fiscalização
Transposições Orçamentárias 
Nº __ a __ 
e
Reformulações
aprovadas]]</f>
        <v>0</v>
      </c>
      <c r="BF76" s="93"/>
      <c r="BG76" s="201" t="e">
        <f>Tabela115[[#This Row],[FINALIDADE
Fiscalização
Despesa Liquidada até __/__/____]]/Tabela115[[#This Row],[FINALIDADE
Fiscalização
Orçamento 
Atualizado]]</f>
        <v>#DIV/0!</v>
      </c>
      <c r="BH76" s="93"/>
      <c r="BI76" s="201" t="e">
        <f>Tabela115[[#This Row],[FINALIDADE
Fiscalização
(+)
Suplementação
 proposta para a
_ª Reformulação]]/Tabela115[[#This Row],[FINALIDADE
Fiscalização
Orçamento 
Atualizado]]</f>
        <v>#DIV/0!</v>
      </c>
      <c r="BJ76" s="93"/>
      <c r="BK76" s="201" t="e">
        <f>Tabela115[[#This Row],[FINALIDADE
Fiscalização
(-)
Redução
proposta para a
_ª Reformulação]]/Tabela115[[#This Row],[FINALIDADE
Fiscalização
Orçamento 
Atualizado]]</f>
        <v>#DIV/0!</v>
      </c>
      <c r="BL7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6" s="31"/>
      <c r="BN76" s="93"/>
      <c r="BO76" s="93">
        <f>Tabela115[[#This Row],[FINALIDADE
Registro
Proposta Orçamentária Inicial]]+Tabela115[[#This Row],[FINALIDADE
Registro
Transposições Orçamentárias 
Nº __ a __ 
e
Reformulações
aprovadas]]</f>
        <v>0</v>
      </c>
      <c r="BP76" s="93"/>
      <c r="BQ76" s="202" t="e">
        <f>Tabela115[[#This Row],[FINALIDADE
Registro
Despesa Liquidada até __/__/____]]/Tabela115[[#This Row],[FINALIDADE
Registro
Orçamento 
Atualizado]]</f>
        <v>#DIV/0!</v>
      </c>
      <c r="BR76" s="93"/>
      <c r="BS76" s="202" t="e">
        <f>Tabela115[[#This Row],[FINALIDADE
Registro
(+)
Suplementação
 proposta para a
_ª Reformulação]]/Tabela115[[#This Row],[FINALIDADE
Registro
Orçamento 
Atualizado]]</f>
        <v>#DIV/0!</v>
      </c>
      <c r="BT76" s="93"/>
      <c r="BU76" s="202" t="e">
        <f>Tabela115[[#This Row],[FINALIDADE
Registro
(-)
Redução
proposta para a
_ª Reformulação]]/Tabela115[[#This Row],[FINALIDADE
Registro
Orçamento 
Atualizado]]</f>
        <v>#DIV/0!</v>
      </c>
      <c r="BV7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6" s="244"/>
      <c r="BX76" s="31"/>
      <c r="BY7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6" s="93"/>
      <c r="CA76" s="201" t="e">
        <f>Tabela115[[#This Row],[FINALIDADE
Julgamento e Normatização
Despesa Liquidada até __/__/____]]/Tabela115[[#This Row],[FINALIDADE
Julgamento e Normatização
Orçamento 
Atualizado]]</f>
        <v>#DIV/0!</v>
      </c>
      <c r="CB76" s="93"/>
      <c r="CC7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6" s="93"/>
      <c r="CE7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6" s="31"/>
      <c r="CI76" s="31"/>
      <c r="CJ7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6" s="31"/>
      <c r="CL76" s="203" t="e">
        <f>Tabela115[[#This Row],[GESTÃO
Comunicação 
e Eventos
Despesa Liquidada até __/__/____]]/Tabela115[[#This Row],[GESTÃO
Comunicação 
e Eventos
Orçamento 
Atualizado]]</f>
        <v>#DIV/0!</v>
      </c>
      <c r="CM76" s="31"/>
      <c r="CN76" s="203" t="e">
        <f>Tabela115[[#This Row],[GESTÃO
Comunicação 
e Eventos
(+)
Suplementação
 proposta para a
_ª Reformulação]]/Tabela115[[#This Row],[GESTÃO
Comunicação 
e Eventos
Orçamento 
Atualizado]]</f>
        <v>#DIV/0!</v>
      </c>
      <c r="CO76" s="31"/>
      <c r="CP76" s="203" t="e">
        <f>-Tabela115[[#This Row],[GESTÃO
Comunicação 
e Eventos
(-)
Redução
proposta para a
_ª Reformulação]]/Tabela115[[#This Row],[GESTÃO
Comunicação 
e Eventos
Orçamento 
Atualizado]]</f>
        <v>#DIV/0!</v>
      </c>
      <c r="CQ7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6" s="31"/>
      <c r="CS76" s="31"/>
      <c r="CT7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6" s="31"/>
      <c r="CV76" s="203" t="e">
        <f>Tabela115[[#This Row],[GESTÃO
Suporte Técnico-Administrativo
Despesa Liquidada até __/__/____]]/Tabela115[[#This Row],[GESTÃO
Suporte Técnico-Administrativo
Orçamento 
Atualizado]]</f>
        <v>#DIV/0!</v>
      </c>
      <c r="CW76" s="31"/>
      <c r="CX7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6" s="31"/>
      <c r="CZ7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6" s="31"/>
      <c r="DC76" s="31"/>
      <c r="DD7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6" s="31"/>
      <c r="DF76" s="203" t="e">
        <f>Tabela115[[#This Row],[GESTÃO
Tecnologia da
Informação
Despesa Liquidada até __/__/____]]/Tabela115[[#This Row],[GESTÃO
Tecnologia da
Informação
Orçamento 
Atualizado]]</f>
        <v>#DIV/0!</v>
      </c>
      <c r="DG76" s="31"/>
      <c r="DH7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6" s="31"/>
      <c r="DJ76" s="203" t="e">
        <f>-Tabela115[[#This Row],[GESTÃO
Tecnologia da
Informação
(-)
Redução
proposta para a
_ª Reformulação]]/Tabela115[[#This Row],[GESTÃO
Tecnologia da
Informação
Orçamento 
Atualizado]]</f>
        <v>#DIV/0!</v>
      </c>
      <c r="DK7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6" s="31"/>
      <c r="DM76" s="31"/>
      <c r="DN76" s="31">
        <f>Tabela115[[#This Row],[GESTÃO
Infraestrutura
Proposta Orçamentária Inicial]]+Tabela115[[#This Row],[GESTÃO
Infraestrutura
Transposições Orçamentárias 
Nº __ a __ 
e
Reformulações
aprovadas]]</f>
        <v>0</v>
      </c>
      <c r="DO76" s="31"/>
      <c r="DP76" s="203" t="e">
        <f>Tabela115[[#This Row],[GESTÃO
Infraestrutura
Despesa Liquidada até __/__/____]]/Tabela115[[#This Row],[GESTÃO
Infraestrutura
Orçamento 
Atualizado]]</f>
        <v>#DIV/0!</v>
      </c>
      <c r="DQ76" s="31"/>
      <c r="DR76" s="203" t="e">
        <f>Tabela115[[#This Row],[GESTÃO
Infraestrutura
(+)
Suplementação
 proposta para a
_ª Reformulação]]/Tabela115[[#This Row],[GESTÃO
Infraestrutura
Orçamento 
Atualizado]]</f>
        <v>#DIV/0!</v>
      </c>
      <c r="DS76" s="31"/>
      <c r="DT76" s="203" t="e">
        <f>Tabela115[[#This Row],[GESTÃO
Infraestrutura
(-)
Redução
proposta para a
_ª Reformulação]]/Tabela115[[#This Row],[GESTÃO
Infraestrutura
Orçamento 
Atualizado]]</f>
        <v>#DIV/0!</v>
      </c>
      <c r="DU7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6" s="89"/>
      <c r="DX76" s="89"/>
      <c r="DY76" s="89"/>
      <c r="DZ76" s="89"/>
      <c r="EA76" s="89"/>
      <c r="EB76" s="89"/>
      <c r="EC76" s="89"/>
      <c r="ED76" s="89"/>
      <c r="EE76" s="89"/>
    </row>
    <row r="77" spans="1:136" s="18" customFormat="1" ht="12" x14ac:dyDescent="0.25">
      <c r="A77" s="85" t="s">
        <v>158</v>
      </c>
      <c r="B77" s="213" t="s">
        <v>354</v>
      </c>
      <c r="C7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7" s="69" t="e">
        <f>Tabela115[[#This Row],[DESPESA
LIQUIDADA ATÉ
 __/__/____]]/Tabela115[[#This Row],[ORÇAMENTO
ATUALIZADO]]</f>
        <v>#DIV/0!</v>
      </c>
      <c r="H7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7" s="263" t="e">
        <f>Tabela115[[#This Row],[(+)
SUPLEMENTAÇÃO
PROPOSTA PARA A
_ª
REFORMULAÇÃO]]/Tabela115[[#This Row],[ORÇAMENTO
ATUALIZADO]]</f>
        <v>#DIV/0!</v>
      </c>
      <c r="J7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7" s="263" t="e">
        <f>-Tabela115[[#This Row],[(-)
REDUÇÃO
PROPOSTA PARA A
_ª
REFORMULAÇÃO]]/Tabela115[[#This Row],[ORÇAMENTO
ATUALIZADO]]</f>
        <v>#DIV/0!</v>
      </c>
      <c r="L7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7" s="83" t="e">
        <f>(Tabela115[[#This Row],[PROPOSTA
ORÇAMENTÁRIA
ATUALIZADA
APÓS A
_ª
REFORMULAÇÃO]]/Tabela115[[#This Row],[ORÇAMENTO
ATUALIZADO]])-1</f>
        <v>#DIV/0!</v>
      </c>
      <c r="N77" s="225"/>
      <c r="O77" s="93"/>
      <c r="P7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7" s="93"/>
      <c r="R77" s="201" t="e">
        <f>Tabela115[[#This Row],[GOVERNANÇA
Direção e
Liderança
Despesa Liquidada até __/__/____]]/Tabela115[[#This Row],[GOVERNANÇA
Direção e
Liderança
Orçamento 
Atualizado]]</f>
        <v>#DIV/0!</v>
      </c>
      <c r="S77" s="93"/>
      <c r="T77" s="201" t="e">
        <f>Tabela115[[#This Row],[GOVERNANÇA
Direção e
Liderança
(+)
Suplementação
 proposta para a
_ª Reformulação]]/Tabela115[[#This Row],[GOVERNANÇA
Direção e
Liderança
Orçamento 
Atualizado]]</f>
        <v>#DIV/0!</v>
      </c>
      <c r="U77" s="93"/>
      <c r="V77" s="201" t="e">
        <f>-Tabela115[[#This Row],[GOVERNANÇA
Direção e
Liderança
(-)
Redução
proposta para a
_ª Reformulação]]/Tabela115[[#This Row],[GOVERNANÇA
Direção e
Liderança
Orçamento 
Atualizado]]</f>
        <v>#DIV/0!</v>
      </c>
      <c r="W7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7" s="31"/>
      <c r="Y77" s="31"/>
      <c r="Z7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7" s="31"/>
      <c r="AB77" s="203" t="e">
        <f>Tabela115[[#This Row],[GOVERNANÇA
Relacionamento 
Institucional
Despesa Liquidada até __/__/____]]/Tabela115[[#This Row],[GOVERNANÇA
Relacionamento 
Institucional
Orçamento 
Atualizado]]</f>
        <v>#DIV/0!</v>
      </c>
      <c r="AC77" s="31"/>
      <c r="AD7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7" s="31"/>
      <c r="AF7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7" s="31"/>
      <c r="AI77" s="93"/>
      <c r="AJ77" s="93">
        <f>Tabela115[[#This Row],[GOVERNANÇA
Estratégia
Proposta Orçamentária Inicial]]+Tabela115[[#This Row],[GOVERNANÇA
Estratégia
Transposições Orçamentárias 
Nº __ a __ 
e
Reformulações
aprovadas]]</f>
        <v>0</v>
      </c>
      <c r="AK77" s="93"/>
      <c r="AL77" s="201" t="e">
        <f>Tabela115[[#This Row],[GOVERNANÇA
Estratégia
Despesa Liquidada até __/__/____]]/Tabela115[[#This Row],[GOVERNANÇA
Estratégia
Orçamento 
Atualizado]]</f>
        <v>#DIV/0!</v>
      </c>
      <c r="AM77" s="93"/>
      <c r="AN77" s="201" t="e">
        <f>Tabela115[[#This Row],[GOVERNANÇA
Estratégia
(+)
Suplementação
 proposta para a
_ª Reformulação]]/Tabela115[[#This Row],[GOVERNANÇA
Estratégia
Orçamento 
Atualizado]]</f>
        <v>#DIV/0!</v>
      </c>
      <c r="AO77" s="93"/>
      <c r="AP77" s="201" t="e">
        <f>-Tabela115[[#This Row],[GOVERNANÇA
Estratégia
(-)
Redução
proposta para a
_ª Reformulação]]/Tabela115[[#This Row],[GOVERNANÇA
Estratégia
Orçamento 
Atualizado]]</f>
        <v>#DIV/0!</v>
      </c>
      <c r="AQ7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7" s="31"/>
      <c r="AS77" s="93"/>
      <c r="AT77" s="93">
        <f>Tabela115[[#This Row],[GOVERNANÇA
Controle
Proposta Orçamentária Inicial]]+Tabela115[[#This Row],[GOVERNANÇA
Controle
Transposições Orçamentárias 
Nº __ a __ 
e
Reformulações
aprovadas]]</f>
        <v>0</v>
      </c>
      <c r="AU77" s="93"/>
      <c r="AV77" s="201" t="e">
        <f>Tabela115[[#This Row],[GOVERNANÇA
Controle
Despesa Liquidada até __/__/____]]/Tabela115[[#This Row],[GOVERNANÇA
Controle
Orçamento 
Atualizado]]</f>
        <v>#DIV/0!</v>
      </c>
      <c r="AW77" s="93"/>
      <c r="AX77" s="201" t="e">
        <f>Tabela115[[#This Row],[GOVERNANÇA
Controle
(+)
Suplementação
 proposta para a
_ª Reformulação]]/Tabela115[[#This Row],[GOVERNANÇA
Controle
Orçamento 
Atualizado]]</f>
        <v>#DIV/0!</v>
      </c>
      <c r="AY77" s="93"/>
      <c r="AZ77" s="201" t="e">
        <f>-Tabela115[[#This Row],[GOVERNANÇA
Controle
(-)
Redução
proposta para a
_ª Reformulação]]/Tabela115[[#This Row],[GOVERNANÇA
Controle
Orçamento 
Atualizado]]</f>
        <v>#DIV/0!</v>
      </c>
      <c r="BA7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7" s="225"/>
      <c r="BD77" s="93"/>
      <c r="BE77" s="93">
        <f>Tabela115[[#This Row],[FINALIDADE
Fiscalização
Proposta Orçamentária Inicial]]+Tabela115[[#This Row],[FINALIDADE
Fiscalização
Transposições Orçamentárias 
Nº __ a __ 
e
Reformulações
aprovadas]]</f>
        <v>0</v>
      </c>
      <c r="BF77" s="93"/>
      <c r="BG77" s="201" t="e">
        <f>Tabela115[[#This Row],[FINALIDADE
Fiscalização
Despesa Liquidada até __/__/____]]/Tabela115[[#This Row],[FINALIDADE
Fiscalização
Orçamento 
Atualizado]]</f>
        <v>#DIV/0!</v>
      </c>
      <c r="BH77" s="93"/>
      <c r="BI77" s="201" t="e">
        <f>Tabela115[[#This Row],[FINALIDADE
Fiscalização
(+)
Suplementação
 proposta para a
_ª Reformulação]]/Tabela115[[#This Row],[FINALIDADE
Fiscalização
Orçamento 
Atualizado]]</f>
        <v>#DIV/0!</v>
      </c>
      <c r="BJ77" s="93"/>
      <c r="BK77" s="201" t="e">
        <f>Tabela115[[#This Row],[FINALIDADE
Fiscalização
(-)
Redução
proposta para a
_ª Reformulação]]/Tabela115[[#This Row],[FINALIDADE
Fiscalização
Orçamento 
Atualizado]]</f>
        <v>#DIV/0!</v>
      </c>
      <c r="BL7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7" s="31"/>
      <c r="BN77" s="93"/>
      <c r="BO77" s="93">
        <f>Tabela115[[#This Row],[FINALIDADE
Registro
Proposta Orçamentária Inicial]]+Tabela115[[#This Row],[FINALIDADE
Registro
Transposições Orçamentárias 
Nº __ a __ 
e
Reformulações
aprovadas]]</f>
        <v>0</v>
      </c>
      <c r="BP77" s="93"/>
      <c r="BQ77" s="202" t="e">
        <f>Tabela115[[#This Row],[FINALIDADE
Registro
Despesa Liquidada até __/__/____]]/Tabela115[[#This Row],[FINALIDADE
Registro
Orçamento 
Atualizado]]</f>
        <v>#DIV/0!</v>
      </c>
      <c r="BR77" s="93"/>
      <c r="BS77" s="202" t="e">
        <f>Tabela115[[#This Row],[FINALIDADE
Registro
(+)
Suplementação
 proposta para a
_ª Reformulação]]/Tabela115[[#This Row],[FINALIDADE
Registro
Orçamento 
Atualizado]]</f>
        <v>#DIV/0!</v>
      </c>
      <c r="BT77" s="93"/>
      <c r="BU77" s="202" t="e">
        <f>Tabela115[[#This Row],[FINALIDADE
Registro
(-)
Redução
proposta para a
_ª Reformulação]]/Tabela115[[#This Row],[FINALIDADE
Registro
Orçamento 
Atualizado]]</f>
        <v>#DIV/0!</v>
      </c>
      <c r="BV7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7" s="244"/>
      <c r="BX77" s="31"/>
      <c r="BY7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7" s="93"/>
      <c r="CA77" s="201" t="e">
        <f>Tabela115[[#This Row],[FINALIDADE
Julgamento e Normatização
Despesa Liquidada até __/__/____]]/Tabela115[[#This Row],[FINALIDADE
Julgamento e Normatização
Orçamento 
Atualizado]]</f>
        <v>#DIV/0!</v>
      </c>
      <c r="CB77" s="93"/>
      <c r="CC7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7" s="93"/>
      <c r="CE7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7" s="31"/>
      <c r="CI77" s="31"/>
      <c r="CJ7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7" s="31"/>
      <c r="CL77" s="203" t="e">
        <f>Tabela115[[#This Row],[GESTÃO
Comunicação 
e Eventos
Despesa Liquidada até __/__/____]]/Tabela115[[#This Row],[GESTÃO
Comunicação 
e Eventos
Orçamento 
Atualizado]]</f>
        <v>#DIV/0!</v>
      </c>
      <c r="CM77" s="31"/>
      <c r="CN77" s="203" t="e">
        <f>Tabela115[[#This Row],[GESTÃO
Comunicação 
e Eventos
(+)
Suplementação
 proposta para a
_ª Reformulação]]/Tabela115[[#This Row],[GESTÃO
Comunicação 
e Eventos
Orçamento 
Atualizado]]</f>
        <v>#DIV/0!</v>
      </c>
      <c r="CO77" s="31"/>
      <c r="CP77" s="203" t="e">
        <f>-Tabela115[[#This Row],[GESTÃO
Comunicação 
e Eventos
(-)
Redução
proposta para a
_ª Reformulação]]/Tabela115[[#This Row],[GESTÃO
Comunicação 
e Eventos
Orçamento 
Atualizado]]</f>
        <v>#DIV/0!</v>
      </c>
      <c r="CQ7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7" s="31"/>
      <c r="CS77" s="31"/>
      <c r="CT7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7" s="31"/>
      <c r="CV77" s="203" t="e">
        <f>Tabela115[[#This Row],[GESTÃO
Suporte Técnico-Administrativo
Despesa Liquidada até __/__/____]]/Tabela115[[#This Row],[GESTÃO
Suporte Técnico-Administrativo
Orçamento 
Atualizado]]</f>
        <v>#DIV/0!</v>
      </c>
      <c r="CW77" s="31"/>
      <c r="CX7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7" s="31"/>
      <c r="CZ7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7" s="31"/>
      <c r="DC77" s="31"/>
      <c r="DD7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7" s="31"/>
      <c r="DF77" s="203" t="e">
        <f>Tabela115[[#This Row],[GESTÃO
Tecnologia da
Informação
Despesa Liquidada até __/__/____]]/Tabela115[[#This Row],[GESTÃO
Tecnologia da
Informação
Orçamento 
Atualizado]]</f>
        <v>#DIV/0!</v>
      </c>
      <c r="DG77" s="31"/>
      <c r="DH7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7" s="31"/>
      <c r="DJ77" s="203" t="e">
        <f>-Tabela115[[#This Row],[GESTÃO
Tecnologia da
Informação
(-)
Redução
proposta para a
_ª Reformulação]]/Tabela115[[#This Row],[GESTÃO
Tecnologia da
Informação
Orçamento 
Atualizado]]</f>
        <v>#DIV/0!</v>
      </c>
      <c r="DK7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7" s="31"/>
      <c r="DM77" s="31"/>
      <c r="DN77" s="31">
        <f>Tabela115[[#This Row],[GESTÃO
Infraestrutura
Proposta Orçamentária Inicial]]+Tabela115[[#This Row],[GESTÃO
Infraestrutura
Transposições Orçamentárias 
Nº __ a __ 
e
Reformulações
aprovadas]]</f>
        <v>0</v>
      </c>
      <c r="DO77" s="31"/>
      <c r="DP77" s="203" t="e">
        <f>Tabela115[[#This Row],[GESTÃO
Infraestrutura
Despesa Liquidada até __/__/____]]/Tabela115[[#This Row],[GESTÃO
Infraestrutura
Orçamento 
Atualizado]]</f>
        <v>#DIV/0!</v>
      </c>
      <c r="DQ77" s="31"/>
      <c r="DR77" s="203" t="e">
        <f>Tabela115[[#This Row],[GESTÃO
Infraestrutura
(+)
Suplementação
 proposta para a
_ª Reformulação]]/Tabela115[[#This Row],[GESTÃO
Infraestrutura
Orçamento 
Atualizado]]</f>
        <v>#DIV/0!</v>
      </c>
      <c r="DS77" s="31"/>
      <c r="DT77" s="203" t="e">
        <f>Tabela115[[#This Row],[GESTÃO
Infraestrutura
(-)
Redução
proposta para a
_ª Reformulação]]/Tabela115[[#This Row],[GESTÃO
Infraestrutura
Orçamento 
Atualizado]]</f>
        <v>#DIV/0!</v>
      </c>
      <c r="DU7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7" s="89"/>
      <c r="DX77" s="89"/>
      <c r="DY77" s="89"/>
      <c r="DZ77" s="89"/>
      <c r="EA77" s="89"/>
      <c r="EB77" s="89"/>
      <c r="EC77" s="89"/>
      <c r="ED77" s="89"/>
      <c r="EE77" s="89"/>
    </row>
    <row r="78" spans="1:136" s="18" customFormat="1" ht="12" x14ac:dyDescent="0.25">
      <c r="A78" s="85" t="s">
        <v>654</v>
      </c>
      <c r="B78" s="213" t="s">
        <v>667</v>
      </c>
      <c r="C7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8" s="69" t="e">
        <f>Tabela115[[#This Row],[DESPESA
LIQUIDADA ATÉ
 __/__/____]]/Tabela115[[#This Row],[ORÇAMENTO
ATUALIZADO]]</f>
        <v>#DIV/0!</v>
      </c>
      <c r="H7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8" s="263" t="e">
        <f>Tabela115[[#This Row],[(+)
SUPLEMENTAÇÃO
PROPOSTA PARA A
_ª
REFORMULAÇÃO]]/Tabela115[[#This Row],[ORÇAMENTO
ATUALIZADO]]</f>
        <v>#DIV/0!</v>
      </c>
      <c r="J7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8" s="263" t="e">
        <f>-Tabela115[[#This Row],[(-)
REDUÇÃO
PROPOSTA PARA A
_ª
REFORMULAÇÃO]]/Tabela115[[#This Row],[ORÇAMENTO
ATUALIZADO]]</f>
        <v>#DIV/0!</v>
      </c>
      <c r="L7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8" s="83" t="e">
        <f>(Tabela115[[#This Row],[PROPOSTA
ORÇAMENTÁRIA
ATUALIZADA
APÓS A
_ª
REFORMULAÇÃO]]/Tabela115[[#This Row],[ORÇAMENTO
ATUALIZADO]])-1</f>
        <v>#DIV/0!</v>
      </c>
      <c r="N78" s="225"/>
      <c r="O78" s="93"/>
      <c r="P7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8" s="93"/>
      <c r="R78" s="201" t="e">
        <f>Tabela115[[#This Row],[GOVERNANÇA
Direção e
Liderança
Despesa Liquidada até __/__/____]]/Tabela115[[#This Row],[GOVERNANÇA
Direção e
Liderança
Orçamento 
Atualizado]]</f>
        <v>#DIV/0!</v>
      </c>
      <c r="S78" s="93"/>
      <c r="T78" s="201" t="e">
        <f>Tabela115[[#This Row],[GOVERNANÇA
Direção e
Liderança
(+)
Suplementação
 proposta para a
_ª Reformulação]]/Tabela115[[#This Row],[GOVERNANÇA
Direção e
Liderança
Orçamento 
Atualizado]]</f>
        <v>#DIV/0!</v>
      </c>
      <c r="U78" s="93"/>
      <c r="V78" s="201" t="e">
        <f>-Tabela115[[#This Row],[GOVERNANÇA
Direção e
Liderança
(-)
Redução
proposta para a
_ª Reformulação]]/Tabela115[[#This Row],[GOVERNANÇA
Direção e
Liderança
Orçamento 
Atualizado]]</f>
        <v>#DIV/0!</v>
      </c>
      <c r="W7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8" s="31"/>
      <c r="Y78" s="31"/>
      <c r="Z7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8" s="31"/>
      <c r="AB78" s="203" t="e">
        <f>Tabela115[[#This Row],[GOVERNANÇA
Relacionamento 
Institucional
Despesa Liquidada até __/__/____]]/Tabela115[[#This Row],[GOVERNANÇA
Relacionamento 
Institucional
Orçamento 
Atualizado]]</f>
        <v>#DIV/0!</v>
      </c>
      <c r="AC78" s="31"/>
      <c r="AD7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8" s="31"/>
      <c r="AF7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8" s="31"/>
      <c r="AI78" s="93"/>
      <c r="AJ78" s="93">
        <f>Tabela115[[#This Row],[GOVERNANÇA
Estratégia
Proposta Orçamentária Inicial]]+Tabela115[[#This Row],[GOVERNANÇA
Estratégia
Transposições Orçamentárias 
Nº __ a __ 
e
Reformulações
aprovadas]]</f>
        <v>0</v>
      </c>
      <c r="AK78" s="93"/>
      <c r="AL78" s="201" t="e">
        <f>Tabela115[[#This Row],[GOVERNANÇA
Estratégia
Despesa Liquidada até __/__/____]]/Tabela115[[#This Row],[GOVERNANÇA
Estratégia
Orçamento 
Atualizado]]</f>
        <v>#DIV/0!</v>
      </c>
      <c r="AM78" s="93"/>
      <c r="AN78" s="201" t="e">
        <f>Tabela115[[#This Row],[GOVERNANÇA
Estratégia
(+)
Suplementação
 proposta para a
_ª Reformulação]]/Tabela115[[#This Row],[GOVERNANÇA
Estratégia
Orçamento 
Atualizado]]</f>
        <v>#DIV/0!</v>
      </c>
      <c r="AO78" s="93"/>
      <c r="AP78" s="201" t="e">
        <f>-Tabela115[[#This Row],[GOVERNANÇA
Estratégia
(-)
Redução
proposta para a
_ª Reformulação]]/Tabela115[[#This Row],[GOVERNANÇA
Estratégia
Orçamento 
Atualizado]]</f>
        <v>#DIV/0!</v>
      </c>
      <c r="AQ7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8" s="31"/>
      <c r="AS78" s="93"/>
      <c r="AT78" s="93">
        <f>Tabela115[[#This Row],[GOVERNANÇA
Controle
Proposta Orçamentária Inicial]]+Tabela115[[#This Row],[GOVERNANÇA
Controle
Transposições Orçamentárias 
Nº __ a __ 
e
Reformulações
aprovadas]]</f>
        <v>0</v>
      </c>
      <c r="AU78" s="93"/>
      <c r="AV78" s="201" t="e">
        <f>Tabela115[[#This Row],[GOVERNANÇA
Controle
Despesa Liquidada até __/__/____]]/Tabela115[[#This Row],[GOVERNANÇA
Controle
Orçamento 
Atualizado]]</f>
        <v>#DIV/0!</v>
      </c>
      <c r="AW78" s="93"/>
      <c r="AX78" s="201" t="e">
        <f>Tabela115[[#This Row],[GOVERNANÇA
Controle
(+)
Suplementação
 proposta para a
_ª Reformulação]]/Tabela115[[#This Row],[GOVERNANÇA
Controle
Orçamento 
Atualizado]]</f>
        <v>#DIV/0!</v>
      </c>
      <c r="AY78" s="93"/>
      <c r="AZ78" s="201" t="e">
        <f>-Tabela115[[#This Row],[GOVERNANÇA
Controle
(-)
Redução
proposta para a
_ª Reformulação]]/Tabela115[[#This Row],[GOVERNANÇA
Controle
Orçamento 
Atualizado]]</f>
        <v>#DIV/0!</v>
      </c>
      <c r="BA7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8" s="225"/>
      <c r="BD78" s="93"/>
      <c r="BE78" s="93">
        <f>Tabela115[[#This Row],[FINALIDADE
Fiscalização
Proposta Orçamentária Inicial]]+Tabela115[[#This Row],[FINALIDADE
Fiscalização
Transposições Orçamentárias 
Nº __ a __ 
e
Reformulações
aprovadas]]</f>
        <v>0</v>
      </c>
      <c r="BF78" s="93"/>
      <c r="BG78" s="201" t="e">
        <f>Tabela115[[#This Row],[FINALIDADE
Fiscalização
Despesa Liquidada até __/__/____]]/Tabela115[[#This Row],[FINALIDADE
Fiscalização
Orçamento 
Atualizado]]</f>
        <v>#DIV/0!</v>
      </c>
      <c r="BH78" s="93"/>
      <c r="BI78" s="201" t="e">
        <f>Tabela115[[#This Row],[FINALIDADE
Fiscalização
(+)
Suplementação
 proposta para a
_ª Reformulação]]/Tabela115[[#This Row],[FINALIDADE
Fiscalização
Orçamento 
Atualizado]]</f>
        <v>#DIV/0!</v>
      </c>
      <c r="BJ78" s="93"/>
      <c r="BK78" s="201" t="e">
        <f>Tabela115[[#This Row],[FINALIDADE
Fiscalização
(-)
Redução
proposta para a
_ª Reformulação]]/Tabela115[[#This Row],[FINALIDADE
Fiscalização
Orçamento 
Atualizado]]</f>
        <v>#DIV/0!</v>
      </c>
      <c r="BL7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8" s="31"/>
      <c r="BN78" s="93"/>
      <c r="BO78" s="93">
        <f>Tabela115[[#This Row],[FINALIDADE
Registro
Proposta Orçamentária Inicial]]+Tabela115[[#This Row],[FINALIDADE
Registro
Transposições Orçamentárias 
Nº __ a __ 
e
Reformulações
aprovadas]]</f>
        <v>0</v>
      </c>
      <c r="BP78" s="93"/>
      <c r="BQ78" s="202" t="e">
        <f>Tabela115[[#This Row],[FINALIDADE
Registro
Despesa Liquidada até __/__/____]]/Tabela115[[#This Row],[FINALIDADE
Registro
Orçamento 
Atualizado]]</f>
        <v>#DIV/0!</v>
      </c>
      <c r="BR78" s="93"/>
      <c r="BS78" s="202" t="e">
        <f>Tabela115[[#This Row],[FINALIDADE
Registro
(+)
Suplementação
 proposta para a
_ª Reformulação]]/Tabela115[[#This Row],[FINALIDADE
Registro
Orçamento 
Atualizado]]</f>
        <v>#DIV/0!</v>
      </c>
      <c r="BT78" s="93"/>
      <c r="BU78" s="202" t="e">
        <f>Tabela115[[#This Row],[FINALIDADE
Registro
(-)
Redução
proposta para a
_ª Reformulação]]/Tabela115[[#This Row],[FINALIDADE
Registro
Orçamento 
Atualizado]]</f>
        <v>#DIV/0!</v>
      </c>
      <c r="BV7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8" s="244"/>
      <c r="BX78" s="31"/>
      <c r="BY7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8" s="93"/>
      <c r="CA78" s="201" t="e">
        <f>Tabela115[[#This Row],[FINALIDADE
Julgamento e Normatização
Despesa Liquidada até __/__/____]]/Tabela115[[#This Row],[FINALIDADE
Julgamento e Normatização
Orçamento 
Atualizado]]</f>
        <v>#DIV/0!</v>
      </c>
      <c r="CB78" s="93"/>
      <c r="CC7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8" s="93"/>
      <c r="CE7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8" s="31"/>
      <c r="CI78" s="31"/>
      <c r="CJ7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8" s="31"/>
      <c r="CL78" s="203" t="e">
        <f>Tabela115[[#This Row],[GESTÃO
Comunicação 
e Eventos
Despesa Liquidada até __/__/____]]/Tabela115[[#This Row],[GESTÃO
Comunicação 
e Eventos
Orçamento 
Atualizado]]</f>
        <v>#DIV/0!</v>
      </c>
      <c r="CM78" s="31"/>
      <c r="CN78" s="203" t="e">
        <f>Tabela115[[#This Row],[GESTÃO
Comunicação 
e Eventos
(+)
Suplementação
 proposta para a
_ª Reformulação]]/Tabela115[[#This Row],[GESTÃO
Comunicação 
e Eventos
Orçamento 
Atualizado]]</f>
        <v>#DIV/0!</v>
      </c>
      <c r="CO78" s="31"/>
      <c r="CP78" s="203" t="e">
        <f>-Tabela115[[#This Row],[GESTÃO
Comunicação 
e Eventos
(-)
Redução
proposta para a
_ª Reformulação]]/Tabela115[[#This Row],[GESTÃO
Comunicação 
e Eventos
Orçamento 
Atualizado]]</f>
        <v>#DIV/0!</v>
      </c>
      <c r="CQ7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8" s="31"/>
      <c r="CS78" s="31"/>
      <c r="CT7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8" s="31"/>
      <c r="CV78" s="203" t="e">
        <f>Tabela115[[#This Row],[GESTÃO
Suporte Técnico-Administrativo
Despesa Liquidada até __/__/____]]/Tabela115[[#This Row],[GESTÃO
Suporte Técnico-Administrativo
Orçamento 
Atualizado]]</f>
        <v>#DIV/0!</v>
      </c>
      <c r="CW78" s="31"/>
      <c r="CX7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8" s="31"/>
      <c r="CZ7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8" s="31"/>
      <c r="DC78" s="31"/>
      <c r="DD7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8" s="31"/>
      <c r="DF78" s="203" t="e">
        <f>Tabela115[[#This Row],[GESTÃO
Tecnologia da
Informação
Despesa Liquidada até __/__/____]]/Tabela115[[#This Row],[GESTÃO
Tecnologia da
Informação
Orçamento 
Atualizado]]</f>
        <v>#DIV/0!</v>
      </c>
      <c r="DG78" s="31"/>
      <c r="DH7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8" s="31"/>
      <c r="DJ78" s="203" t="e">
        <f>-Tabela115[[#This Row],[GESTÃO
Tecnologia da
Informação
(-)
Redução
proposta para a
_ª Reformulação]]/Tabela115[[#This Row],[GESTÃO
Tecnologia da
Informação
Orçamento 
Atualizado]]</f>
        <v>#DIV/0!</v>
      </c>
      <c r="DK7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8" s="31"/>
      <c r="DM78" s="31"/>
      <c r="DN78" s="31">
        <f>Tabela115[[#This Row],[GESTÃO
Infraestrutura
Proposta Orçamentária Inicial]]+Tabela115[[#This Row],[GESTÃO
Infraestrutura
Transposições Orçamentárias 
Nº __ a __ 
e
Reformulações
aprovadas]]</f>
        <v>0</v>
      </c>
      <c r="DO78" s="31"/>
      <c r="DP78" s="203" t="e">
        <f>Tabela115[[#This Row],[GESTÃO
Infraestrutura
Despesa Liquidada até __/__/____]]/Tabela115[[#This Row],[GESTÃO
Infraestrutura
Orçamento 
Atualizado]]</f>
        <v>#DIV/0!</v>
      </c>
      <c r="DQ78" s="31"/>
      <c r="DR78" s="203" t="e">
        <f>Tabela115[[#This Row],[GESTÃO
Infraestrutura
(+)
Suplementação
 proposta para a
_ª Reformulação]]/Tabela115[[#This Row],[GESTÃO
Infraestrutura
Orçamento 
Atualizado]]</f>
        <v>#DIV/0!</v>
      </c>
      <c r="DS78" s="31"/>
      <c r="DT78" s="203" t="e">
        <f>Tabela115[[#This Row],[GESTÃO
Infraestrutura
(-)
Redução
proposta para a
_ª Reformulação]]/Tabela115[[#This Row],[GESTÃO
Infraestrutura
Orçamento 
Atualizado]]</f>
        <v>#DIV/0!</v>
      </c>
      <c r="DU7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8" s="89"/>
      <c r="DX78" s="89"/>
      <c r="DY78" s="89"/>
      <c r="DZ78" s="89"/>
      <c r="EA78" s="89"/>
      <c r="EB78" s="89"/>
      <c r="EC78" s="89"/>
      <c r="ED78" s="89"/>
      <c r="EE78" s="89"/>
    </row>
    <row r="79" spans="1:136" s="18" customFormat="1" ht="12" x14ac:dyDescent="0.25">
      <c r="A79" s="85" t="s">
        <v>655</v>
      </c>
      <c r="B79" s="213" t="s">
        <v>668</v>
      </c>
      <c r="C7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7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7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7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79" s="69" t="e">
        <f>Tabela115[[#This Row],[DESPESA
LIQUIDADA ATÉ
 __/__/____]]/Tabela115[[#This Row],[ORÇAMENTO
ATUALIZADO]]</f>
        <v>#DIV/0!</v>
      </c>
      <c r="H7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79" s="263" t="e">
        <f>Tabela115[[#This Row],[(+)
SUPLEMENTAÇÃO
PROPOSTA PARA A
_ª
REFORMULAÇÃO]]/Tabela115[[#This Row],[ORÇAMENTO
ATUALIZADO]]</f>
        <v>#DIV/0!</v>
      </c>
      <c r="J7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79" s="263" t="e">
        <f>-Tabela115[[#This Row],[(-)
REDUÇÃO
PROPOSTA PARA A
_ª
REFORMULAÇÃO]]/Tabela115[[#This Row],[ORÇAMENTO
ATUALIZADO]]</f>
        <v>#DIV/0!</v>
      </c>
      <c r="L7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79" s="83" t="e">
        <f>(Tabela115[[#This Row],[PROPOSTA
ORÇAMENTÁRIA
ATUALIZADA
APÓS A
_ª
REFORMULAÇÃO]]/Tabela115[[#This Row],[ORÇAMENTO
ATUALIZADO]])-1</f>
        <v>#DIV/0!</v>
      </c>
      <c r="N79" s="225"/>
      <c r="O79" s="93"/>
      <c r="P7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79" s="93"/>
      <c r="R79" s="201" t="e">
        <f>Tabela115[[#This Row],[GOVERNANÇA
Direção e
Liderança
Despesa Liquidada até __/__/____]]/Tabela115[[#This Row],[GOVERNANÇA
Direção e
Liderança
Orçamento 
Atualizado]]</f>
        <v>#DIV/0!</v>
      </c>
      <c r="S79" s="93"/>
      <c r="T79" s="201" t="e">
        <f>Tabela115[[#This Row],[GOVERNANÇA
Direção e
Liderança
(+)
Suplementação
 proposta para a
_ª Reformulação]]/Tabela115[[#This Row],[GOVERNANÇA
Direção e
Liderança
Orçamento 
Atualizado]]</f>
        <v>#DIV/0!</v>
      </c>
      <c r="U79" s="93"/>
      <c r="V79" s="201" t="e">
        <f>-Tabela115[[#This Row],[GOVERNANÇA
Direção e
Liderança
(-)
Redução
proposta para a
_ª Reformulação]]/Tabela115[[#This Row],[GOVERNANÇA
Direção e
Liderança
Orçamento 
Atualizado]]</f>
        <v>#DIV/0!</v>
      </c>
      <c r="W7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79" s="31"/>
      <c r="Y79" s="31"/>
      <c r="Z7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79" s="31"/>
      <c r="AB79" s="203" t="e">
        <f>Tabela115[[#This Row],[GOVERNANÇA
Relacionamento 
Institucional
Despesa Liquidada até __/__/____]]/Tabela115[[#This Row],[GOVERNANÇA
Relacionamento 
Institucional
Orçamento 
Atualizado]]</f>
        <v>#DIV/0!</v>
      </c>
      <c r="AC79" s="31"/>
      <c r="AD7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79" s="31"/>
      <c r="AF7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7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79" s="31"/>
      <c r="AI79" s="93"/>
      <c r="AJ79" s="93">
        <f>Tabela115[[#This Row],[GOVERNANÇA
Estratégia
Proposta Orçamentária Inicial]]+Tabela115[[#This Row],[GOVERNANÇA
Estratégia
Transposições Orçamentárias 
Nº __ a __ 
e
Reformulações
aprovadas]]</f>
        <v>0</v>
      </c>
      <c r="AK79" s="93"/>
      <c r="AL79" s="201" t="e">
        <f>Tabela115[[#This Row],[GOVERNANÇA
Estratégia
Despesa Liquidada até __/__/____]]/Tabela115[[#This Row],[GOVERNANÇA
Estratégia
Orçamento 
Atualizado]]</f>
        <v>#DIV/0!</v>
      </c>
      <c r="AM79" s="93"/>
      <c r="AN79" s="201" t="e">
        <f>Tabela115[[#This Row],[GOVERNANÇA
Estratégia
(+)
Suplementação
 proposta para a
_ª Reformulação]]/Tabela115[[#This Row],[GOVERNANÇA
Estratégia
Orçamento 
Atualizado]]</f>
        <v>#DIV/0!</v>
      </c>
      <c r="AO79" s="93"/>
      <c r="AP79" s="201" t="e">
        <f>-Tabela115[[#This Row],[GOVERNANÇA
Estratégia
(-)
Redução
proposta para a
_ª Reformulação]]/Tabela115[[#This Row],[GOVERNANÇA
Estratégia
Orçamento 
Atualizado]]</f>
        <v>#DIV/0!</v>
      </c>
      <c r="AQ7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79" s="31"/>
      <c r="AS79" s="93"/>
      <c r="AT79" s="93">
        <f>Tabela115[[#This Row],[GOVERNANÇA
Controle
Proposta Orçamentária Inicial]]+Tabela115[[#This Row],[GOVERNANÇA
Controle
Transposições Orçamentárias 
Nº __ a __ 
e
Reformulações
aprovadas]]</f>
        <v>0</v>
      </c>
      <c r="AU79" s="93"/>
      <c r="AV79" s="201" t="e">
        <f>Tabela115[[#This Row],[GOVERNANÇA
Controle
Despesa Liquidada até __/__/____]]/Tabela115[[#This Row],[GOVERNANÇA
Controle
Orçamento 
Atualizado]]</f>
        <v>#DIV/0!</v>
      </c>
      <c r="AW79" s="93"/>
      <c r="AX79" s="201" t="e">
        <f>Tabela115[[#This Row],[GOVERNANÇA
Controle
(+)
Suplementação
 proposta para a
_ª Reformulação]]/Tabela115[[#This Row],[GOVERNANÇA
Controle
Orçamento 
Atualizado]]</f>
        <v>#DIV/0!</v>
      </c>
      <c r="AY79" s="93"/>
      <c r="AZ79" s="201" t="e">
        <f>-Tabela115[[#This Row],[GOVERNANÇA
Controle
(-)
Redução
proposta para a
_ª Reformulação]]/Tabela115[[#This Row],[GOVERNANÇA
Controle
Orçamento 
Atualizado]]</f>
        <v>#DIV/0!</v>
      </c>
      <c r="BA7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7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79" s="225"/>
      <c r="BD79" s="93"/>
      <c r="BE79" s="93">
        <f>Tabela115[[#This Row],[FINALIDADE
Fiscalização
Proposta Orçamentária Inicial]]+Tabela115[[#This Row],[FINALIDADE
Fiscalização
Transposições Orçamentárias 
Nº __ a __ 
e
Reformulações
aprovadas]]</f>
        <v>0</v>
      </c>
      <c r="BF79" s="93"/>
      <c r="BG79" s="201" t="e">
        <f>Tabela115[[#This Row],[FINALIDADE
Fiscalização
Despesa Liquidada até __/__/____]]/Tabela115[[#This Row],[FINALIDADE
Fiscalização
Orçamento 
Atualizado]]</f>
        <v>#DIV/0!</v>
      </c>
      <c r="BH79" s="93"/>
      <c r="BI79" s="201" t="e">
        <f>Tabela115[[#This Row],[FINALIDADE
Fiscalização
(+)
Suplementação
 proposta para a
_ª Reformulação]]/Tabela115[[#This Row],[FINALIDADE
Fiscalização
Orçamento 
Atualizado]]</f>
        <v>#DIV/0!</v>
      </c>
      <c r="BJ79" s="93"/>
      <c r="BK79" s="201" t="e">
        <f>Tabela115[[#This Row],[FINALIDADE
Fiscalização
(-)
Redução
proposta para a
_ª Reformulação]]/Tabela115[[#This Row],[FINALIDADE
Fiscalização
Orçamento 
Atualizado]]</f>
        <v>#DIV/0!</v>
      </c>
      <c r="BL7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79" s="31"/>
      <c r="BN79" s="93"/>
      <c r="BO79" s="93">
        <f>Tabela115[[#This Row],[FINALIDADE
Registro
Proposta Orçamentária Inicial]]+Tabela115[[#This Row],[FINALIDADE
Registro
Transposições Orçamentárias 
Nº __ a __ 
e
Reformulações
aprovadas]]</f>
        <v>0</v>
      </c>
      <c r="BP79" s="93"/>
      <c r="BQ79" s="202" t="e">
        <f>Tabela115[[#This Row],[FINALIDADE
Registro
Despesa Liquidada até __/__/____]]/Tabela115[[#This Row],[FINALIDADE
Registro
Orçamento 
Atualizado]]</f>
        <v>#DIV/0!</v>
      </c>
      <c r="BR79" s="93"/>
      <c r="BS79" s="202" t="e">
        <f>Tabela115[[#This Row],[FINALIDADE
Registro
(+)
Suplementação
 proposta para a
_ª Reformulação]]/Tabela115[[#This Row],[FINALIDADE
Registro
Orçamento 
Atualizado]]</f>
        <v>#DIV/0!</v>
      </c>
      <c r="BT79" s="93"/>
      <c r="BU79" s="202" t="e">
        <f>Tabela115[[#This Row],[FINALIDADE
Registro
(-)
Redução
proposta para a
_ª Reformulação]]/Tabela115[[#This Row],[FINALIDADE
Registro
Orçamento 
Atualizado]]</f>
        <v>#DIV/0!</v>
      </c>
      <c r="BV7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79" s="244"/>
      <c r="BX79" s="31"/>
      <c r="BY7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79" s="93"/>
      <c r="CA79" s="201" t="e">
        <f>Tabela115[[#This Row],[FINALIDADE
Julgamento e Normatização
Despesa Liquidada até __/__/____]]/Tabela115[[#This Row],[FINALIDADE
Julgamento e Normatização
Orçamento 
Atualizado]]</f>
        <v>#DIV/0!</v>
      </c>
      <c r="CB79" s="93"/>
      <c r="CC7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79" s="93"/>
      <c r="CE7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7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7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79" s="31"/>
      <c r="CI79" s="31"/>
      <c r="CJ7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79" s="31"/>
      <c r="CL79" s="203" t="e">
        <f>Tabela115[[#This Row],[GESTÃO
Comunicação 
e Eventos
Despesa Liquidada até __/__/____]]/Tabela115[[#This Row],[GESTÃO
Comunicação 
e Eventos
Orçamento 
Atualizado]]</f>
        <v>#DIV/0!</v>
      </c>
      <c r="CM79" s="31"/>
      <c r="CN79" s="203" t="e">
        <f>Tabela115[[#This Row],[GESTÃO
Comunicação 
e Eventos
(+)
Suplementação
 proposta para a
_ª Reformulação]]/Tabela115[[#This Row],[GESTÃO
Comunicação 
e Eventos
Orçamento 
Atualizado]]</f>
        <v>#DIV/0!</v>
      </c>
      <c r="CO79" s="31"/>
      <c r="CP79" s="203" t="e">
        <f>-Tabela115[[#This Row],[GESTÃO
Comunicação 
e Eventos
(-)
Redução
proposta para a
_ª Reformulação]]/Tabela115[[#This Row],[GESTÃO
Comunicação 
e Eventos
Orçamento 
Atualizado]]</f>
        <v>#DIV/0!</v>
      </c>
      <c r="CQ7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79" s="31"/>
      <c r="CS79" s="31"/>
      <c r="CT7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79" s="31"/>
      <c r="CV79" s="203" t="e">
        <f>Tabela115[[#This Row],[GESTÃO
Suporte Técnico-Administrativo
Despesa Liquidada até __/__/____]]/Tabela115[[#This Row],[GESTÃO
Suporte Técnico-Administrativo
Orçamento 
Atualizado]]</f>
        <v>#DIV/0!</v>
      </c>
      <c r="CW79" s="31"/>
      <c r="CX7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79" s="31"/>
      <c r="CZ7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7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79" s="31"/>
      <c r="DC79" s="31"/>
      <c r="DD7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79" s="31"/>
      <c r="DF79" s="203" t="e">
        <f>Tabela115[[#This Row],[GESTÃO
Tecnologia da
Informação
Despesa Liquidada até __/__/____]]/Tabela115[[#This Row],[GESTÃO
Tecnologia da
Informação
Orçamento 
Atualizado]]</f>
        <v>#DIV/0!</v>
      </c>
      <c r="DG79" s="31"/>
      <c r="DH7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79" s="31"/>
      <c r="DJ79" s="203" t="e">
        <f>-Tabela115[[#This Row],[GESTÃO
Tecnologia da
Informação
(-)
Redução
proposta para a
_ª Reformulação]]/Tabela115[[#This Row],[GESTÃO
Tecnologia da
Informação
Orçamento 
Atualizado]]</f>
        <v>#DIV/0!</v>
      </c>
      <c r="DK7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79" s="31"/>
      <c r="DM79" s="31"/>
      <c r="DN79" s="31">
        <f>Tabela115[[#This Row],[GESTÃO
Infraestrutura
Proposta Orçamentária Inicial]]+Tabela115[[#This Row],[GESTÃO
Infraestrutura
Transposições Orçamentárias 
Nº __ a __ 
e
Reformulações
aprovadas]]</f>
        <v>0</v>
      </c>
      <c r="DO79" s="31"/>
      <c r="DP79" s="203" t="e">
        <f>Tabela115[[#This Row],[GESTÃO
Infraestrutura
Despesa Liquidada até __/__/____]]/Tabela115[[#This Row],[GESTÃO
Infraestrutura
Orçamento 
Atualizado]]</f>
        <v>#DIV/0!</v>
      </c>
      <c r="DQ79" s="31"/>
      <c r="DR79" s="203" t="e">
        <f>Tabela115[[#This Row],[GESTÃO
Infraestrutura
(+)
Suplementação
 proposta para a
_ª Reformulação]]/Tabela115[[#This Row],[GESTÃO
Infraestrutura
Orçamento 
Atualizado]]</f>
        <v>#DIV/0!</v>
      </c>
      <c r="DS79" s="31"/>
      <c r="DT79" s="203" t="e">
        <f>Tabela115[[#This Row],[GESTÃO
Infraestrutura
(-)
Redução
proposta para a
_ª Reformulação]]/Tabela115[[#This Row],[GESTÃO
Infraestrutura
Orçamento 
Atualizado]]</f>
        <v>#DIV/0!</v>
      </c>
      <c r="DU7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7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79" s="89"/>
      <c r="DX79" s="89"/>
      <c r="DY79" s="89"/>
      <c r="DZ79" s="89"/>
      <c r="EA79" s="89"/>
      <c r="EB79" s="89"/>
      <c r="EC79" s="89"/>
      <c r="ED79" s="89"/>
      <c r="EE79" s="89"/>
    </row>
    <row r="80" spans="1:136" s="18" customFormat="1" ht="12" x14ac:dyDescent="0.25">
      <c r="A80" s="85" t="s">
        <v>159</v>
      </c>
      <c r="B80" s="213" t="s">
        <v>355</v>
      </c>
      <c r="C8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0" s="69" t="e">
        <f>Tabela115[[#This Row],[DESPESA
LIQUIDADA ATÉ
 __/__/____]]/Tabela115[[#This Row],[ORÇAMENTO
ATUALIZADO]]</f>
        <v>#DIV/0!</v>
      </c>
      <c r="H8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0" s="263" t="e">
        <f>Tabela115[[#This Row],[(+)
SUPLEMENTAÇÃO
PROPOSTA PARA A
_ª
REFORMULAÇÃO]]/Tabela115[[#This Row],[ORÇAMENTO
ATUALIZADO]]</f>
        <v>#DIV/0!</v>
      </c>
      <c r="J8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0" s="263" t="e">
        <f>-Tabela115[[#This Row],[(-)
REDUÇÃO
PROPOSTA PARA A
_ª
REFORMULAÇÃO]]/Tabela115[[#This Row],[ORÇAMENTO
ATUALIZADO]]</f>
        <v>#DIV/0!</v>
      </c>
      <c r="L8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0" s="83" t="e">
        <f>(Tabela115[[#This Row],[PROPOSTA
ORÇAMENTÁRIA
ATUALIZADA
APÓS A
_ª
REFORMULAÇÃO]]/Tabela115[[#This Row],[ORÇAMENTO
ATUALIZADO]])-1</f>
        <v>#DIV/0!</v>
      </c>
      <c r="N80" s="225"/>
      <c r="O80" s="93"/>
      <c r="P8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0" s="93"/>
      <c r="R80" s="201" t="e">
        <f>Tabela115[[#This Row],[GOVERNANÇA
Direção e
Liderança
Despesa Liquidada até __/__/____]]/Tabela115[[#This Row],[GOVERNANÇA
Direção e
Liderança
Orçamento 
Atualizado]]</f>
        <v>#DIV/0!</v>
      </c>
      <c r="S80" s="93"/>
      <c r="T80" s="201" t="e">
        <f>Tabela115[[#This Row],[GOVERNANÇA
Direção e
Liderança
(+)
Suplementação
 proposta para a
_ª Reformulação]]/Tabela115[[#This Row],[GOVERNANÇA
Direção e
Liderança
Orçamento 
Atualizado]]</f>
        <v>#DIV/0!</v>
      </c>
      <c r="U80" s="93"/>
      <c r="V80" s="201" t="e">
        <f>-Tabela115[[#This Row],[GOVERNANÇA
Direção e
Liderança
(-)
Redução
proposta para a
_ª Reformulação]]/Tabela115[[#This Row],[GOVERNANÇA
Direção e
Liderança
Orçamento 
Atualizado]]</f>
        <v>#DIV/0!</v>
      </c>
      <c r="W8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0" s="31"/>
      <c r="Y80" s="31"/>
      <c r="Z8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0" s="31"/>
      <c r="AB80" s="203" t="e">
        <f>Tabela115[[#This Row],[GOVERNANÇA
Relacionamento 
Institucional
Despesa Liquidada até __/__/____]]/Tabela115[[#This Row],[GOVERNANÇA
Relacionamento 
Institucional
Orçamento 
Atualizado]]</f>
        <v>#DIV/0!</v>
      </c>
      <c r="AC80" s="31"/>
      <c r="AD8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0" s="31"/>
      <c r="AF8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0" s="31"/>
      <c r="AI80" s="93"/>
      <c r="AJ80" s="93">
        <f>Tabela115[[#This Row],[GOVERNANÇA
Estratégia
Proposta Orçamentária Inicial]]+Tabela115[[#This Row],[GOVERNANÇA
Estratégia
Transposições Orçamentárias 
Nº __ a __ 
e
Reformulações
aprovadas]]</f>
        <v>0</v>
      </c>
      <c r="AK80" s="93"/>
      <c r="AL80" s="201" t="e">
        <f>Tabela115[[#This Row],[GOVERNANÇA
Estratégia
Despesa Liquidada até __/__/____]]/Tabela115[[#This Row],[GOVERNANÇA
Estratégia
Orçamento 
Atualizado]]</f>
        <v>#DIV/0!</v>
      </c>
      <c r="AM80" s="93"/>
      <c r="AN80" s="201" t="e">
        <f>Tabela115[[#This Row],[GOVERNANÇA
Estratégia
(+)
Suplementação
 proposta para a
_ª Reformulação]]/Tabela115[[#This Row],[GOVERNANÇA
Estratégia
Orçamento 
Atualizado]]</f>
        <v>#DIV/0!</v>
      </c>
      <c r="AO80" s="93"/>
      <c r="AP80" s="201" t="e">
        <f>-Tabela115[[#This Row],[GOVERNANÇA
Estratégia
(-)
Redução
proposta para a
_ª Reformulação]]/Tabela115[[#This Row],[GOVERNANÇA
Estratégia
Orçamento 
Atualizado]]</f>
        <v>#DIV/0!</v>
      </c>
      <c r="AQ8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0" s="31"/>
      <c r="AS80" s="93"/>
      <c r="AT80" s="93">
        <f>Tabela115[[#This Row],[GOVERNANÇA
Controle
Proposta Orçamentária Inicial]]+Tabela115[[#This Row],[GOVERNANÇA
Controle
Transposições Orçamentárias 
Nº __ a __ 
e
Reformulações
aprovadas]]</f>
        <v>0</v>
      </c>
      <c r="AU80" s="93"/>
      <c r="AV80" s="201" t="e">
        <f>Tabela115[[#This Row],[GOVERNANÇA
Controle
Despesa Liquidada até __/__/____]]/Tabela115[[#This Row],[GOVERNANÇA
Controle
Orçamento 
Atualizado]]</f>
        <v>#DIV/0!</v>
      </c>
      <c r="AW80" s="93"/>
      <c r="AX80" s="201" t="e">
        <f>Tabela115[[#This Row],[GOVERNANÇA
Controle
(+)
Suplementação
 proposta para a
_ª Reformulação]]/Tabela115[[#This Row],[GOVERNANÇA
Controle
Orçamento 
Atualizado]]</f>
        <v>#DIV/0!</v>
      </c>
      <c r="AY80" s="93"/>
      <c r="AZ80" s="201" t="e">
        <f>-Tabela115[[#This Row],[GOVERNANÇA
Controle
(-)
Redução
proposta para a
_ª Reformulação]]/Tabela115[[#This Row],[GOVERNANÇA
Controle
Orçamento 
Atualizado]]</f>
        <v>#DIV/0!</v>
      </c>
      <c r="BA8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0" s="225"/>
      <c r="BD80" s="93"/>
      <c r="BE80" s="93">
        <f>Tabela115[[#This Row],[FINALIDADE
Fiscalização
Proposta Orçamentária Inicial]]+Tabela115[[#This Row],[FINALIDADE
Fiscalização
Transposições Orçamentárias 
Nº __ a __ 
e
Reformulações
aprovadas]]</f>
        <v>0</v>
      </c>
      <c r="BF80" s="93"/>
      <c r="BG80" s="201" t="e">
        <f>Tabela115[[#This Row],[FINALIDADE
Fiscalização
Despesa Liquidada até __/__/____]]/Tabela115[[#This Row],[FINALIDADE
Fiscalização
Orçamento 
Atualizado]]</f>
        <v>#DIV/0!</v>
      </c>
      <c r="BH80" s="93"/>
      <c r="BI80" s="201" t="e">
        <f>Tabela115[[#This Row],[FINALIDADE
Fiscalização
(+)
Suplementação
 proposta para a
_ª Reformulação]]/Tabela115[[#This Row],[FINALIDADE
Fiscalização
Orçamento 
Atualizado]]</f>
        <v>#DIV/0!</v>
      </c>
      <c r="BJ80" s="93"/>
      <c r="BK80" s="201" t="e">
        <f>Tabela115[[#This Row],[FINALIDADE
Fiscalização
(-)
Redução
proposta para a
_ª Reformulação]]/Tabela115[[#This Row],[FINALIDADE
Fiscalização
Orçamento 
Atualizado]]</f>
        <v>#DIV/0!</v>
      </c>
      <c r="BL8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0" s="31"/>
      <c r="BN80" s="93"/>
      <c r="BO80" s="93">
        <f>Tabela115[[#This Row],[FINALIDADE
Registro
Proposta Orçamentária Inicial]]+Tabela115[[#This Row],[FINALIDADE
Registro
Transposições Orçamentárias 
Nº __ a __ 
e
Reformulações
aprovadas]]</f>
        <v>0</v>
      </c>
      <c r="BP80" s="93"/>
      <c r="BQ80" s="202" t="e">
        <f>Tabela115[[#This Row],[FINALIDADE
Registro
Despesa Liquidada até __/__/____]]/Tabela115[[#This Row],[FINALIDADE
Registro
Orçamento 
Atualizado]]</f>
        <v>#DIV/0!</v>
      </c>
      <c r="BR80" s="93"/>
      <c r="BS80" s="202" t="e">
        <f>Tabela115[[#This Row],[FINALIDADE
Registro
(+)
Suplementação
 proposta para a
_ª Reformulação]]/Tabela115[[#This Row],[FINALIDADE
Registro
Orçamento 
Atualizado]]</f>
        <v>#DIV/0!</v>
      </c>
      <c r="BT80" s="93"/>
      <c r="BU80" s="202" t="e">
        <f>Tabela115[[#This Row],[FINALIDADE
Registro
(-)
Redução
proposta para a
_ª Reformulação]]/Tabela115[[#This Row],[FINALIDADE
Registro
Orçamento 
Atualizado]]</f>
        <v>#DIV/0!</v>
      </c>
      <c r="BV8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0" s="244"/>
      <c r="BX80" s="31"/>
      <c r="BY8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0" s="93"/>
      <c r="CA80" s="201" t="e">
        <f>Tabela115[[#This Row],[FINALIDADE
Julgamento e Normatização
Despesa Liquidada até __/__/____]]/Tabela115[[#This Row],[FINALIDADE
Julgamento e Normatização
Orçamento 
Atualizado]]</f>
        <v>#DIV/0!</v>
      </c>
      <c r="CB80" s="93"/>
      <c r="CC8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0" s="93"/>
      <c r="CE8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0" s="31"/>
      <c r="CI80" s="31"/>
      <c r="CJ8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0" s="31"/>
      <c r="CL80" s="203" t="e">
        <f>Tabela115[[#This Row],[GESTÃO
Comunicação 
e Eventos
Despesa Liquidada até __/__/____]]/Tabela115[[#This Row],[GESTÃO
Comunicação 
e Eventos
Orçamento 
Atualizado]]</f>
        <v>#DIV/0!</v>
      </c>
      <c r="CM80" s="31"/>
      <c r="CN80" s="203" t="e">
        <f>Tabela115[[#This Row],[GESTÃO
Comunicação 
e Eventos
(+)
Suplementação
 proposta para a
_ª Reformulação]]/Tabela115[[#This Row],[GESTÃO
Comunicação 
e Eventos
Orçamento 
Atualizado]]</f>
        <v>#DIV/0!</v>
      </c>
      <c r="CO80" s="31"/>
      <c r="CP80" s="203" t="e">
        <f>-Tabela115[[#This Row],[GESTÃO
Comunicação 
e Eventos
(-)
Redução
proposta para a
_ª Reformulação]]/Tabela115[[#This Row],[GESTÃO
Comunicação 
e Eventos
Orçamento 
Atualizado]]</f>
        <v>#DIV/0!</v>
      </c>
      <c r="CQ8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0" s="31"/>
      <c r="CS80" s="31"/>
      <c r="CT8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0" s="31"/>
      <c r="CV80" s="203" t="e">
        <f>Tabela115[[#This Row],[GESTÃO
Suporte Técnico-Administrativo
Despesa Liquidada até __/__/____]]/Tabela115[[#This Row],[GESTÃO
Suporte Técnico-Administrativo
Orçamento 
Atualizado]]</f>
        <v>#DIV/0!</v>
      </c>
      <c r="CW80" s="31"/>
      <c r="CX8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0" s="31"/>
      <c r="CZ8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0" s="31"/>
      <c r="DC80" s="31"/>
      <c r="DD8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0" s="31"/>
      <c r="DF80" s="203" t="e">
        <f>Tabela115[[#This Row],[GESTÃO
Tecnologia da
Informação
Despesa Liquidada até __/__/____]]/Tabela115[[#This Row],[GESTÃO
Tecnologia da
Informação
Orçamento 
Atualizado]]</f>
        <v>#DIV/0!</v>
      </c>
      <c r="DG80" s="31"/>
      <c r="DH8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0" s="31"/>
      <c r="DJ80" s="203" t="e">
        <f>-Tabela115[[#This Row],[GESTÃO
Tecnologia da
Informação
(-)
Redução
proposta para a
_ª Reformulação]]/Tabela115[[#This Row],[GESTÃO
Tecnologia da
Informação
Orçamento 
Atualizado]]</f>
        <v>#DIV/0!</v>
      </c>
      <c r="DK8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0" s="31"/>
      <c r="DM80" s="31"/>
      <c r="DN80" s="31">
        <f>Tabela115[[#This Row],[GESTÃO
Infraestrutura
Proposta Orçamentária Inicial]]+Tabela115[[#This Row],[GESTÃO
Infraestrutura
Transposições Orçamentárias 
Nº __ a __ 
e
Reformulações
aprovadas]]</f>
        <v>0</v>
      </c>
      <c r="DO80" s="31"/>
      <c r="DP80" s="203" t="e">
        <f>Tabela115[[#This Row],[GESTÃO
Infraestrutura
Despesa Liquidada até __/__/____]]/Tabela115[[#This Row],[GESTÃO
Infraestrutura
Orçamento 
Atualizado]]</f>
        <v>#DIV/0!</v>
      </c>
      <c r="DQ80" s="31"/>
      <c r="DR80" s="203" t="e">
        <f>Tabela115[[#This Row],[GESTÃO
Infraestrutura
(+)
Suplementação
 proposta para a
_ª Reformulação]]/Tabela115[[#This Row],[GESTÃO
Infraestrutura
Orçamento 
Atualizado]]</f>
        <v>#DIV/0!</v>
      </c>
      <c r="DS80" s="31"/>
      <c r="DT80" s="203" t="e">
        <f>Tabela115[[#This Row],[GESTÃO
Infraestrutura
(-)
Redução
proposta para a
_ª Reformulação]]/Tabela115[[#This Row],[GESTÃO
Infraestrutura
Orçamento 
Atualizado]]</f>
        <v>#DIV/0!</v>
      </c>
      <c r="DU8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0" s="89"/>
      <c r="DX80" s="89"/>
      <c r="DY80" s="89"/>
      <c r="DZ80" s="89"/>
      <c r="EA80" s="89"/>
      <c r="EB80" s="89"/>
      <c r="EC80" s="89"/>
      <c r="ED80" s="89"/>
      <c r="EE80" s="89"/>
    </row>
    <row r="81" spans="1:135" s="18" customFormat="1" ht="12" x14ac:dyDescent="0.25">
      <c r="A81" s="85" t="s">
        <v>160</v>
      </c>
      <c r="B81" s="213" t="s">
        <v>669</v>
      </c>
      <c r="C8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1" s="69" t="e">
        <f>Tabela115[[#This Row],[DESPESA
LIQUIDADA ATÉ
 __/__/____]]/Tabela115[[#This Row],[ORÇAMENTO
ATUALIZADO]]</f>
        <v>#DIV/0!</v>
      </c>
      <c r="H8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1" s="263" t="e">
        <f>Tabela115[[#This Row],[(+)
SUPLEMENTAÇÃO
PROPOSTA PARA A
_ª
REFORMULAÇÃO]]/Tabela115[[#This Row],[ORÇAMENTO
ATUALIZADO]]</f>
        <v>#DIV/0!</v>
      </c>
      <c r="J8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1" s="263" t="e">
        <f>-Tabela115[[#This Row],[(-)
REDUÇÃO
PROPOSTA PARA A
_ª
REFORMULAÇÃO]]/Tabela115[[#This Row],[ORÇAMENTO
ATUALIZADO]]</f>
        <v>#DIV/0!</v>
      </c>
      <c r="L8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1" s="83" t="e">
        <f>(Tabela115[[#This Row],[PROPOSTA
ORÇAMENTÁRIA
ATUALIZADA
APÓS A
_ª
REFORMULAÇÃO]]/Tabela115[[#This Row],[ORÇAMENTO
ATUALIZADO]])-1</f>
        <v>#DIV/0!</v>
      </c>
      <c r="N81" s="225"/>
      <c r="O81" s="93"/>
      <c r="P8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1" s="93"/>
      <c r="R81" s="201" t="e">
        <f>Tabela115[[#This Row],[GOVERNANÇA
Direção e
Liderança
Despesa Liquidada até __/__/____]]/Tabela115[[#This Row],[GOVERNANÇA
Direção e
Liderança
Orçamento 
Atualizado]]</f>
        <v>#DIV/0!</v>
      </c>
      <c r="S81" s="93"/>
      <c r="T81" s="201" t="e">
        <f>Tabela115[[#This Row],[GOVERNANÇA
Direção e
Liderança
(+)
Suplementação
 proposta para a
_ª Reformulação]]/Tabela115[[#This Row],[GOVERNANÇA
Direção e
Liderança
Orçamento 
Atualizado]]</f>
        <v>#DIV/0!</v>
      </c>
      <c r="U81" s="93"/>
      <c r="V81" s="201" t="e">
        <f>-Tabela115[[#This Row],[GOVERNANÇA
Direção e
Liderança
(-)
Redução
proposta para a
_ª Reformulação]]/Tabela115[[#This Row],[GOVERNANÇA
Direção e
Liderança
Orçamento 
Atualizado]]</f>
        <v>#DIV/0!</v>
      </c>
      <c r="W8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1" s="31"/>
      <c r="Y81" s="31"/>
      <c r="Z8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1" s="31"/>
      <c r="AB81" s="203" t="e">
        <f>Tabela115[[#This Row],[GOVERNANÇA
Relacionamento 
Institucional
Despesa Liquidada até __/__/____]]/Tabela115[[#This Row],[GOVERNANÇA
Relacionamento 
Institucional
Orçamento 
Atualizado]]</f>
        <v>#DIV/0!</v>
      </c>
      <c r="AC81" s="31"/>
      <c r="AD8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1" s="31"/>
      <c r="AF8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1" s="31"/>
      <c r="AI81" s="93"/>
      <c r="AJ81" s="93">
        <f>Tabela115[[#This Row],[GOVERNANÇA
Estratégia
Proposta Orçamentária Inicial]]+Tabela115[[#This Row],[GOVERNANÇA
Estratégia
Transposições Orçamentárias 
Nº __ a __ 
e
Reformulações
aprovadas]]</f>
        <v>0</v>
      </c>
      <c r="AK81" s="93"/>
      <c r="AL81" s="201" t="e">
        <f>Tabela115[[#This Row],[GOVERNANÇA
Estratégia
Despesa Liquidada até __/__/____]]/Tabela115[[#This Row],[GOVERNANÇA
Estratégia
Orçamento 
Atualizado]]</f>
        <v>#DIV/0!</v>
      </c>
      <c r="AM81" s="93"/>
      <c r="AN81" s="201" t="e">
        <f>Tabela115[[#This Row],[GOVERNANÇA
Estratégia
(+)
Suplementação
 proposta para a
_ª Reformulação]]/Tabela115[[#This Row],[GOVERNANÇA
Estratégia
Orçamento 
Atualizado]]</f>
        <v>#DIV/0!</v>
      </c>
      <c r="AO81" s="93"/>
      <c r="AP81" s="201" t="e">
        <f>-Tabela115[[#This Row],[GOVERNANÇA
Estratégia
(-)
Redução
proposta para a
_ª Reformulação]]/Tabela115[[#This Row],[GOVERNANÇA
Estratégia
Orçamento 
Atualizado]]</f>
        <v>#DIV/0!</v>
      </c>
      <c r="AQ8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1" s="31"/>
      <c r="AS81" s="93"/>
      <c r="AT81" s="93">
        <f>Tabela115[[#This Row],[GOVERNANÇA
Controle
Proposta Orçamentária Inicial]]+Tabela115[[#This Row],[GOVERNANÇA
Controle
Transposições Orçamentárias 
Nº __ a __ 
e
Reformulações
aprovadas]]</f>
        <v>0</v>
      </c>
      <c r="AU81" s="93"/>
      <c r="AV81" s="201" t="e">
        <f>Tabela115[[#This Row],[GOVERNANÇA
Controle
Despesa Liquidada até __/__/____]]/Tabela115[[#This Row],[GOVERNANÇA
Controle
Orçamento 
Atualizado]]</f>
        <v>#DIV/0!</v>
      </c>
      <c r="AW81" s="93"/>
      <c r="AX81" s="201" t="e">
        <f>Tabela115[[#This Row],[GOVERNANÇA
Controle
(+)
Suplementação
 proposta para a
_ª Reformulação]]/Tabela115[[#This Row],[GOVERNANÇA
Controle
Orçamento 
Atualizado]]</f>
        <v>#DIV/0!</v>
      </c>
      <c r="AY81" s="93"/>
      <c r="AZ81" s="201" t="e">
        <f>-Tabela115[[#This Row],[GOVERNANÇA
Controle
(-)
Redução
proposta para a
_ª Reformulação]]/Tabela115[[#This Row],[GOVERNANÇA
Controle
Orçamento 
Atualizado]]</f>
        <v>#DIV/0!</v>
      </c>
      <c r="BA8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1" s="225"/>
      <c r="BD81" s="93"/>
      <c r="BE81" s="93">
        <f>Tabela115[[#This Row],[FINALIDADE
Fiscalização
Proposta Orçamentária Inicial]]+Tabela115[[#This Row],[FINALIDADE
Fiscalização
Transposições Orçamentárias 
Nº __ a __ 
e
Reformulações
aprovadas]]</f>
        <v>0</v>
      </c>
      <c r="BF81" s="93"/>
      <c r="BG81" s="201" t="e">
        <f>Tabela115[[#This Row],[FINALIDADE
Fiscalização
Despesa Liquidada até __/__/____]]/Tabela115[[#This Row],[FINALIDADE
Fiscalização
Orçamento 
Atualizado]]</f>
        <v>#DIV/0!</v>
      </c>
      <c r="BH81" s="93"/>
      <c r="BI81" s="201" t="e">
        <f>Tabela115[[#This Row],[FINALIDADE
Fiscalização
(+)
Suplementação
 proposta para a
_ª Reformulação]]/Tabela115[[#This Row],[FINALIDADE
Fiscalização
Orçamento 
Atualizado]]</f>
        <v>#DIV/0!</v>
      </c>
      <c r="BJ81" s="93"/>
      <c r="BK81" s="201" t="e">
        <f>Tabela115[[#This Row],[FINALIDADE
Fiscalização
(-)
Redução
proposta para a
_ª Reformulação]]/Tabela115[[#This Row],[FINALIDADE
Fiscalização
Orçamento 
Atualizado]]</f>
        <v>#DIV/0!</v>
      </c>
      <c r="BL8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1" s="31"/>
      <c r="BN81" s="93"/>
      <c r="BO81" s="93">
        <f>Tabela115[[#This Row],[FINALIDADE
Registro
Proposta Orçamentária Inicial]]+Tabela115[[#This Row],[FINALIDADE
Registro
Transposições Orçamentárias 
Nº __ a __ 
e
Reformulações
aprovadas]]</f>
        <v>0</v>
      </c>
      <c r="BP81" s="93"/>
      <c r="BQ81" s="202" t="e">
        <f>Tabela115[[#This Row],[FINALIDADE
Registro
Despesa Liquidada até __/__/____]]/Tabela115[[#This Row],[FINALIDADE
Registro
Orçamento 
Atualizado]]</f>
        <v>#DIV/0!</v>
      </c>
      <c r="BR81" s="93"/>
      <c r="BS81" s="202" t="e">
        <f>Tabela115[[#This Row],[FINALIDADE
Registro
(+)
Suplementação
 proposta para a
_ª Reformulação]]/Tabela115[[#This Row],[FINALIDADE
Registro
Orçamento 
Atualizado]]</f>
        <v>#DIV/0!</v>
      </c>
      <c r="BT81" s="93"/>
      <c r="BU81" s="202" t="e">
        <f>Tabela115[[#This Row],[FINALIDADE
Registro
(-)
Redução
proposta para a
_ª Reformulação]]/Tabela115[[#This Row],[FINALIDADE
Registro
Orçamento 
Atualizado]]</f>
        <v>#DIV/0!</v>
      </c>
      <c r="BV8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1" s="244"/>
      <c r="BX81" s="31"/>
      <c r="BY8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1" s="93"/>
      <c r="CA81" s="201" t="e">
        <f>Tabela115[[#This Row],[FINALIDADE
Julgamento e Normatização
Despesa Liquidada até __/__/____]]/Tabela115[[#This Row],[FINALIDADE
Julgamento e Normatização
Orçamento 
Atualizado]]</f>
        <v>#DIV/0!</v>
      </c>
      <c r="CB81" s="93"/>
      <c r="CC8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1" s="93"/>
      <c r="CE8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1" s="31"/>
      <c r="CI81" s="31"/>
      <c r="CJ8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1" s="31"/>
      <c r="CL81" s="203" t="e">
        <f>Tabela115[[#This Row],[GESTÃO
Comunicação 
e Eventos
Despesa Liquidada até __/__/____]]/Tabela115[[#This Row],[GESTÃO
Comunicação 
e Eventos
Orçamento 
Atualizado]]</f>
        <v>#DIV/0!</v>
      </c>
      <c r="CM81" s="31"/>
      <c r="CN81" s="203" t="e">
        <f>Tabela115[[#This Row],[GESTÃO
Comunicação 
e Eventos
(+)
Suplementação
 proposta para a
_ª Reformulação]]/Tabela115[[#This Row],[GESTÃO
Comunicação 
e Eventos
Orçamento 
Atualizado]]</f>
        <v>#DIV/0!</v>
      </c>
      <c r="CO81" s="31"/>
      <c r="CP81" s="203" t="e">
        <f>-Tabela115[[#This Row],[GESTÃO
Comunicação 
e Eventos
(-)
Redução
proposta para a
_ª Reformulação]]/Tabela115[[#This Row],[GESTÃO
Comunicação 
e Eventos
Orçamento 
Atualizado]]</f>
        <v>#DIV/0!</v>
      </c>
      <c r="CQ8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1" s="31"/>
      <c r="CS81" s="31"/>
      <c r="CT8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1" s="31"/>
      <c r="CV81" s="203" t="e">
        <f>Tabela115[[#This Row],[GESTÃO
Suporte Técnico-Administrativo
Despesa Liquidada até __/__/____]]/Tabela115[[#This Row],[GESTÃO
Suporte Técnico-Administrativo
Orçamento 
Atualizado]]</f>
        <v>#DIV/0!</v>
      </c>
      <c r="CW81" s="31"/>
      <c r="CX8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1" s="31"/>
      <c r="CZ8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1" s="31"/>
      <c r="DC81" s="31"/>
      <c r="DD8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1" s="31"/>
      <c r="DF81" s="203" t="e">
        <f>Tabela115[[#This Row],[GESTÃO
Tecnologia da
Informação
Despesa Liquidada até __/__/____]]/Tabela115[[#This Row],[GESTÃO
Tecnologia da
Informação
Orçamento 
Atualizado]]</f>
        <v>#DIV/0!</v>
      </c>
      <c r="DG81" s="31"/>
      <c r="DH8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1" s="31"/>
      <c r="DJ81" s="203" t="e">
        <f>-Tabela115[[#This Row],[GESTÃO
Tecnologia da
Informação
(-)
Redução
proposta para a
_ª Reformulação]]/Tabela115[[#This Row],[GESTÃO
Tecnologia da
Informação
Orçamento 
Atualizado]]</f>
        <v>#DIV/0!</v>
      </c>
      <c r="DK8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1" s="31"/>
      <c r="DM81" s="31"/>
      <c r="DN81" s="31">
        <f>Tabela115[[#This Row],[GESTÃO
Infraestrutura
Proposta Orçamentária Inicial]]+Tabela115[[#This Row],[GESTÃO
Infraestrutura
Transposições Orçamentárias 
Nº __ a __ 
e
Reformulações
aprovadas]]</f>
        <v>0</v>
      </c>
      <c r="DO81" s="31"/>
      <c r="DP81" s="203" t="e">
        <f>Tabela115[[#This Row],[GESTÃO
Infraestrutura
Despesa Liquidada até __/__/____]]/Tabela115[[#This Row],[GESTÃO
Infraestrutura
Orçamento 
Atualizado]]</f>
        <v>#DIV/0!</v>
      </c>
      <c r="DQ81" s="31"/>
      <c r="DR81" s="203" t="e">
        <f>Tabela115[[#This Row],[GESTÃO
Infraestrutura
(+)
Suplementação
 proposta para a
_ª Reformulação]]/Tabela115[[#This Row],[GESTÃO
Infraestrutura
Orçamento 
Atualizado]]</f>
        <v>#DIV/0!</v>
      </c>
      <c r="DS81" s="31"/>
      <c r="DT81" s="203" t="e">
        <f>Tabela115[[#This Row],[GESTÃO
Infraestrutura
(-)
Redução
proposta para a
_ª Reformulação]]/Tabela115[[#This Row],[GESTÃO
Infraestrutura
Orçamento 
Atualizado]]</f>
        <v>#DIV/0!</v>
      </c>
      <c r="DU8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1" s="89"/>
      <c r="DX81" s="89"/>
      <c r="DY81" s="89"/>
      <c r="DZ81" s="89"/>
      <c r="EA81" s="89"/>
      <c r="EB81" s="89"/>
      <c r="EC81" s="89"/>
      <c r="ED81" s="89"/>
      <c r="EE81" s="89"/>
    </row>
    <row r="82" spans="1:135" s="18" customFormat="1" ht="12" x14ac:dyDescent="0.25">
      <c r="A82" s="85" t="s">
        <v>656</v>
      </c>
      <c r="B82" s="213" t="s">
        <v>670</v>
      </c>
      <c r="C8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2" s="69" t="e">
        <f>Tabela115[[#This Row],[DESPESA
LIQUIDADA ATÉ
 __/__/____]]/Tabela115[[#This Row],[ORÇAMENTO
ATUALIZADO]]</f>
        <v>#DIV/0!</v>
      </c>
      <c r="H8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2" s="263" t="e">
        <f>Tabela115[[#This Row],[(+)
SUPLEMENTAÇÃO
PROPOSTA PARA A
_ª
REFORMULAÇÃO]]/Tabela115[[#This Row],[ORÇAMENTO
ATUALIZADO]]</f>
        <v>#DIV/0!</v>
      </c>
      <c r="J8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2" s="263" t="e">
        <f>-Tabela115[[#This Row],[(-)
REDUÇÃO
PROPOSTA PARA A
_ª
REFORMULAÇÃO]]/Tabela115[[#This Row],[ORÇAMENTO
ATUALIZADO]]</f>
        <v>#DIV/0!</v>
      </c>
      <c r="L8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2" s="83" t="e">
        <f>(Tabela115[[#This Row],[PROPOSTA
ORÇAMENTÁRIA
ATUALIZADA
APÓS A
_ª
REFORMULAÇÃO]]/Tabela115[[#This Row],[ORÇAMENTO
ATUALIZADO]])-1</f>
        <v>#DIV/0!</v>
      </c>
      <c r="N82" s="225"/>
      <c r="O82" s="93"/>
      <c r="P8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2" s="93"/>
      <c r="R82" s="201" t="e">
        <f>Tabela115[[#This Row],[GOVERNANÇA
Direção e
Liderança
Despesa Liquidada até __/__/____]]/Tabela115[[#This Row],[GOVERNANÇA
Direção e
Liderança
Orçamento 
Atualizado]]</f>
        <v>#DIV/0!</v>
      </c>
      <c r="S82" s="93"/>
      <c r="T82" s="201" t="e">
        <f>Tabela115[[#This Row],[GOVERNANÇA
Direção e
Liderança
(+)
Suplementação
 proposta para a
_ª Reformulação]]/Tabela115[[#This Row],[GOVERNANÇA
Direção e
Liderança
Orçamento 
Atualizado]]</f>
        <v>#DIV/0!</v>
      </c>
      <c r="U82" s="93"/>
      <c r="V82" s="201" t="e">
        <f>-Tabela115[[#This Row],[GOVERNANÇA
Direção e
Liderança
(-)
Redução
proposta para a
_ª Reformulação]]/Tabela115[[#This Row],[GOVERNANÇA
Direção e
Liderança
Orçamento 
Atualizado]]</f>
        <v>#DIV/0!</v>
      </c>
      <c r="W8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2" s="31"/>
      <c r="Y82" s="31"/>
      <c r="Z8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2" s="31"/>
      <c r="AB82" s="203" t="e">
        <f>Tabela115[[#This Row],[GOVERNANÇA
Relacionamento 
Institucional
Despesa Liquidada até __/__/____]]/Tabela115[[#This Row],[GOVERNANÇA
Relacionamento 
Institucional
Orçamento 
Atualizado]]</f>
        <v>#DIV/0!</v>
      </c>
      <c r="AC82" s="31"/>
      <c r="AD8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2" s="31"/>
      <c r="AF8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2" s="31"/>
      <c r="AI82" s="93"/>
      <c r="AJ82" s="93">
        <f>Tabela115[[#This Row],[GOVERNANÇA
Estratégia
Proposta Orçamentária Inicial]]+Tabela115[[#This Row],[GOVERNANÇA
Estratégia
Transposições Orçamentárias 
Nº __ a __ 
e
Reformulações
aprovadas]]</f>
        <v>0</v>
      </c>
      <c r="AK82" s="93"/>
      <c r="AL82" s="201" t="e">
        <f>Tabela115[[#This Row],[GOVERNANÇA
Estratégia
Despesa Liquidada até __/__/____]]/Tabela115[[#This Row],[GOVERNANÇA
Estratégia
Orçamento 
Atualizado]]</f>
        <v>#DIV/0!</v>
      </c>
      <c r="AM82" s="93"/>
      <c r="AN82" s="201" t="e">
        <f>Tabela115[[#This Row],[GOVERNANÇA
Estratégia
(+)
Suplementação
 proposta para a
_ª Reformulação]]/Tabela115[[#This Row],[GOVERNANÇA
Estratégia
Orçamento 
Atualizado]]</f>
        <v>#DIV/0!</v>
      </c>
      <c r="AO82" s="93"/>
      <c r="AP82" s="201" t="e">
        <f>-Tabela115[[#This Row],[GOVERNANÇA
Estratégia
(-)
Redução
proposta para a
_ª Reformulação]]/Tabela115[[#This Row],[GOVERNANÇA
Estratégia
Orçamento 
Atualizado]]</f>
        <v>#DIV/0!</v>
      </c>
      <c r="AQ8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2" s="31"/>
      <c r="AS82" s="93"/>
      <c r="AT82" s="93">
        <f>Tabela115[[#This Row],[GOVERNANÇA
Controle
Proposta Orçamentária Inicial]]+Tabela115[[#This Row],[GOVERNANÇA
Controle
Transposições Orçamentárias 
Nº __ a __ 
e
Reformulações
aprovadas]]</f>
        <v>0</v>
      </c>
      <c r="AU82" s="93"/>
      <c r="AV82" s="201" t="e">
        <f>Tabela115[[#This Row],[GOVERNANÇA
Controle
Despesa Liquidada até __/__/____]]/Tabela115[[#This Row],[GOVERNANÇA
Controle
Orçamento 
Atualizado]]</f>
        <v>#DIV/0!</v>
      </c>
      <c r="AW82" s="93"/>
      <c r="AX82" s="201" t="e">
        <f>Tabela115[[#This Row],[GOVERNANÇA
Controle
(+)
Suplementação
 proposta para a
_ª Reformulação]]/Tabela115[[#This Row],[GOVERNANÇA
Controle
Orçamento 
Atualizado]]</f>
        <v>#DIV/0!</v>
      </c>
      <c r="AY82" s="93"/>
      <c r="AZ82" s="201" t="e">
        <f>-Tabela115[[#This Row],[GOVERNANÇA
Controle
(-)
Redução
proposta para a
_ª Reformulação]]/Tabela115[[#This Row],[GOVERNANÇA
Controle
Orçamento 
Atualizado]]</f>
        <v>#DIV/0!</v>
      </c>
      <c r="BA8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2" s="225"/>
      <c r="BD82" s="93"/>
      <c r="BE82" s="93">
        <f>Tabela115[[#This Row],[FINALIDADE
Fiscalização
Proposta Orçamentária Inicial]]+Tabela115[[#This Row],[FINALIDADE
Fiscalização
Transposições Orçamentárias 
Nº __ a __ 
e
Reformulações
aprovadas]]</f>
        <v>0</v>
      </c>
      <c r="BF82" s="93"/>
      <c r="BG82" s="201" t="e">
        <f>Tabela115[[#This Row],[FINALIDADE
Fiscalização
Despesa Liquidada até __/__/____]]/Tabela115[[#This Row],[FINALIDADE
Fiscalização
Orçamento 
Atualizado]]</f>
        <v>#DIV/0!</v>
      </c>
      <c r="BH82" s="93"/>
      <c r="BI82" s="201" t="e">
        <f>Tabela115[[#This Row],[FINALIDADE
Fiscalização
(+)
Suplementação
 proposta para a
_ª Reformulação]]/Tabela115[[#This Row],[FINALIDADE
Fiscalização
Orçamento 
Atualizado]]</f>
        <v>#DIV/0!</v>
      </c>
      <c r="BJ82" s="93"/>
      <c r="BK82" s="201" t="e">
        <f>Tabela115[[#This Row],[FINALIDADE
Fiscalização
(-)
Redução
proposta para a
_ª Reformulação]]/Tabela115[[#This Row],[FINALIDADE
Fiscalização
Orçamento 
Atualizado]]</f>
        <v>#DIV/0!</v>
      </c>
      <c r="BL8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2" s="31"/>
      <c r="BN82" s="93"/>
      <c r="BO82" s="93">
        <f>Tabela115[[#This Row],[FINALIDADE
Registro
Proposta Orçamentária Inicial]]+Tabela115[[#This Row],[FINALIDADE
Registro
Transposições Orçamentárias 
Nº __ a __ 
e
Reformulações
aprovadas]]</f>
        <v>0</v>
      </c>
      <c r="BP82" s="93"/>
      <c r="BQ82" s="202" t="e">
        <f>Tabela115[[#This Row],[FINALIDADE
Registro
Despesa Liquidada até __/__/____]]/Tabela115[[#This Row],[FINALIDADE
Registro
Orçamento 
Atualizado]]</f>
        <v>#DIV/0!</v>
      </c>
      <c r="BR82" s="93"/>
      <c r="BS82" s="202" t="e">
        <f>Tabela115[[#This Row],[FINALIDADE
Registro
(+)
Suplementação
 proposta para a
_ª Reformulação]]/Tabela115[[#This Row],[FINALIDADE
Registro
Orçamento 
Atualizado]]</f>
        <v>#DIV/0!</v>
      </c>
      <c r="BT82" s="93"/>
      <c r="BU82" s="202" t="e">
        <f>Tabela115[[#This Row],[FINALIDADE
Registro
(-)
Redução
proposta para a
_ª Reformulação]]/Tabela115[[#This Row],[FINALIDADE
Registro
Orçamento 
Atualizado]]</f>
        <v>#DIV/0!</v>
      </c>
      <c r="BV8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2" s="244"/>
      <c r="BX82" s="31"/>
      <c r="BY8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2" s="93"/>
      <c r="CA82" s="201" t="e">
        <f>Tabela115[[#This Row],[FINALIDADE
Julgamento e Normatização
Despesa Liquidada até __/__/____]]/Tabela115[[#This Row],[FINALIDADE
Julgamento e Normatização
Orçamento 
Atualizado]]</f>
        <v>#DIV/0!</v>
      </c>
      <c r="CB82" s="93"/>
      <c r="CC8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2" s="93"/>
      <c r="CE8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2" s="31"/>
      <c r="CI82" s="31"/>
      <c r="CJ8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2" s="31"/>
      <c r="CL82" s="203" t="e">
        <f>Tabela115[[#This Row],[GESTÃO
Comunicação 
e Eventos
Despesa Liquidada até __/__/____]]/Tabela115[[#This Row],[GESTÃO
Comunicação 
e Eventos
Orçamento 
Atualizado]]</f>
        <v>#DIV/0!</v>
      </c>
      <c r="CM82" s="31"/>
      <c r="CN82" s="203" t="e">
        <f>Tabela115[[#This Row],[GESTÃO
Comunicação 
e Eventos
(+)
Suplementação
 proposta para a
_ª Reformulação]]/Tabela115[[#This Row],[GESTÃO
Comunicação 
e Eventos
Orçamento 
Atualizado]]</f>
        <v>#DIV/0!</v>
      </c>
      <c r="CO82" s="31"/>
      <c r="CP82" s="203" t="e">
        <f>-Tabela115[[#This Row],[GESTÃO
Comunicação 
e Eventos
(-)
Redução
proposta para a
_ª Reformulação]]/Tabela115[[#This Row],[GESTÃO
Comunicação 
e Eventos
Orçamento 
Atualizado]]</f>
        <v>#DIV/0!</v>
      </c>
      <c r="CQ8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2" s="31"/>
      <c r="CS82" s="31"/>
      <c r="CT8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2" s="31"/>
      <c r="CV82" s="203" t="e">
        <f>Tabela115[[#This Row],[GESTÃO
Suporte Técnico-Administrativo
Despesa Liquidada até __/__/____]]/Tabela115[[#This Row],[GESTÃO
Suporte Técnico-Administrativo
Orçamento 
Atualizado]]</f>
        <v>#DIV/0!</v>
      </c>
      <c r="CW82" s="31"/>
      <c r="CX8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2" s="31"/>
      <c r="CZ8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2" s="31"/>
      <c r="DC82" s="31"/>
      <c r="DD8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2" s="31"/>
      <c r="DF82" s="203" t="e">
        <f>Tabela115[[#This Row],[GESTÃO
Tecnologia da
Informação
Despesa Liquidada até __/__/____]]/Tabela115[[#This Row],[GESTÃO
Tecnologia da
Informação
Orçamento 
Atualizado]]</f>
        <v>#DIV/0!</v>
      </c>
      <c r="DG82" s="31"/>
      <c r="DH8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2" s="31"/>
      <c r="DJ82" s="203" t="e">
        <f>-Tabela115[[#This Row],[GESTÃO
Tecnologia da
Informação
(-)
Redução
proposta para a
_ª Reformulação]]/Tabela115[[#This Row],[GESTÃO
Tecnologia da
Informação
Orçamento 
Atualizado]]</f>
        <v>#DIV/0!</v>
      </c>
      <c r="DK8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2" s="31"/>
      <c r="DM82" s="31"/>
      <c r="DN82" s="31">
        <f>Tabela115[[#This Row],[GESTÃO
Infraestrutura
Proposta Orçamentária Inicial]]+Tabela115[[#This Row],[GESTÃO
Infraestrutura
Transposições Orçamentárias 
Nº __ a __ 
e
Reformulações
aprovadas]]</f>
        <v>0</v>
      </c>
      <c r="DO82" s="31"/>
      <c r="DP82" s="203" t="e">
        <f>Tabela115[[#This Row],[GESTÃO
Infraestrutura
Despesa Liquidada até __/__/____]]/Tabela115[[#This Row],[GESTÃO
Infraestrutura
Orçamento 
Atualizado]]</f>
        <v>#DIV/0!</v>
      </c>
      <c r="DQ82" s="31"/>
      <c r="DR82" s="203" t="e">
        <f>Tabela115[[#This Row],[GESTÃO
Infraestrutura
(+)
Suplementação
 proposta para a
_ª Reformulação]]/Tabela115[[#This Row],[GESTÃO
Infraestrutura
Orçamento 
Atualizado]]</f>
        <v>#DIV/0!</v>
      </c>
      <c r="DS82" s="31"/>
      <c r="DT82" s="203" t="e">
        <f>Tabela115[[#This Row],[GESTÃO
Infraestrutura
(-)
Redução
proposta para a
_ª Reformulação]]/Tabela115[[#This Row],[GESTÃO
Infraestrutura
Orçamento 
Atualizado]]</f>
        <v>#DIV/0!</v>
      </c>
      <c r="DU8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2" s="89"/>
      <c r="DX82" s="89"/>
      <c r="DY82" s="89"/>
      <c r="DZ82" s="89"/>
      <c r="EA82" s="89"/>
      <c r="EB82" s="89"/>
      <c r="EC82" s="89"/>
      <c r="ED82" s="89"/>
      <c r="EE82" s="89"/>
    </row>
    <row r="83" spans="1:135" s="18" customFormat="1" ht="12" x14ac:dyDescent="0.25">
      <c r="A83" s="85" t="s">
        <v>657</v>
      </c>
      <c r="B83" s="213" t="s">
        <v>671</v>
      </c>
      <c r="C8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3" s="69" t="e">
        <f>Tabela115[[#This Row],[DESPESA
LIQUIDADA ATÉ
 __/__/____]]/Tabela115[[#This Row],[ORÇAMENTO
ATUALIZADO]]</f>
        <v>#DIV/0!</v>
      </c>
      <c r="H8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3" s="263" t="e">
        <f>Tabela115[[#This Row],[(+)
SUPLEMENTAÇÃO
PROPOSTA PARA A
_ª
REFORMULAÇÃO]]/Tabela115[[#This Row],[ORÇAMENTO
ATUALIZADO]]</f>
        <v>#DIV/0!</v>
      </c>
      <c r="J8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3" s="263" t="e">
        <f>-Tabela115[[#This Row],[(-)
REDUÇÃO
PROPOSTA PARA A
_ª
REFORMULAÇÃO]]/Tabela115[[#This Row],[ORÇAMENTO
ATUALIZADO]]</f>
        <v>#DIV/0!</v>
      </c>
      <c r="L8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3" s="83" t="e">
        <f>(Tabela115[[#This Row],[PROPOSTA
ORÇAMENTÁRIA
ATUALIZADA
APÓS A
_ª
REFORMULAÇÃO]]/Tabela115[[#This Row],[ORÇAMENTO
ATUALIZADO]])-1</f>
        <v>#DIV/0!</v>
      </c>
      <c r="N83" s="225"/>
      <c r="O83" s="93"/>
      <c r="P8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3" s="93"/>
      <c r="R83" s="201" t="e">
        <f>Tabela115[[#This Row],[GOVERNANÇA
Direção e
Liderança
Despesa Liquidada até __/__/____]]/Tabela115[[#This Row],[GOVERNANÇA
Direção e
Liderança
Orçamento 
Atualizado]]</f>
        <v>#DIV/0!</v>
      </c>
      <c r="S83" s="93"/>
      <c r="T83" s="201" t="e">
        <f>Tabela115[[#This Row],[GOVERNANÇA
Direção e
Liderança
(+)
Suplementação
 proposta para a
_ª Reformulação]]/Tabela115[[#This Row],[GOVERNANÇA
Direção e
Liderança
Orçamento 
Atualizado]]</f>
        <v>#DIV/0!</v>
      </c>
      <c r="U83" s="93"/>
      <c r="V83" s="201" t="e">
        <f>-Tabela115[[#This Row],[GOVERNANÇA
Direção e
Liderança
(-)
Redução
proposta para a
_ª Reformulação]]/Tabela115[[#This Row],[GOVERNANÇA
Direção e
Liderança
Orçamento 
Atualizado]]</f>
        <v>#DIV/0!</v>
      </c>
      <c r="W8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3" s="31"/>
      <c r="Y83" s="31"/>
      <c r="Z8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3" s="31"/>
      <c r="AB83" s="203" t="e">
        <f>Tabela115[[#This Row],[GOVERNANÇA
Relacionamento 
Institucional
Despesa Liquidada até __/__/____]]/Tabela115[[#This Row],[GOVERNANÇA
Relacionamento 
Institucional
Orçamento 
Atualizado]]</f>
        <v>#DIV/0!</v>
      </c>
      <c r="AC83" s="31"/>
      <c r="AD8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3" s="31"/>
      <c r="AF8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3" s="31"/>
      <c r="AI83" s="93"/>
      <c r="AJ83" s="93">
        <f>Tabela115[[#This Row],[GOVERNANÇA
Estratégia
Proposta Orçamentária Inicial]]+Tabela115[[#This Row],[GOVERNANÇA
Estratégia
Transposições Orçamentárias 
Nº __ a __ 
e
Reformulações
aprovadas]]</f>
        <v>0</v>
      </c>
      <c r="AK83" s="93"/>
      <c r="AL83" s="201" t="e">
        <f>Tabela115[[#This Row],[GOVERNANÇA
Estratégia
Despesa Liquidada até __/__/____]]/Tabela115[[#This Row],[GOVERNANÇA
Estratégia
Orçamento 
Atualizado]]</f>
        <v>#DIV/0!</v>
      </c>
      <c r="AM83" s="93"/>
      <c r="AN83" s="201" t="e">
        <f>Tabela115[[#This Row],[GOVERNANÇA
Estratégia
(+)
Suplementação
 proposta para a
_ª Reformulação]]/Tabela115[[#This Row],[GOVERNANÇA
Estratégia
Orçamento 
Atualizado]]</f>
        <v>#DIV/0!</v>
      </c>
      <c r="AO83" s="93"/>
      <c r="AP83" s="201" t="e">
        <f>-Tabela115[[#This Row],[GOVERNANÇA
Estratégia
(-)
Redução
proposta para a
_ª Reformulação]]/Tabela115[[#This Row],[GOVERNANÇA
Estratégia
Orçamento 
Atualizado]]</f>
        <v>#DIV/0!</v>
      </c>
      <c r="AQ8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3" s="31"/>
      <c r="AS83" s="93"/>
      <c r="AT83" s="93">
        <f>Tabela115[[#This Row],[GOVERNANÇA
Controle
Proposta Orçamentária Inicial]]+Tabela115[[#This Row],[GOVERNANÇA
Controle
Transposições Orçamentárias 
Nº __ a __ 
e
Reformulações
aprovadas]]</f>
        <v>0</v>
      </c>
      <c r="AU83" s="93"/>
      <c r="AV83" s="201" t="e">
        <f>Tabela115[[#This Row],[GOVERNANÇA
Controle
Despesa Liquidada até __/__/____]]/Tabela115[[#This Row],[GOVERNANÇA
Controle
Orçamento 
Atualizado]]</f>
        <v>#DIV/0!</v>
      </c>
      <c r="AW83" s="93"/>
      <c r="AX83" s="201" t="e">
        <f>Tabela115[[#This Row],[GOVERNANÇA
Controle
(+)
Suplementação
 proposta para a
_ª Reformulação]]/Tabela115[[#This Row],[GOVERNANÇA
Controle
Orçamento 
Atualizado]]</f>
        <v>#DIV/0!</v>
      </c>
      <c r="AY83" s="93"/>
      <c r="AZ83" s="201" t="e">
        <f>-Tabela115[[#This Row],[GOVERNANÇA
Controle
(-)
Redução
proposta para a
_ª Reformulação]]/Tabela115[[#This Row],[GOVERNANÇA
Controle
Orçamento 
Atualizado]]</f>
        <v>#DIV/0!</v>
      </c>
      <c r="BA8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3" s="225"/>
      <c r="BD83" s="93"/>
      <c r="BE83" s="93">
        <f>Tabela115[[#This Row],[FINALIDADE
Fiscalização
Proposta Orçamentária Inicial]]+Tabela115[[#This Row],[FINALIDADE
Fiscalização
Transposições Orçamentárias 
Nº __ a __ 
e
Reformulações
aprovadas]]</f>
        <v>0</v>
      </c>
      <c r="BF83" s="93"/>
      <c r="BG83" s="201" t="e">
        <f>Tabela115[[#This Row],[FINALIDADE
Fiscalização
Despesa Liquidada até __/__/____]]/Tabela115[[#This Row],[FINALIDADE
Fiscalização
Orçamento 
Atualizado]]</f>
        <v>#DIV/0!</v>
      </c>
      <c r="BH83" s="93"/>
      <c r="BI83" s="201" t="e">
        <f>Tabela115[[#This Row],[FINALIDADE
Fiscalização
(+)
Suplementação
 proposta para a
_ª Reformulação]]/Tabela115[[#This Row],[FINALIDADE
Fiscalização
Orçamento 
Atualizado]]</f>
        <v>#DIV/0!</v>
      </c>
      <c r="BJ83" s="93"/>
      <c r="BK83" s="201" t="e">
        <f>Tabela115[[#This Row],[FINALIDADE
Fiscalização
(-)
Redução
proposta para a
_ª Reformulação]]/Tabela115[[#This Row],[FINALIDADE
Fiscalização
Orçamento 
Atualizado]]</f>
        <v>#DIV/0!</v>
      </c>
      <c r="BL8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3" s="31"/>
      <c r="BN83" s="93"/>
      <c r="BO83" s="93">
        <f>Tabela115[[#This Row],[FINALIDADE
Registro
Proposta Orçamentária Inicial]]+Tabela115[[#This Row],[FINALIDADE
Registro
Transposições Orçamentárias 
Nº __ a __ 
e
Reformulações
aprovadas]]</f>
        <v>0</v>
      </c>
      <c r="BP83" s="93"/>
      <c r="BQ83" s="202" t="e">
        <f>Tabela115[[#This Row],[FINALIDADE
Registro
Despesa Liquidada até __/__/____]]/Tabela115[[#This Row],[FINALIDADE
Registro
Orçamento 
Atualizado]]</f>
        <v>#DIV/0!</v>
      </c>
      <c r="BR83" s="93"/>
      <c r="BS83" s="202" t="e">
        <f>Tabela115[[#This Row],[FINALIDADE
Registro
(+)
Suplementação
 proposta para a
_ª Reformulação]]/Tabela115[[#This Row],[FINALIDADE
Registro
Orçamento 
Atualizado]]</f>
        <v>#DIV/0!</v>
      </c>
      <c r="BT83" s="93"/>
      <c r="BU83" s="202" t="e">
        <f>Tabela115[[#This Row],[FINALIDADE
Registro
(-)
Redução
proposta para a
_ª Reformulação]]/Tabela115[[#This Row],[FINALIDADE
Registro
Orçamento 
Atualizado]]</f>
        <v>#DIV/0!</v>
      </c>
      <c r="BV8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3" s="244"/>
      <c r="BX83" s="31"/>
      <c r="BY8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3" s="93"/>
      <c r="CA83" s="201" t="e">
        <f>Tabela115[[#This Row],[FINALIDADE
Julgamento e Normatização
Despesa Liquidada até __/__/____]]/Tabela115[[#This Row],[FINALIDADE
Julgamento e Normatização
Orçamento 
Atualizado]]</f>
        <v>#DIV/0!</v>
      </c>
      <c r="CB83" s="93"/>
      <c r="CC8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3" s="93"/>
      <c r="CE8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3" s="31"/>
      <c r="CI83" s="31"/>
      <c r="CJ8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3" s="31"/>
      <c r="CL83" s="203" t="e">
        <f>Tabela115[[#This Row],[GESTÃO
Comunicação 
e Eventos
Despesa Liquidada até __/__/____]]/Tabela115[[#This Row],[GESTÃO
Comunicação 
e Eventos
Orçamento 
Atualizado]]</f>
        <v>#DIV/0!</v>
      </c>
      <c r="CM83" s="31"/>
      <c r="CN83" s="203" t="e">
        <f>Tabela115[[#This Row],[GESTÃO
Comunicação 
e Eventos
(+)
Suplementação
 proposta para a
_ª Reformulação]]/Tabela115[[#This Row],[GESTÃO
Comunicação 
e Eventos
Orçamento 
Atualizado]]</f>
        <v>#DIV/0!</v>
      </c>
      <c r="CO83" s="31"/>
      <c r="CP83" s="203" t="e">
        <f>-Tabela115[[#This Row],[GESTÃO
Comunicação 
e Eventos
(-)
Redução
proposta para a
_ª Reformulação]]/Tabela115[[#This Row],[GESTÃO
Comunicação 
e Eventos
Orçamento 
Atualizado]]</f>
        <v>#DIV/0!</v>
      </c>
      <c r="CQ8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3" s="31"/>
      <c r="CS83" s="31"/>
      <c r="CT8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3" s="31"/>
      <c r="CV83" s="203" t="e">
        <f>Tabela115[[#This Row],[GESTÃO
Suporte Técnico-Administrativo
Despesa Liquidada até __/__/____]]/Tabela115[[#This Row],[GESTÃO
Suporte Técnico-Administrativo
Orçamento 
Atualizado]]</f>
        <v>#DIV/0!</v>
      </c>
      <c r="CW83" s="31"/>
      <c r="CX8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3" s="31"/>
      <c r="CZ8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3" s="31"/>
      <c r="DC83" s="31"/>
      <c r="DD8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3" s="31"/>
      <c r="DF83" s="203" t="e">
        <f>Tabela115[[#This Row],[GESTÃO
Tecnologia da
Informação
Despesa Liquidada até __/__/____]]/Tabela115[[#This Row],[GESTÃO
Tecnologia da
Informação
Orçamento 
Atualizado]]</f>
        <v>#DIV/0!</v>
      </c>
      <c r="DG83" s="31"/>
      <c r="DH8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3" s="31"/>
      <c r="DJ83" s="203" t="e">
        <f>-Tabela115[[#This Row],[GESTÃO
Tecnologia da
Informação
(-)
Redução
proposta para a
_ª Reformulação]]/Tabela115[[#This Row],[GESTÃO
Tecnologia da
Informação
Orçamento 
Atualizado]]</f>
        <v>#DIV/0!</v>
      </c>
      <c r="DK8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3" s="31"/>
      <c r="DM83" s="31"/>
      <c r="DN83" s="31">
        <f>Tabela115[[#This Row],[GESTÃO
Infraestrutura
Proposta Orçamentária Inicial]]+Tabela115[[#This Row],[GESTÃO
Infraestrutura
Transposições Orçamentárias 
Nº __ a __ 
e
Reformulações
aprovadas]]</f>
        <v>0</v>
      </c>
      <c r="DO83" s="31"/>
      <c r="DP83" s="203" t="e">
        <f>Tabela115[[#This Row],[GESTÃO
Infraestrutura
Despesa Liquidada até __/__/____]]/Tabela115[[#This Row],[GESTÃO
Infraestrutura
Orçamento 
Atualizado]]</f>
        <v>#DIV/0!</v>
      </c>
      <c r="DQ83" s="31"/>
      <c r="DR83" s="203" t="e">
        <f>Tabela115[[#This Row],[GESTÃO
Infraestrutura
(+)
Suplementação
 proposta para a
_ª Reformulação]]/Tabela115[[#This Row],[GESTÃO
Infraestrutura
Orçamento 
Atualizado]]</f>
        <v>#DIV/0!</v>
      </c>
      <c r="DS83" s="31"/>
      <c r="DT83" s="203" t="e">
        <f>Tabela115[[#This Row],[GESTÃO
Infraestrutura
(-)
Redução
proposta para a
_ª Reformulação]]/Tabela115[[#This Row],[GESTÃO
Infraestrutura
Orçamento 
Atualizado]]</f>
        <v>#DIV/0!</v>
      </c>
      <c r="DU8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3" s="89"/>
      <c r="DX83" s="89"/>
      <c r="DY83" s="89"/>
      <c r="DZ83" s="89"/>
      <c r="EA83" s="89"/>
      <c r="EB83" s="89"/>
      <c r="EC83" s="89"/>
      <c r="ED83" s="89"/>
      <c r="EE83" s="89"/>
    </row>
    <row r="84" spans="1:135" s="18" customFormat="1" ht="12" x14ac:dyDescent="0.25">
      <c r="A84" s="85" t="s">
        <v>161</v>
      </c>
      <c r="B84" s="213" t="s">
        <v>356</v>
      </c>
      <c r="C8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4" s="69" t="e">
        <f>Tabela115[[#This Row],[DESPESA
LIQUIDADA ATÉ
 __/__/____]]/Tabela115[[#This Row],[ORÇAMENTO
ATUALIZADO]]</f>
        <v>#DIV/0!</v>
      </c>
      <c r="H8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4" s="263" t="e">
        <f>Tabela115[[#This Row],[(+)
SUPLEMENTAÇÃO
PROPOSTA PARA A
_ª
REFORMULAÇÃO]]/Tabela115[[#This Row],[ORÇAMENTO
ATUALIZADO]]</f>
        <v>#DIV/0!</v>
      </c>
      <c r="J8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4" s="263" t="e">
        <f>-Tabela115[[#This Row],[(-)
REDUÇÃO
PROPOSTA PARA A
_ª
REFORMULAÇÃO]]/Tabela115[[#This Row],[ORÇAMENTO
ATUALIZADO]]</f>
        <v>#DIV/0!</v>
      </c>
      <c r="L8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4" s="83" t="e">
        <f>(Tabela115[[#This Row],[PROPOSTA
ORÇAMENTÁRIA
ATUALIZADA
APÓS A
_ª
REFORMULAÇÃO]]/Tabela115[[#This Row],[ORÇAMENTO
ATUALIZADO]])-1</f>
        <v>#DIV/0!</v>
      </c>
      <c r="N84" s="225"/>
      <c r="O84" s="93"/>
      <c r="P8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4" s="93"/>
      <c r="R84" s="201" t="e">
        <f>Tabela115[[#This Row],[GOVERNANÇA
Direção e
Liderança
Despesa Liquidada até __/__/____]]/Tabela115[[#This Row],[GOVERNANÇA
Direção e
Liderança
Orçamento 
Atualizado]]</f>
        <v>#DIV/0!</v>
      </c>
      <c r="S84" s="93"/>
      <c r="T84" s="201" t="e">
        <f>Tabela115[[#This Row],[GOVERNANÇA
Direção e
Liderança
(+)
Suplementação
 proposta para a
_ª Reformulação]]/Tabela115[[#This Row],[GOVERNANÇA
Direção e
Liderança
Orçamento 
Atualizado]]</f>
        <v>#DIV/0!</v>
      </c>
      <c r="U84" s="93"/>
      <c r="V84" s="201" t="e">
        <f>-Tabela115[[#This Row],[GOVERNANÇA
Direção e
Liderança
(-)
Redução
proposta para a
_ª Reformulação]]/Tabela115[[#This Row],[GOVERNANÇA
Direção e
Liderança
Orçamento 
Atualizado]]</f>
        <v>#DIV/0!</v>
      </c>
      <c r="W8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4" s="31"/>
      <c r="Y84" s="31"/>
      <c r="Z8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4" s="31"/>
      <c r="AB84" s="203" t="e">
        <f>Tabela115[[#This Row],[GOVERNANÇA
Relacionamento 
Institucional
Despesa Liquidada até __/__/____]]/Tabela115[[#This Row],[GOVERNANÇA
Relacionamento 
Institucional
Orçamento 
Atualizado]]</f>
        <v>#DIV/0!</v>
      </c>
      <c r="AC84" s="31"/>
      <c r="AD8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4" s="31"/>
      <c r="AF8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4" s="31"/>
      <c r="AI84" s="93"/>
      <c r="AJ84" s="93">
        <f>Tabela115[[#This Row],[GOVERNANÇA
Estratégia
Proposta Orçamentária Inicial]]+Tabela115[[#This Row],[GOVERNANÇA
Estratégia
Transposições Orçamentárias 
Nº __ a __ 
e
Reformulações
aprovadas]]</f>
        <v>0</v>
      </c>
      <c r="AK84" s="93"/>
      <c r="AL84" s="201" t="e">
        <f>Tabela115[[#This Row],[GOVERNANÇA
Estratégia
Despesa Liquidada até __/__/____]]/Tabela115[[#This Row],[GOVERNANÇA
Estratégia
Orçamento 
Atualizado]]</f>
        <v>#DIV/0!</v>
      </c>
      <c r="AM84" s="93"/>
      <c r="AN84" s="201" t="e">
        <f>Tabela115[[#This Row],[GOVERNANÇA
Estratégia
(+)
Suplementação
 proposta para a
_ª Reformulação]]/Tabela115[[#This Row],[GOVERNANÇA
Estratégia
Orçamento 
Atualizado]]</f>
        <v>#DIV/0!</v>
      </c>
      <c r="AO84" s="93"/>
      <c r="AP84" s="201" t="e">
        <f>-Tabela115[[#This Row],[GOVERNANÇA
Estratégia
(-)
Redução
proposta para a
_ª Reformulação]]/Tabela115[[#This Row],[GOVERNANÇA
Estratégia
Orçamento 
Atualizado]]</f>
        <v>#DIV/0!</v>
      </c>
      <c r="AQ8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4" s="31"/>
      <c r="AS84" s="93"/>
      <c r="AT84" s="93">
        <f>Tabela115[[#This Row],[GOVERNANÇA
Controle
Proposta Orçamentária Inicial]]+Tabela115[[#This Row],[GOVERNANÇA
Controle
Transposições Orçamentárias 
Nº __ a __ 
e
Reformulações
aprovadas]]</f>
        <v>0</v>
      </c>
      <c r="AU84" s="93"/>
      <c r="AV84" s="201" t="e">
        <f>Tabela115[[#This Row],[GOVERNANÇA
Controle
Despesa Liquidada até __/__/____]]/Tabela115[[#This Row],[GOVERNANÇA
Controle
Orçamento 
Atualizado]]</f>
        <v>#DIV/0!</v>
      </c>
      <c r="AW84" s="93"/>
      <c r="AX84" s="201" t="e">
        <f>Tabela115[[#This Row],[GOVERNANÇA
Controle
(+)
Suplementação
 proposta para a
_ª Reformulação]]/Tabela115[[#This Row],[GOVERNANÇA
Controle
Orçamento 
Atualizado]]</f>
        <v>#DIV/0!</v>
      </c>
      <c r="AY84" s="93"/>
      <c r="AZ84" s="201" t="e">
        <f>-Tabela115[[#This Row],[GOVERNANÇA
Controle
(-)
Redução
proposta para a
_ª Reformulação]]/Tabela115[[#This Row],[GOVERNANÇA
Controle
Orçamento 
Atualizado]]</f>
        <v>#DIV/0!</v>
      </c>
      <c r="BA8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4" s="225"/>
      <c r="BD84" s="93"/>
      <c r="BE84" s="93">
        <f>Tabela115[[#This Row],[FINALIDADE
Fiscalização
Proposta Orçamentária Inicial]]+Tabela115[[#This Row],[FINALIDADE
Fiscalização
Transposições Orçamentárias 
Nº __ a __ 
e
Reformulações
aprovadas]]</f>
        <v>0</v>
      </c>
      <c r="BF84" s="93"/>
      <c r="BG84" s="201" t="e">
        <f>Tabela115[[#This Row],[FINALIDADE
Fiscalização
Despesa Liquidada até __/__/____]]/Tabela115[[#This Row],[FINALIDADE
Fiscalização
Orçamento 
Atualizado]]</f>
        <v>#DIV/0!</v>
      </c>
      <c r="BH84" s="93"/>
      <c r="BI84" s="201" t="e">
        <f>Tabela115[[#This Row],[FINALIDADE
Fiscalização
(+)
Suplementação
 proposta para a
_ª Reformulação]]/Tabela115[[#This Row],[FINALIDADE
Fiscalização
Orçamento 
Atualizado]]</f>
        <v>#DIV/0!</v>
      </c>
      <c r="BJ84" s="93"/>
      <c r="BK84" s="201" t="e">
        <f>Tabela115[[#This Row],[FINALIDADE
Fiscalização
(-)
Redução
proposta para a
_ª Reformulação]]/Tabela115[[#This Row],[FINALIDADE
Fiscalização
Orçamento 
Atualizado]]</f>
        <v>#DIV/0!</v>
      </c>
      <c r="BL8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4" s="31"/>
      <c r="BN84" s="93"/>
      <c r="BO84" s="93">
        <f>Tabela115[[#This Row],[FINALIDADE
Registro
Proposta Orçamentária Inicial]]+Tabela115[[#This Row],[FINALIDADE
Registro
Transposições Orçamentárias 
Nº __ a __ 
e
Reformulações
aprovadas]]</f>
        <v>0</v>
      </c>
      <c r="BP84" s="93"/>
      <c r="BQ84" s="202" t="e">
        <f>Tabela115[[#This Row],[FINALIDADE
Registro
Despesa Liquidada até __/__/____]]/Tabela115[[#This Row],[FINALIDADE
Registro
Orçamento 
Atualizado]]</f>
        <v>#DIV/0!</v>
      </c>
      <c r="BR84" s="93"/>
      <c r="BS84" s="202" t="e">
        <f>Tabela115[[#This Row],[FINALIDADE
Registro
(+)
Suplementação
 proposta para a
_ª Reformulação]]/Tabela115[[#This Row],[FINALIDADE
Registro
Orçamento 
Atualizado]]</f>
        <v>#DIV/0!</v>
      </c>
      <c r="BT84" s="93"/>
      <c r="BU84" s="202" t="e">
        <f>Tabela115[[#This Row],[FINALIDADE
Registro
(-)
Redução
proposta para a
_ª Reformulação]]/Tabela115[[#This Row],[FINALIDADE
Registro
Orçamento 
Atualizado]]</f>
        <v>#DIV/0!</v>
      </c>
      <c r="BV8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4" s="244"/>
      <c r="BX84" s="31"/>
      <c r="BY8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4" s="93"/>
      <c r="CA84" s="201" t="e">
        <f>Tabela115[[#This Row],[FINALIDADE
Julgamento e Normatização
Despesa Liquidada até __/__/____]]/Tabela115[[#This Row],[FINALIDADE
Julgamento e Normatização
Orçamento 
Atualizado]]</f>
        <v>#DIV/0!</v>
      </c>
      <c r="CB84" s="93"/>
      <c r="CC8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4" s="93"/>
      <c r="CE8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4" s="31"/>
      <c r="CI84" s="31"/>
      <c r="CJ8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4" s="31"/>
      <c r="CL84" s="203" t="e">
        <f>Tabela115[[#This Row],[GESTÃO
Comunicação 
e Eventos
Despesa Liquidada até __/__/____]]/Tabela115[[#This Row],[GESTÃO
Comunicação 
e Eventos
Orçamento 
Atualizado]]</f>
        <v>#DIV/0!</v>
      </c>
      <c r="CM84" s="31"/>
      <c r="CN84" s="203" t="e">
        <f>Tabela115[[#This Row],[GESTÃO
Comunicação 
e Eventos
(+)
Suplementação
 proposta para a
_ª Reformulação]]/Tabela115[[#This Row],[GESTÃO
Comunicação 
e Eventos
Orçamento 
Atualizado]]</f>
        <v>#DIV/0!</v>
      </c>
      <c r="CO84" s="31"/>
      <c r="CP84" s="203" t="e">
        <f>-Tabela115[[#This Row],[GESTÃO
Comunicação 
e Eventos
(-)
Redução
proposta para a
_ª Reformulação]]/Tabela115[[#This Row],[GESTÃO
Comunicação 
e Eventos
Orçamento 
Atualizado]]</f>
        <v>#DIV/0!</v>
      </c>
      <c r="CQ8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4" s="31"/>
      <c r="CS84" s="31"/>
      <c r="CT8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4" s="31"/>
      <c r="CV84" s="203" t="e">
        <f>Tabela115[[#This Row],[GESTÃO
Suporte Técnico-Administrativo
Despesa Liquidada até __/__/____]]/Tabela115[[#This Row],[GESTÃO
Suporte Técnico-Administrativo
Orçamento 
Atualizado]]</f>
        <v>#DIV/0!</v>
      </c>
      <c r="CW84" s="31"/>
      <c r="CX8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4" s="31"/>
      <c r="CZ8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4" s="31"/>
      <c r="DC84" s="31"/>
      <c r="DD8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4" s="31"/>
      <c r="DF84" s="203" t="e">
        <f>Tabela115[[#This Row],[GESTÃO
Tecnologia da
Informação
Despesa Liquidada até __/__/____]]/Tabela115[[#This Row],[GESTÃO
Tecnologia da
Informação
Orçamento 
Atualizado]]</f>
        <v>#DIV/0!</v>
      </c>
      <c r="DG84" s="31"/>
      <c r="DH8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4" s="31"/>
      <c r="DJ84" s="203" t="e">
        <f>-Tabela115[[#This Row],[GESTÃO
Tecnologia da
Informação
(-)
Redução
proposta para a
_ª Reformulação]]/Tabela115[[#This Row],[GESTÃO
Tecnologia da
Informação
Orçamento 
Atualizado]]</f>
        <v>#DIV/0!</v>
      </c>
      <c r="DK8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4" s="31"/>
      <c r="DM84" s="31"/>
      <c r="DN84" s="31">
        <f>Tabela115[[#This Row],[GESTÃO
Infraestrutura
Proposta Orçamentária Inicial]]+Tabela115[[#This Row],[GESTÃO
Infraestrutura
Transposições Orçamentárias 
Nº __ a __ 
e
Reformulações
aprovadas]]</f>
        <v>0</v>
      </c>
      <c r="DO84" s="31"/>
      <c r="DP84" s="203" t="e">
        <f>Tabela115[[#This Row],[GESTÃO
Infraestrutura
Despesa Liquidada até __/__/____]]/Tabela115[[#This Row],[GESTÃO
Infraestrutura
Orçamento 
Atualizado]]</f>
        <v>#DIV/0!</v>
      </c>
      <c r="DQ84" s="31"/>
      <c r="DR84" s="203" t="e">
        <f>Tabela115[[#This Row],[GESTÃO
Infraestrutura
(+)
Suplementação
 proposta para a
_ª Reformulação]]/Tabela115[[#This Row],[GESTÃO
Infraestrutura
Orçamento 
Atualizado]]</f>
        <v>#DIV/0!</v>
      </c>
      <c r="DS84" s="31"/>
      <c r="DT84" s="203" t="e">
        <f>Tabela115[[#This Row],[GESTÃO
Infraestrutura
(-)
Redução
proposta para a
_ª Reformulação]]/Tabela115[[#This Row],[GESTÃO
Infraestrutura
Orçamento 
Atualizado]]</f>
        <v>#DIV/0!</v>
      </c>
      <c r="DU8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4" s="89"/>
      <c r="DX84" s="89"/>
      <c r="DY84" s="89"/>
      <c r="DZ84" s="89"/>
      <c r="EA84" s="89"/>
      <c r="EB84" s="89"/>
      <c r="EC84" s="89"/>
      <c r="ED84" s="89"/>
      <c r="EE84" s="89"/>
    </row>
    <row r="85" spans="1:135" s="18" customFormat="1" ht="12" x14ac:dyDescent="0.25">
      <c r="A85" s="85" t="s">
        <v>658</v>
      </c>
      <c r="B85" s="213" t="s">
        <v>672</v>
      </c>
      <c r="C8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5" s="69" t="e">
        <f>Tabela115[[#This Row],[DESPESA
LIQUIDADA ATÉ
 __/__/____]]/Tabela115[[#This Row],[ORÇAMENTO
ATUALIZADO]]</f>
        <v>#DIV/0!</v>
      </c>
      <c r="H8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5" s="263" t="e">
        <f>Tabela115[[#This Row],[(+)
SUPLEMENTAÇÃO
PROPOSTA PARA A
_ª
REFORMULAÇÃO]]/Tabela115[[#This Row],[ORÇAMENTO
ATUALIZADO]]</f>
        <v>#DIV/0!</v>
      </c>
      <c r="J8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5" s="263" t="e">
        <f>-Tabela115[[#This Row],[(-)
REDUÇÃO
PROPOSTA PARA A
_ª
REFORMULAÇÃO]]/Tabela115[[#This Row],[ORÇAMENTO
ATUALIZADO]]</f>
        <v>#DIV/0!</v>
      </c>
      <c r="L8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5" s="83" t="e">
        <f>(Tabela115[[#This Row],[PROPOSTA
ORÇAMENTÁRIA
ATUALIZADA
APÓS A
_ª
REFORMULAÇÃO]]/Tabela115[[#This Row],[ORÇAMENTO
ATUALIZADO]])-1</f>
        <v>#DIV/0!</v>
      </c>
      <c r="N85" s="225"/>
      <c r="O85" s="93"/>
      <c r="P8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5" s="93"/>
      <c r="R85" s="201" t="e">
        <f>Tabela115[[#This Row],[GOVERNANÇA
Direção e
Liderança
Despesa Liquidada até __/__/____]]/Tabela115[[#This Row],[GOVERNANÇA
Direção e
Liderança
Orçamento 
Atualizado]]</f>
        <v>#DIV/0!</v>
      </c>
      <c r="S85" s="93"/>
      <c r="T85" s="201" t="e">
        <f>Tabela115[[#This Row],[GOVERNANÇA
Direção e
Liderança
(+)
Suplementação
 proposta para a
_ª Reformulação]]/Tabela115[[#This Row],[GOVERNANÇA
Direção e
Liderança
Orçamento 
Atualizado]]</f>
        <v>#DIV/0!</v>
      </c>
      <c r="U85" s="93"/>
      <c r="V85" s="201" t="e">
        <f>-Tabela115[[#This Row],[GOVERNANÇA
Direção e
Liderança
(-)
Redução
proposta para a
_ª Reformulação]]/Tabela115[[#This Row],[GOVERNANÇA
Direção e
Liderança
Orçamento 
Atualizado]]</f>
        <v>#DIV/0!</v>
      </c>
      <c r="W8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5" s="31"/>
      <c r="Y85" s="31"/>
      <c r="Z8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5" s="31"/>
      <c r="AB85" s="203" t="e">
        <f>Tabela115[[#This Row],[GOVERNANÇA
Relacionamento 
Institucional
Despesa Liquidada até __/__/____]]/Tabela115[[#This Row],[GOVERNANÇA
Relacionamento 
Institucional
Orçamento 
Atualizado]]</f>
        <v>#DIV/0!</v>
      </c>
      <c r="AC85" s="31"/>
      <c r="AD8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5" s="31"/>
      <c r="AF8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5" s="31"/>
      <c r="AI85" s="93"/>
      <c r="AJ85" s="93">
        <f>Tabela115[[#This Row],[GOVERNANÇA
Estratégia
Proposta Orçamentária Inicial]]+Tabela115[[#This Row],[GOVERNANÇA
Estratégia
Transposições Orçamentárias 
Nº __ a __ 
e
Reformulações
aprovadas]]</f>
        <v>0</v>
      </c>
      <c r="AK85" s="93"/>
      <c r="AL85" s="201" t="e">
        <f>Tabela115[[#This Row],[GOVERNANÇA
Estratégia
Despesa Liquidada até __/__/____]]/Tabela115[[#This Row],[GOVERNANÇA
Estratégia
Orçamento 
Atualizado]]</f>
        <v>#DIV/0!</v>
      </c>
      <c r="AM85" s="93"/>
      <c r="AN85" s="201" t="e">
        <f>Tabela115[[#This Row],[GOVERNANÇA
Estratégia
(+)
Suplementação
 proposta para a
_ª Reformulação]]/Tabela115[[#This Row],[GOVERNANÇA
Estratégia
Orçamento 
Atualizado]]</f>
        <v>#DIV/0!</v>
      </c>
      <c r="AO85" s="93"/>
      <c r="AP85" s="201" t="e">
        <f>-Tabela115[[#This Row],[GOVERNANÇA
Estratégia
(-)
Redução
proposta para a
_ª Reformulação]]/Tabela115[[#This Row],[GOVERNANÇA
Estratégia
Orçamento 
Atualizado]]</f>
        <v>#DIV/0!</v>
      </c>
      <c r="AQ8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5" s="31"/>
      <c r="AS85" s="93"/>
      <c r="AT85" s="93">
        <f>Tabela115[[#This Row],[GOVERNANÇA
Controle
Proposta Orçamentária Inicial]]+Tabela115[[#This Row],[GOVERNANÇA
Controle
Transposições Orçamentárias 
Nº __ a __ 
e
Reformulações
aprovadas]]</f>
        <v>0</v>
      </c>
      <c r="AU85" s="93"/>
      <c r="AV85" s="201" t="e">
        <f>Tabela115[[#This Row],[GOVERNANÇA
Controle
Despesa Liquidada até __/__/____]]/Tabela115[[#This Row],[GOVERNANÇA
Controle
Orçamento 
Atualizado]]</f>
        <v>#DIV/0!</v>
      </c>
      <c r="AW85" s="93"/>
      <c r="AX85" s="201" t="e">
        <f>Tabela115[[#This Row],[GOVERNANÇA
Controle
(+)
Suplementação
 proposta para a
_ª Reformulação]]/Tabela115[[#This Row],[GOVERNANÇA
Controle
Orçamento 
Atualizado]]</f>
        <v>#DIV/0!</v>
      </c>
      <c r="AY85" s="93"/>
      <c r="AZ85" s="201" t="e">
        <f>-Tabela115[[#This Row],[GOVERNANÇA
Controle
(-)
Redução
proposta para a
_ª Reformulação]]/Tabela115[[#This Row],[GOVERNANÇA
Controle
Orçamento 
Atualizado]]</f>
        <v>#DIV/0!</v>
      </c>
      <c r="BA8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5" s="225"/>
      <c r="BD85" s="93"/>
      <c r="BE85" s="93">
        <f>Tabela115[[#This Row],[FINALIDADE
Fiscalização
Proposta Orçamentária Inicial]]+Tabela115[[#This Row],[FINALIDADE
Fiscalização
Transposições Orçamentárias 
Nº __ a __ 
e
Reformulações
aprovadas]]</f>
        <v>0</v>
      </c>
      <c r="BF85" s="93"/>
      <c r="BG85" s="201" t="e">
        <f>Tabela115[[#This Row],[FINALIDADE
Fiscalização
Despesa Liquidada até __/__/____]]/Tabela115[[#This Row],[FINALIDADE
Fiscalização
Orçamento 
Atualizado]]</f>
        <v>#DIV/0!</v>
      </c>
      <c r="BH85" s="93"/>
      <c r="BI85" s="201" t="e">
        <f>Tabela115[[#This Row],[FINALIDADE
Fiscalização
(+)
Suplementação
 proposta para a
_ª Reformulação]]/Tabela115[[#This Row],[FINALIDADE
Fiscalização
Orçamento 
Atualizado]]</f>
        <v>#DIV/0!</v>
      </c>
      <c r="BJ85" s="93"/>
      <c r="BK85" s="201" t="e">
        <f>Tabela115[[#This Row],[FINALIDADE
Fiscalização
(-)
Redução
proposta para a
_ª Reformulação]]/Tabela115[[#This Row],[FINALIDADE
Fiscalização
Orçamento 
Atualizado]]</f>
        <v>#DIV/0!</v>
      </c>
      <c r="BL8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5" s="31"/>
      <c r="BN85" s="93"/>
      <c r="BO85" s="93">
        <f>Tabela115[[#This Row],[FINALIDADE
Registro
Proposta Orçamentária Inicial]]+Tabela115[[#This Row],[FINALIDADE
Registro
Transposições Orçamentárias 
Nº __ a __ 
e
Reformulações
aprovadas]]</f>
        <v>0</v>
      </c>
      <c r="BP85" s="93"/>
      <c r="BQ85" s="202" t="e">
        <f>Tabela115[[#This Row],[FINALIDADE
Registro
Despesa Liquidada até __/__/____]]/Tabela115[[#This Row],[FINALIDADE
Registro
Orçamento 
Atualizado]]</f>
        <v>#DIV/0!</v>
      </c>
      <c r="BR85" s="93"/>
      <c r="BS85" s="202" t="e">
        <f>Tabela115[[#This Row],[FINALIDADE
Registro
(+)
Suplementação
 proposta para a
_ª Reformulação]]/Tabela115[[#This Row],[FINALIDADE
Registro
Orçamento 
Atualizado]]</f>
        <v>#DIV/0!</v>
      </c>
      <c r="BT85" s="93"/>
      <c r="BU85" s="202" t="e">
        <f>Tabela115[[#This Row],[FINALIDADE
Registro
(-)
Redução
proposta para a
_ª Reformulação]]/Tabela115[[#This Row],[FINALIDADE
Registro
Orçamento 
Atualizado]]</f>
        <v>#DIV/0!</v>
      </c>
      <c r="BV8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5" s="244"/>
      <c r="BX85" s="31"/>
      <c r="BY8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5" s="93"/>
      <c r="CA85" s="201" t="e">
        <f>Tabela115[[#This Row],[FINALIDADE
Julgamento e Normatização
Despesa Liquidada até __/__/____]]/Tabela115[[#This Row],[FINALIDADE
Julgamento e Normatização
Orçamento 
Atualizado]]</f>
        <v>#DIV/0!</v>
      </c>
      <c r="CB85" s="93"/>
      <c r="CC8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5" s="93"/>
      <c r="CE8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5" s="31"/>
      <c r="CI85" s="31"/>
      <c r="CJ8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5" s="31"/>
      <c r="CL85" s="203" t="e">
        <f>Tabela115[[#This Row],[GESTÃO
Comunicação 
e Eventos
Despesa Liquidada até __/__/____]]/Tabela115[[#This Row],[GESTÃO
Comunicação 
e Eventos
Orçamento 
Atualizado]]</f>
        <v>#DIV/0!</v>
      </c>
      <c r="CM85" s="31"/>
      <c r="CN85" s="203" t="e">
        <f>Tabela115[[#This Row],[GESTÃO
Comunicação 
e Eventos
(+)
Suplementação
 proposta para a
_ª Reformulação]]/Tabela115[[#This Row],[GESTÃO
Comunicação 
e Eventos
Orçamento 
Atualizado]]</f>
        <v>#DIV/0!</v>
      </c>
      <c r="CO85" s="31"/>
      <c r="CP85" s="203" t="e">
        <f>-Tabela115[[#This Row],[GESTÃO
Comunicação 
e Eventos
(-)
Redução
proposta para a
_ª Reformulação]]/Tabela115[[#This Row],[GESTÃO
Comunicação 
e Eventos
Orçamento 
Atualizado]]</f>
        <v>#DIV/0!</v>
      </c>
      <c r="CQ8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5" s="31"/>
      <c r="CS85" s="31"/>
      <c r="CT8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5" s="31"/>
      <c r="CV85" s="203" t="e">
        <f>Tabela115[[#This Row],[GESTÃO
Suporte Técnico-Administrativo
Despesa Liquidada até __/__/____]]/Tabela115[[#This Row],[GESTÃO
Suporte Técnico-Administrativo
Orçamento 
Atualizado]]</f>
        <v>#DIV/0!</v>
      </c>
      <c r="CW85" s="31"/>
      <c r="CX8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5" s="31"/>
      <c r="CZ8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5" s="31"/>
      <c r="DC85" s="31"/>
      <c r="DD8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5" s="31"/>
      <c r="DF85" s="203" t="e">
        <f>Tabela115[[#This Row],[GESTÃO
Tecnologia da
Informação
Despesa Liquidada até __/__/____]]/Tabela115[[#This Row],[GESTÃO
Tecnologia da
Informação
Orçamento 
Atualizado]]</f>
        <v>#DIV/0!</v>
      </c>
      <c r="DG85" s="31"/>
      <c r="DH8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5" s="31"/>
      <c r="DJ85" s="203" t="e">
        <f>-Tabela115[[#This Row],[GESTÃO
Tecnologia da
Informação
(-)
Redução
proposta para a
_ª Reformulação]]/Tabela115[[#This Row],[GESTÃO
Tecnologia da
Informação
Orçamento 
Atualizado]]</f>
        <v>#DIV/0!</v>
      </c>
      <c r="DK8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5" s="31"/>
      <c r="DM85" s="31"/>
      <c r="DN85" s="31">
        <f>Tabela115[[#This Row],[GESTÃO
Infraestrutura
Proposta Orçamentária Inicial]]+Tabela115[[#This Row],[GESTÃO
Infraestrutura
Transposições Orçamentárias 
Nº __ a __ 
e
Reformulações
aprovadas]]</f>
        <v>0</v>
      </c>
      <c r="DO85" s="31"/>
      <c r="DP85" s="203" t="e">
        <f>Tabela115[[#This Row],[GESTÃO
Infraestrutura
Despesa Liquidada até __/__/____]]/Tabela115[[#This Row],[GESTÃO
Infraestrutura
Orçamento 
Atualizado]]</f>
        <v>#DIV/0!</v>
      </c>
      <c r="DQ85" s="31"/>
      <c r="DR85" s="203" t="e">
        <f>Tabela115[[#This Row],[GESTÃO
Infraestrutura
(+)
Suplementação
 proposta para a
_ª Reformulação]]/Tabela115[[#This Row],[GESTÃO
Infraestrutura
Orçamento 
Atualizado]]</f>
        <v>#DIV/0!</v>
      </c>
      <c r="DS85" s="31"/>
      <c r="DT85" s="203" t="e">
        <f>Tabela115[[#This Row],[GESTÃO
Infraestrutura
(-)
Redução
proposta para a
_ª Reformulação]]/Tabela115[[#This Row],[GESTÃO
Infraestrutura
Orçamento 
Atualizado]]</f>
        <v>#DIV/0!</v>
      </c>
      <c r="DU8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5" s="89"/>
      <c r="DX85" s="89"/>
      <c r="DY85" s="89"/>
      <c r="DZ85" s="89"/>
      <c r="EA85" s="89"/>
      <c r="EB85" s="89"/>
      <c r="EC85" s="89"/>
      <c r="ED85" s="89"/>
      <c r="EE85" s="89"/>
    </row>
    <row r="86" spans="1:135" s="18" customFormat="1" ht="12" x14ac:dyDescent="0.25">
      <c r="A86" s="85" t="s">
        <v>659</v>
      </c>
      <c r="B86" s="213" t="s">
        <v>673</v>
      </c>
      <c r="C8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6" s="69" t="e">
        <f>Tabela115[[#This Row],[DESPESA
LIQUIDADA ATÉ
 __/__/____]]/Tabela115[[#This Row],[ORÇAMENTO
ATUALIZADO]]</f>
        <v>#DIV/0!</v>
      </c>
      <c r="H8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6" s="263" t="e">
        <f>Tabela115[[#This Row],[(+)
SUPLEMENTAÇÃO
PROPOSTA PARA A
_ª
REFORMULAÇÃO]]/Tabela115[[#This Row],[ORÇAMENTO
ATUALIZADO]]</f>
        <v>#DIV/0!</v>
      </c>
      <c r="J8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6" s="263" t="e">
        <f>-Tabela115[[#This Row],[(-)
REDUÇÃO
PROPOSTA PARA A
_ª
REFORMULAÇÃO]]/Tabela115[[#This Row],[ORÇAMENTO
ATUALIZADO]]</f>
        <v>#DIV/0!</v>
      </c>
      <c r="L8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6" s="83" t="e">
        <f>(Tabela115[[#This Row],[PROPOSTA
ORÇAMENTÁRIA
ATUALIZADA
APÓS A
_ª
REFORMULAÇÃO]]/Tabela115[[#This Row],[ORÇAMENTO
ATUALIZADO]])-1</f>
        <v>#DIV/0!</v>
      </c>
      <c r="N86" s="225"/>
      <c r="O86" s="93"/>
      <c r="P8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6" s="93"/>
      <c r="R86" s="201" t="e">
        <f>Tabela115[[#This Row],[GOVERNANÇA
Direção e
Liderança
Despesa Liquidada até __/__/____]]/Tabela115[[#This Row],[GOVERNANÇA
Direção e
Liderança
Orçamento 
Atualizado]]</f>
        <v>#DIV/0!</v>
      </c>
      <c r="S86" s="93"/>
      <c r="T86" s="201" t="e">
        <f>Tabela115[[#This Row],[GOVERNANÇA
Direção e
Liderança
(+)
Suplementação
 proposta para a
_ª Reformulação]]/Tabela115[[#This Row],[GOVERNANÇA
Direção e
Liderança
Orçamento 
Atualizado]]</f>
        <v>#DIV/0!</v>
      </c>
      <c r="U86" s="93"/>
      <c r="V86" s="201" t="e">
        <f>-Tabela115[[#This Row],[GOVERNANÇA
Direção e
Liderança
(-)
Redução
proposta para a
_ª Reformulação]]/Tabela115[[#This Row],[GOVERNANÇA
Direção e
Liderança
Orçamento 
Atualizado]]</f>
        <v>#DIV/0!</v>
      </c>
      <c r="W8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6" s="31"/>
      <c r="Y86" s="31"/>
      <c r="Z8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6" s="31"/>
      <c r="AB86" s="203" t="e">
        <f>Tabela115[[#This Row],[GOVERNANÇA
Relacionamento 
Institucional
Despesa Liquidada até __/__/____]]/Tabela115[[#This Row],[GOVERNANÇA
Relacionamento 
Institucional
Orçamento 
Atualizado]]</f>
        <v>#DIV/0!</v>
      </c>
      <c r="AC86" s="31"/>
      <c r="AD8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6" s="31"/>
      <c r="AF8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6" s="31"/>
      <c r="AI86" s="93"/>
      <c r="AJ86" s="93">
        <f>Tabela115[[#This Row],[GOVERNANÇA
Estratégia
Proposta Orçamentária Inicial]]+Tabela115[[#This Row],[GOVERNANÇA
Estratégia
Transposições Orçamentárias 
Nº __ a __ 
e
Reformulações
aprovadas]]</f>
        <v>0</v>
      </c>
      <c r="AK86" s="93"/>
      <c r="AL86" s="201" t="e">
        <f>Tabela115[[#This Row],[GOVERNANÇA
Estratégia
Despesa Liquidada até __/__/____]]/Tabela115[[#This Row],[GOVERNANÇA
Estratégia
Orçamento 
Atualizado]]</f>
        <v>#DIV/0!</v>
      </c>
      <c r="AM86" s="93"/>
      <c r="AN86" s="201" t="e">
        <f>Tabela115[[#This Row],[GOVERNANÇA
Estratégia
(+)
Suplementação
 proposta para a
_ª Reformulação]]/Tabela115[[#This Row],[GOVERNANÇA
Estratégia
Orçamento 
Atualizado]]</f>
        <v>#DIV/0!</v>
      </c>
      <c r="AO86" s="93"/>
      <c r="AP86" s="201" t="e">
        <f>-Tabela115[[#This Row],[GOVERNANÇA
Estratégia
(-)
Redução
proposta para a
_ª Reformulação]]/Tabela115[[#This Row],[GOVERNANÇA
Estratégia
Orçamento 
Atualizado]]</f>
        <v>#DIV/0!</v>
      </c>
      <c r="AQ8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6" s="31"/>
      <c r="AS86" s="93"/>
      <c r="AT86" s="93">
        <f>Tabela115[[#This Row],[GOVERNANÇA
Controle
Proposta Orçamentária Inicial]]+Tabela115[[#This Row],[GOVERNANÇA
Controle
Transposições Orçamentárias 
Nº __ a __ 
e
Reformulações
aprovadas]]</f>
        <v>0</v>
      </c>
      <c r="AU86" s="93"/>
      <c r="AV86" s="201" t="e">
        <f>Tabela115[[#This Row],[GOVERNANÇA
Controle
Despesa Liquidada até __/__/____]]/Tabela115[[#This Row],[GOVERNANÇA
Controle
Orçamento 
Atualizado]]</f>
        <v>#DIV/0!</v>
      </c>
      <c r="AW86" s="93"/>
      <c r="AX86" s="201" t="e">
        <f>Tabela115[[#This Row],[GOVERNANÇA
Controle
(+)
Suplementação
 proposta para a
_ª Reformulação]]/Tabela115[[#This Row],[GOVERNANÇA
Controle
Orçamento 
Atualizado]]</f>
        <v>#DIV/0!</v>
      </c>
      <c r="AY86" s="93"/>
      <c r="AZ86" s="201" t="e">
        <f>-Tabela115[[#This Row],[GOVERNANÇA
Controle
(-)
Redução
proposta para a
_ª Reformulação]]/Tabela115[[#This Row],[GOVERNANÇA
Controle
Orçamento 
Atualizado]]</f>
        <v>#DIV/0!</v>
      </c>
      <c r="BA8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6" s="225"/>
      <c r="BD86" s="93"/>
      <c r="BE86" s="93">
        <f>Tabela115[[#This Row],[FINALIDADE
Fiscalização
Proposta Orçamentária Inicial]]+Tabela115[[#This Row],[FINALIDADE
Fiscalização
Transposições Orçamentárias 
Nº __ a __ 
e
Reformulações
aprovadas]]</f>
        <v>0</v>
      </c>
      <c r="BF86" s="93"/>
      <c r="BG86" s="201" t="e">
        <f>Tabela115[[#This Row],[FINALIDADE
Fiscalização
Despesa Liquidada até __/__/____]]/Tabela115[[#This Row],[FINALIDADE
Fiscalização
Orçamento 
Atualizado]]</f>
        <v>#DIV/0!</v>
      </c>
      <c r="BH86" s="93"/>
      <c r="BI86" s="201" t="e">
        <f>Tabela115[[#This Row],[FINALIDADE
Fiscalização
(+)
Suplementação
 proposta para a
_ª Reformulação]]/Tabela115[[#This Row],[FINALIDADE
Fiscalização
Orçamento 
Atualizado]]</f>
        <v>#DIV/0!</v>
      </c>
      <c r="BJ86" s="93"/>
      <c r="BK86" s="201" t="e">
        <f>Tabela115[[#This Row],[FINALIDADE
Fiscalização
(-)
Redução
proposta para a
_ª Reformulação]]/Tabela115[[#This Row],[FINALIDADE
Fiscalização
Orçamento 
Atualizado]]</f>
        <v>#DIV/0!</v>
      </c>
      <c r="BL8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6" s="31"/>
      <c r="BN86" s="93"/>
      <c r="BO86" s="93">
        <f>Tabela115[[#This Row],[FINALIDADE
Registro
Proposta Orçamentária Inicial]]+Tabela115[[#This Row],[FINALIDADE
Registro
Transposições Orçamentárias 
Nº __ a __ 
e
Reformulações
aprovadas]]</f>
        <v>0</v>
      </c>
      <c r="BP86" s="93"/>
      <c r="BQ86" s="202" t="e">
        <f>Tabela115[[#This Row],[FINALIDADE
Registro
Despesa Liquidada até __/__/____]]/Tabela115[[#This Row],[FINALIDADE
Registro
Orçamento 
Atualizado]]</f>
        <v>#DIV/0!</v>
      </c>
      <c r="BR86" s="93"/>
      <c r="BS86" s="202" t="e">
        <f>Tabela115[[#This Row],[FINALIDADE
Registro
(+)
Suplementação
 proposta para a
_ª Reformulação]]/Tabela115[[#This Row],[FINALIDADE
Registro
Orçamento 
Atualizado]]</f>
        <v>#DIV/0!</v>
      </c>
      <c r="BT86" s="93"/>
      <c r="BU86" s="202" t="e">
        <f>Tabela115[[#This Row],[FINALIDADE
Registro
(-)
Redução
proposta para a
_ª Reformulação]]/Tabela115[[#This Row],[FINALIDADE
Registro
Orçamento 
Atualizado]]</f>
        <v>#DIV/0!</v>
      </c>
      <c r="BV8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6" s="244"/>
      <c r="BX86" s="31"/>
      <c r="BY8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6" s="93"/>
      <c r="CA86" s="201" t="e">
        <f>Tabela115[[#This Row],[FINALIDADE
Julgamento e Normatização
Despesa Liquidada até __/__/____]]/Tabela115[[#This Row],[FINALIDADE
Julgamento e Normatização
Orçamento 
Atualizado]]</f>
        <v>#DIV/0!</v>
      </c>
      <c r="CB86" s="93"/>
      <c r="CC8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6" s="93"/>
      <c r="CE8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6" s="31"/>
      <c r="CI86" s="31"/>
      <c r="CJ8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6" s="31"/>
      <c r="CL86" s="203" t="e">
        <f>Tabela115[[#This Row],[GESTÃO
Comunicação 
e Eventos
Despesa Liquidada até __/__/____]]/Tabela115[[#This Row],[GESTÃO
Comunicação 
e Eventos
Orçamento 
Atualizado]]</f>
        <v>#DIV/0!</v>
      </c>
      <c r="CM86" s="31"/>
      <c r="CN86" s="203" t="e">
        <f>Tabela115[[#This Row],[GESTÃO
Comunicação 
e Eventos
(+)
Suplementação
 proposta para a
_ª Reformulação]]/Tabela115[[#This Row],[GESTÃO
Comunicação 
e Eventos
Orçamento 
Atualizado]]</f>
        <v>#DIV/0!</v>
      </c>
      <c r="CO86" s="31"/>
      <c r="CP86" s="203" t="e">
        <f>-Tabela115[[#This Row],[GESTÃO
Comunicação 
e Eventos
(-)
Redução
proposta para a
_ª Reformulação]]/Tabela115[[#This Row],[GESTÃO
Comunicação 
e Eventos
Orçamento 
Atualizado]]</f>
        <v>#DIV/0!</v>
      </c>
      <c r="CQ8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6" s="31"/>
      <c r="CS86" s="31"/>
      <c r="CT8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6" s="31"/>
      <c r="CV86" s="203" t="e">
        <f>Tabela115[[#This Row],[GESTÃO
Suporte Técnico-Administrativo
Despesa Liquidada até __/__/____]]/Tabela115[[#This Row],[GESTÃO
Suporte Técnico-Administrativo
Orçamento 
Atualizado]]</f>
        <v>#DIV/0!</v>
      </c>
      <c r="CW86" s="31"/>
      <c r="CX8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6" s="31"/>
      <c r="CZ8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6" s="31"/>
      <c r="DC86" s="31"/>
      <c r="DD8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6" s="31"/>
      <c r="DF86" s="203" t="e">
        <f>Tabela115[[#This Row],[GESTÃO
Tecnologia da
Informação
Despesa Liquidada até __/__/____]]/Tabela115[[#This Row],[GESTÃO
Tecnologia da
Informação
Orçamento 
Atualizado]]</f>
        <v>#DIV/0!</v>
      </c>
      <c r="DG86" s="31"/>
      <c r="DH8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6" s="31"/>
      <c r="DJ86" s="203" t="e">
        <f>-Tabela115[[#This Row],[GESTÃO
Tecnologia da
Informação
(-)
Redução
proposta para a
_ª Reformulação]]/Tabela115[[#This Row],[GESTÃO
Tecnologia da
Informação
Orçamento 
Atualizado]]</f>
        <v>#DIV/0!</v>
      </c>
      <c r="DK8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6" s="31"/>
      <c r="DM86" s="31"/>
      <c r="DN86" s="31">
        <f>Tabela115[[#This Row],[GESTÃO
Infraestrutura
Proposta Orçamentária Inicial]]+Tabela115[[#This Row],[GESTÃO
Infraestrutura
Transposições Orçamentárias 
Nº __ a __ 
e
Reformulações
aprovadas]]</f>
        <v>0</v>
      </c>
      <c r="DO86" s="31"/>
      <c r="DP86" s="203" t="e">
        <f>Tabela115[[#This Row],[GESTÃO
Infraestrutura
Despesa Liquidada até __/__/____]]/Tabela115[[#This Row],[GESTÃO
Infraestrutura
Orçamento 
Atualizado]]</f>
        <v>#DIV/0!</v>
      </c>
      <c r="DQ86" s="31"/>
      <c r="DR86" s="203" t="e">
        <f>Tabela115[[#This Row],[GESTÃO
Infraestrutura
(+)
Suplementação
 proposta para a
_ª Reformulação]]/Tabela115[[#This Row],[GESTÃO
Infraestrutura
Orçamento 
Atualizado]]</f>
        <v>#DIV/0!</v>
      </c>
      <c r="DS86" s="31"/>
      <c r="DT86" s="203" t="e">
        <f>Tabela115[[#This Row],[GESTÃO
Infraestrutura
(-)
Redução
proposta para a
_ª Reformulação]]/Tabela115[[#This Row],[GESTÃO
Infraestrutura
Orçamento 
Atualizado]]</f>
        <v>#DIV/0!</v>
      </c>
      <c r="DU8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6" s="89"/>
      <c r="DX86" s="89"/>
      <c r="DY86" s="89"/>
      <c r="DZ86" s="89"/>
      <c r="EA86" s="89"/>
      <c r="EB86" s="89"/>
      <c r="EC86" s="89"/>
      <c r="ED86" s="89"/>
      <c r="EE86" s="89"/>
    </row>
    <row r="87" spans="1:135" s="18" customFormat="1" ht="12" x14ac:dyDescent="0.25">
      <c r="A87" s="85" t="s">
        <v>660</v>
      </c>
      <c r="B87" s="213" t="s">
        <v>674</v>
      </c>
      <c r="C8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7" s="69" t="e">
        <f>Tabela115[[#This Row],[DESPESA
LIQUIDADA ATÉ
 __/__/____]]/Tabela115[[#This Row],[ORÇAMENTO
ATUALIZADO]]</f>
        <v>#DIV/0!</v>
      </c>
      <c r="H8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7" s="263" t="e">
        <f>Tabela115[[#This Row],[(+)
SUPLEMENTAÇÃO
PROPOSTA PARA A
_ª
REFORMULAÇÃO]]/Tabela115[[#This Row],[ORÇAMENTO
ATUALIZADO]]</f>
        <v>#DIV/0!</v>
      </c>
      <c r="J8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7" s="263" t="e">
        <f>-Tabela115[[#This Row],[(-)
REDUÇÃO
PROPOSTA PARA A
_ª
REFORMULAÇÃO]]/Tabela115[[#This Row],[ORÇAMENTO
ATUALIZADO]]</f>
        <v>#DIV/0!</v>
      </c>
      <c r="L8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7" s="83" t="e">
        <f>(Tabela115[[#This Row],[PROPOSTA
ORÇAMENTÁRIA
ATUALIZADA
APÓS A
_ª
REFORMULAÇÃO]]/Tabela115[[#This Row],[ORÇAMENTO
ATUALIZADO]])-1</f>
        <v>#DIV/0!</v>
      </c>
      <c r="N87" s="225"/>
      <c r="O87" s="93"/>
      <c r="P8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7" s="93"/>
      <c r="R87" s="201" t="e">
        <f>Tabela115[[#This Row],[GOVERNANÇA
Direção e
Liderança
Despesa Liquidada até __/__/____]]/Tabela115[[#This Row],[GOVERNANÇA
Direção e
Liderança
Orçamento 
Atualizado]]</f>
        <v>#DIV/0!</v>
      </c>
      <c r="S87" s="93"/>
      <c r="T87" s="201" t="e">
        <f>Tabela115[[#This Row],[GOVERNANÇA
Direção e
Liderança
(+)
Suplementação
 proposta para a
_ª Reformulação]]/Tabela115[[#This Row],[GOVERNANÇA
Direção e
Liderança
Orçamento 
Atualizado]]</f>
        <v>#DIV/0!</v>
      </c>
      <c r="U87" s="93"/>
      <c r="V87" s="201" t="e">
        <f>-Tabela115[[#This Row],[GOVERNANÇA
Direção e
Liderança
(-)
Redução
proposta para a
_ª Reformulação]]/Tabela115[[#This Row],[GOVERNANÇA
Direção e
Liderança
Orçamento 
Atualizado]]</f>
        <v>#DIV/0!</v>
      </c>
      <c r="W8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7" s="31"/>
      <c r="Y87" s="31"/>
      <c r="Z8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7" s="31"/>
      <c r="AB87" s="203" t="e">
        <f>Tabela115[[#This Row],[GOVERNANÇA
Relacionamento 
Institucional
Despesa Liquidada até __/__/____]]/Tabela115[[#This Row],[GOVERNANÇA
Relacionamento 
Institucional
Orçamento 
Atualizado]]</f>
        <v>#DIV/0!</v>
      </c>
      <c r="AC87" s="31"/>
      <c r="AD8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7" s="31"/>
      <c r="AF8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7" s="31"/>
      <c r="AI87" s="93"/>
      <c r="AJ87" s="93">
        <f>Tabela115[[#This Row],[GOVERNANÇA
Estratégia
Proposta Orçamentária Inicial]]+Tabela115[[#This Row],[GOVERNANÇA
Estratégia
Transposições Orçamentárias 
Nº __ a __ 
e
Reformulações
aprovadas]]</f>
        <v>0</v>
      </c>
      <c r="AK87" s="93"/>
      <c r="AL87" s="201" t="e">
        <f>Tabela115[[#This Row],[GOVERNANÇA
Estratégia
Despesa Liquidada até __/__/____]]/Tabela115[[#This Row],[GOVERNANÇA
Estratégia
Orçamento 
Atualizado]]</f>
        <v>#DIV/0!</v>
      </c>
      <c r="AM87" s="93"/>
      <c r="AN87" s="201" t="e">
        <f>Tabela115[[#This Row],[GOVERNANÇA
Estratégia
(+)
Suplementação
 proposta para a
_ª Reformulação]]/Tabela115[[#This Row],[GOVERNANÇA
Estratégia
Orçamento 
Atualizado]]</f>
        <v>#DIV/0!</v>
      </c>
      <c r="AO87" s="93"/>
      <c r="AP87" s="201" t="e">
        <f>-Tabela115[[#This Row],[GOVERNANÇA
Estratégia
(-)
Redução
proposta para a
_ª Reformulação]]/Tabela115[[#This Row],[GOVERNANÇA
Estratégia
Orçamento 
Atualizado]]</f>
        <v>#DIV/0!</v>
      </c>
      <c r="AQ8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7" s="31"/>
      <c r="AS87" s="93"/>
      <c r="AT87" s="93">
        <f>Tabela115[[#This Row],[GOVERNANÇA
Controle
Proposta Orçamentária Inicial]]+Tabela115[[#This Row],[GOVERNANÇA
Controle
Transposições Orçamentárias 
Nº __ a __ 
e
Reformulações
aprovadas]]</f>
        <v>0</v>
      </c>
      <c r="AU87" s="93"/>
      <c r="AV87" s="201" t="e">
        <f>Tabela115[[#This Row],[GOVERNANÇA
Controle
Despesa Liquidada até __/__/____]]/Tabela115[[#This Row],[GOVERNANÇA
Controle
Orçamento 
Atualizado]]</f>
        <v>#DIV/0!</v>
      </c>
      <c r="AW87" s="93"/>
      <c r="AX87" s="201" t="e">
        <f>Tabela115[[#This Row],[GOVERNANÇA
Controle
(+)
Suplementação
 proposta para a
_ª Reformulação]]/Tabela115[[#This Row],[GOVERNANÇA
Controle
Orçamento 
Atualizado]]</f>
        <v>#DIV/0!</v>
      </c>
      <c r="AY87" s="93"/>
      <c r="AZ87" s="201" t="e">
        <f>-Tabela115[[#This Row],[GOVERNANÇA
Controle
(-)
Redução
proposta para a
_ª Reformulação]]/Tabela115[[#This Row],[GOVERNANÇA
Controle
Orçamento 
Atualizado]]</f>
        <v>#DIV/0!</v>
      </c>
      <c r="BA8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7" s="225"/>
      <c r="BD87" s="93"/>
      <c r="BE87" s="93">
        <f>Tabela115[[#This Row],[FINALIDADE
Fiscalização
Proposta Orçamentária Inicial]]+Tabela115[[#This Row],[FINALIDADE
Fiscalização
Transposições Orçamentárias 
Nº __ a __ 
e
Reformulações
aprovadas]]</f>
        <v>0</v>
      </c>
      <c r="BF87" s="93"/>
      <c r="BG87" s="201" t="e">
        <f>Tabela115[[#This Row],[FINALIDADE
Fiscalização
Despesa Liquidada até __/__/____]]/Tabela115[[#This Row],[FINALIDADE
Fiscalização
Orçamento 
Atualizado]]</f>
        <v>#DIV/0!</v>
      </c>
      <c r="BH87" s="93"/>
      <c r="BI87" s="201" t="e">
        <f>Tabela115[[#This Row],[FINALIDADE
Fiscalização
(+)
Suplementação
 proposta para a
_ª Reformulação]]/Tabela115[[#This Row],[FINALIDADE
Fiscalização
Orçamento 
Atualizado]]</f>
        <v>#DIV/0!</v>
      </c>
      <c r="BJ87" s="93"/>
      <c r="BK87" s="201" t="e">
        <f>Tabela115[[#This Row],[FINALIDADE
Fiscalização
(-)
Redução
proposta para a
_ª Reformulação]]/Tabela115[[#This Row],[FINALIDADE
Fiscalização
Orçamento 
Atualizado]]</f>
        <v>#DIV/0!</v>
      </c>
      <c r="BL8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7" s="31"/>
      <c r="BN87" s="93"/>
      <c r="BO87" s="93">
        <f>Tabela115[[#This Row],[FINALIDADE
Registro
Proposta Orçamentária Inicial]]+Tabela115[[#This Row],[FINALIDADE
Registro
Transposições Orçamentárias 
Nº __ a __ 
e
Reformulações
aprovadas]]</f>
        <v>0</v>
      </c>
      <c r="BP87" s="93"/>
      <c r="BQ87" s="202" t="e">
        <f>Tabela115[[#This Row],[FINALIDADE
Registro
Despesa Liquidada até __/__/____]]/Tabela115[[#This Row],[FINALIDADE
Registro
Orçamento 
Atualizado]]</f>
        <v>#DIV/0!</v>
      </c>
      <c r="BR87" s="93"/>
      <c r="BS87" s="202" t="e">
        <f>Tabela115[[#This Row],[FINALIDADE
Registro
(+)
Suplementação
 proposta para a
_ª Reformulação]]/Tabela115[[#This Row],[FINALIDADE
Registro
Orçamento 
Atualizado]]</f>
        <v>#DIV/0!</v>
      </c>
      <c r="BT87" s="93"/>
      <c r="BU87" s="202" t="e">
        <f>Tabela115[[#This Row],[FINALIDADE
Registro
(-)
Redução
proposta para a
_ª Reformulação]]/Tabela115[[#This Row],[FINALIDADE
Registro
Orçamento 
Atualizado]]</f>
        <v>#DIV/0!</v>
      </c>
      <c r="BV8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7" s="244"/>
      <c r="BX87" s="31"/>
      <c r="BY8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7" s="93"/>
      <c r="CA87" s="201" t="e">
        <f>Tabela115[[#This Row],[FINALIDADE
Julgamento e Normatização
Despesa Liquidada até __/__/____]]/Tabela115[[#This Row],[FINALIDADE
Julgamento e Normatização
Orçamento 
Atualizado]]</f>
        <v>#DIV/0!</v>
      </c>
      <c r="CB87" s="93"/>
      <c r="CC8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7" s="93"/>
      <c r="CE8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7" s="31"/>
      <c r="CI87" s="31"/>
      <c r="CJ8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7" s="31"/>
      <c r="CL87" s="203" t="e">
        <f>Tabela115[[#This Row],[GESTÃO
Comunicação 
e Eventos
Despesa Liquidada até __/__/____]]/Tabela115[[#This Row],[GESTÃO
Comunicação 
e Eventos
Orçamento 
Atualizado]]</f>
        <v>#DIV/0!</v>
      </c>
      <c r="CM87" s="31"/>
      <c r="CN87" s="203" t="e">
        <f>Tabela115[[#This Row],[GESTÃO
Comunicação 
e Eventos
(+)
Suplementação
 proposta para a
_ª Reformulação]]/Tabela115[[#This Row],[GESTÃO
Comunicação 
e Eventos
Orçamento 
Atualizado]]</f>
        <v>#DIV/0!</v>
      </c>
      <c r="CO87" s="31"/>
      <c r="CP87" s="203" t="e">
        <f>-Tabela115[[#This Row],[GESTÃO
Comunicação 
e Eventos
(-)
Redução
proposta para a
_ª Reformulação]]/Tabela115[[#This Row],[GESTÃO
Comunicação 
e Eventos
Orçamento 
Atualizado]]</f>
        <v>#DIV/0!</v>
      </c>
      <c r="CQ8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7" s="31"/>
      <c r="CS87" s="31"/>
      <c r="CT8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7" s="31"/>
      <c r="CV87" s="203" t="e">
        <f>Tabela115[[#This Row],[GESTÃO
Suporte Técnico-Administrativo
Despesa Liquidada até __/__/____]]/Tabela115[[#This Row],[GESTÃO
Suporte Técnico-Administrativo
Orçamento 
Atualizado]]</f>
        <v>#DIV/0!</v>
      </c>
      <c r="CW87" s="31"/>
      <c r="CX8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7" s="31"/>
      <c r="CZ8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7" s="31"/>
      <c r="DC87" s="31"/>
      <c r="DD8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7" s="31"/>
      <c r="DF87" s="203" t="e">
        <f>Tabela115[[#This Row],[GESTÃO
Tecnologia da
Informação
Despesa Liquidada até __/__/____]]/Tabela115[[#This Row],[GESTÃO
Tecnologia da
Informação
Orçamento 
Atualizado]]</f>
        <v>#DIV/0!</v>
      </c>
      <c r="DG87" s="31"/>
      <c r="DH8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7" s="31"/>
      <c r="DJ87" s="203" t="e">
        <f>-Tabela115[[#This Row],[GESTÃO
Tecnologia da
Informação
(-)
Redução
proposta para a
_ª Reformulação]]/Tabela115[[#This Row],[GESTÃO
Tecnologia da
Informação
Orçamento 
Atualizado]]</f>
        <v>#DIV/0!</v>
      </c>
      <c r="DK8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7" s="31"/>
      <c r="DM87" s="31"/>
      <c r="DN87" s="31">
        <f>Tabela115[[#This Row],[GESTÃO
Infraestrutura
Proposta Orçamentária Inicial]]+Tabela115[[#This Row],[GESTÃO
Infraestrutura
Transposições Orçamentárias 
Nº __ a __ 
e
Reformulações
aprovadas]]</f>
        <v>0</v>
      </c>
      <c r="DO87" s="31"/>
      <c r="DP87" s="203" t="e">
        <f>Tabela115[[#This Row],[GESTÃO
Infraestrutura
Despesa Liquidada até __/__/____]]/Tabela115[[#This Row],[GESTÃO
Infraestrutura
Orçamento 
Atualizado]]</f>
        <v>#DIV/0!</v>
      </c>
      <c r="DQ87" s="31"/>
      <c r="DR87" s="203" t="e">
        <f>Tabela115[[#This Row],[GESTÃO
Infraestrutura
(+)
Suplementação
 proposta para a
_ª Reformulação]]/Tabela115[[#This Row],[GESTÃO
Infraestrutura
Orçamento 
Atualizado]]</f>
        <v>#DIV/0!</v>
      </c>
      <c r="DS87" s="31"/>
      <c r="DT87" s="203" t="e">
        <f>Tabela115[[#This Row],[GESTÃO
Infraestrutura
(-)
Redução
proposta para a
_ª Reformulação]]/Tabela115[[#This Row],[GESTÃO
Infraestrutura
Orçamento 
Atualizado]]</f>
        <v>#DIV/0!</v>
      </c>
      <c r="DU8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7" s="89"/>
      <c r="DX87" s="89"/>
      <c r="DY87" s="89"/>
      <c r="DZ87" s="89"/>
      <c r="EA87" s="89"/>
      <c r="EB87" s="89"/>
      <c r="EC87" s="89"/>
      <c r="ED87" s="89"/>
      <c r="EE87" s="89"/>
    </row>
    <row r="88" spans="1:135" s="18" customFormat="1" ht="12" x14ac:dyDescent="0.25">
      <c r="A88" s="85" t="s">
        <v>661</v>
      </c>
      <c r="B88" s="213" t="s">
        <v>675</v>
      </c>
      <c r="C8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8" s="69" t="e">
        <f>Tabela115[[#This Row],[DESPESA
LIQUIDADA ATÉ
 __/__/____]]/Tabela115[[#This Row],[ORÇAMENTO
ATUALIZADO]]</f>
        <v>#DIV/0!</v>
      </c>
      <c r="H8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8" s="263" t="e">
        <f>Tabela115[[#This Row],[(+)
SUPLEMENTAÇÃO
PROPOSTA PARA A
_ª
REFORMULAÇÃO]]/Tabela115[[#This Row],[ORÇAMENTO
ATUALIZADO]]</f>
        <v>#DIV/0!</v>
      </c>
      <c r="J8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8" s="263" t="e">
        <f>-Tabela115[[#This Row],[(-)
REDUÇÃO
PROPOSTA PARA A
_ª
REFORMULAÇÃO]]/Tabela115[[#This Row],[ORÇAMENTO
ATUALIZADO]]</f>
        <v>#DIV/0!</v>
      </c>
      <c r="L8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8" s="83" t="e">
        <f>(Tabela115[[#This Row],[PROPOSTA
ORÇAMENTÁRIA
ATUALIZADA
APÓS A
_ª
REFORMULAÇÃO]]/Tabela115[[#This Row],[ORÇAMENTO
ATUALIZADO]])-1</f>
        <v>#DIV/0!</v>
      </c>
      <c r="N88" s="225"/>
      <c r="O88" s="93"/>
      <c r="P8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8" s="93"/>
      <c r="R88" s="201" t="e">
        <f>Tabela115[[#This Row],[GOVERNANÇA
Direção e
Liderança
Despesa Liquidada até __/__/____]]/Tabela115[[#This Row],[GOVERNANÇA
Direção e
Liderança
Orçamento 
Atualizado]]</f>
        <v>#DIV/0!</v>
      </c>
      <c r="S88" s="93"/>
      <c r="T88" s="201" t="e">
        <f>Tabela115[[#This Row],[GOVERNANÇA
Direção e
Liderança
(+)
Suplementação
 proposta para a
_ª Reformulação]]/Tabela115[[#This Row],[GOVERNANÇA
Direção e
Liderança
Orçamento 
Atualizado]]</f>
        <v>#DIV/0!</v>
      </c>
      <c r="U88" s="93"/>
      <c r="V88" s="201" t="e">
        <f>-Tabela115[[#This Row],[GOVERNANÇA
Direção e
Liderança
(-)
Redução
proposta para a
_ª Reformulação]]/Tabela115[[#This Row],[GOVERNANÇA
Direção e
Liderança
Orçamento 
Atualizado]]</f>
        <v>#DIV/0!</v>
      </c>
      <c r="W8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8" s="31"/>
      <c r="Y88" s="31"/>
      <c r="Z8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8" s="31"/>
      <c r="AB88" s="203" t="e">
        <f>Tabela115[[#This Row],[GOVERNANÇA
Relacionamento 
Institucional
Despesa Liquidada até __/__/____]]/Tabela115[[#This Row],[GOVERNANÇA
Relacionamento 
Institucional
Orçamento 
Atualizado]]</f>
        <v>#DIV/0!</v>
      </c>
      <c r="AC88" s="31"/>
      <c r="AD8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8" s="31"/>
      <c r="AF8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8" s="31"/>
      <c r="AI88" s="93"/>
      <c r="AJ88" s="93">
        <f>Tabela115[[#This Row],[GOVERNANÇA
Estratégia
Proposta Orçamentária Inicial]]+Tabela115[[#This Row],[GOVERNANÇA
Estratégia
Transposições Orçamentárias 
Nº __ a __ 
e
Reformulações
aprovadas]]</f>
        <v>0</v>
      </c>
      <c r="AK88" s="93"/>
      <c r="AL88" s="201" t="e">
        <f>Tabela115[[#This Row],[GOVERNANÇA
Estratégia
Despesa Liquidada até __/__/____]]/Tabela115[[#This Row],[GOVERNANÇA
Estratégia
Orçamento 
Atualizado]]</f>
        <v>#DIV/0!</v>
      </c>
      <c r="AM88" s="93"/>
      <c r="AN88" s="201" t="e">
        <f>Tabela115[[#This Row],[GOVERNANÇA
Estratégia
(+)
Suplementação
 proposta para a
_ª Reformulação]]/Tabela115[[#This Row],[GOVERNANÇA
Estratégia
Orçamento 
Atualizado]]</f>
        <v>#DIV/0!</v>
      </c>
      <c r="AO88" s="93"/>
      <c r="AP88" s="201" t="e">
        <f>-Tabela115[[#This Row],[GOVERNANÇA
Estratégia
(-)
Redução
proposta para a
_ª Reformulação]]/Tabela115[[#This Row],[GOVERNANÇA
Estratégia
Orçamento 
Atualizado]]</f>
        <v>#DIV/0!</v>
      </c>
      <c r="AQ8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8" s="31"/>
      <c r="AS88" s="93"/>
      <c r="AT88" s="93">
        <f>Tabela115[[#This Row],[GOVERNANÇA
Controle
Proposta Orçamentária Inicial]]+Tabela115[[#This Row],[GOVERNANÇA
Controle
Transposições Orçamentárias 
Nº __ a __ 
e
Reformulações
aprovadas]]</f>
        <v>0</v>
      </c>
      <c r="AU88" s="93"/>
      <c r="AV88" s="201" t="e">
        <f>Tabela115[[#This Row],[GOVERNANÇA
Controle
Despesa Liquidada até __/__/____]]/Tabela115[[#This Row],[GOVERNANÇA
Controle
Orçamento 
Atualizado]]</f>
        <v>#DIV/0!</v>
      </c>
      <c r="AW88" s="93"/>
      <c r="AX88" s="201" t="e">
        <f>Tabela115[[#This Row],[GOVERNANÇA
Controle
(+)
Suplementação
 proposta para a
_ª Reformulação]]/Tabela115[[#This Row],[GOVERNANÇA
Controle
Orçamento 
Atualizado]]</f>
        <v>#DIV/0!</v>
      </c>
      <c r="AY88" s="93"/>
      <c r="AZ88" s="201" t="e">
        <f>-Tabela115[[#This Row],[GOVERNANÇA
Controle
(-)
Redução
proposta para a
_ª Reformulação]]/Tabela115[[#This Row],[GOVERNANÇA
Controle
Orçamento 
Atualizado]]</f>
        <v>#DIV/0!</v>
      </c>
      <c r="BA8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8" s="225"/>
      <c r="BD88" s="93"/>
      <c r="BE88" s="93">
        <f>Tabela115[[#This Row],[FINALIDADE
Fiscalização
Proposta Orçamentária Inicial]]+Tabela115[[#This Row],[FINALIDADE
Fiscalização
Transposições Orçamentárias 
Nº __ a __ 
e
Reformulações
aprovadas]]</f>
        <v>0</v>
      </c>
      <c r="BF88" s="93"/>
      <c r="BG88" s="201" t="e">
        <f>Tabela115[[#This Row],[FINALIDADE
Fiscalização
Despesa Liquidada até __/__/____]]/Tabela115[[#This Row],[FINALIDADE
Fiscalização
Orçamento 
Atualizado]]</f>
        <v>#DIV/0!</v>
      </c>
      <c r="BH88" s="93"/>
      <c r="BI88" s="201" t="e">
        <f>Tabela115[[#This Row],[FINALIDADE
Fiscalização
(+)
Suplementação
 proposta para a
_ª Reformulação]]/Tabela115[[#This Row],[FINALIDADE
Fiscalização
Orçamento 
Atualizado]]</f>
        <v>#DIV/0!</v>
      </c>
      <c r="BJ88" s="93"/>
      <c r="BK88" s="201" t="e">
        <f>Tabela115[[#This Row],[FINALIDADE
Fiscalização
(-)
Redução
proposta para a
_ª Reformulação]]/Tabela115[[#This Row],[FINALIDADE
Fiscalização
Orçamento 
Atualizado]]</f>
        <v>#DIV/0!</v>
      </c>
      <c r="BL8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8" s="31"/>
      <c r="BN88" s="93"/>
      <c r="BO88" s="93">
        <f>Tabela115[[#This Row],[FINALIDADE
Registro
Proposta Orçamentária Inicial]]+Tabela115[[#This Row],[FINALIDADE
Registro
Transposições Orçamentárias 
Nº __ a __ 
e
Reformulações
aprovadas]]</f>
        <v>0</v>
      </c>
      <c r="BP88" s="93"/>
      <c r="BQ88" s="202" t="e">
        <f>Tabela115[[#This Row],[FINALIDADE
Registro
Despesa Liquidada até __/__/____]]/Tabela115[[#This Row],[FINALIDADE
Registro
Orçamento 
Atualizado]]</f>
        <v>#DIV/0!</v>
      </c>
      <c r="BR88" s="93"/>
      <c r="BS88" s="202" t="e">
        <f>Tabela115[[#This Row],[FINALIDADE
Registro
(+)
Suplementação
 proposta para a
_ª Reformulação]]/Tabela115[[#This Row],[FINALIDADE
Registro
Orçamento 
Atualizado]]</f>
        <v>#DIV/0!</v>
      </c>
      <c r="BT88" s="93"/>
      <c r="BU88" s="202" t="e">
        <f>Tabela115[[#This Row],[FINALIDADE
Registro
(-)
Redução
proposta para a
_ª Reformulação]]/Tabela115[[#This Row],[FINALIDADE
Registro
Orçamento 
Atualizado]]</f>
        <v>#DIV/0!</v>
      </c>
      <c r="BV8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8" s="244"/>
      <c r="BX88" s="31"/>
      <c r="BY8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8" s="93"/>
      <c r="CA88" s="201" t="e">
        <f>Tabela115[[#This Row],[FINALIDADE
Julgamento e Normatização
Despesa Liquidada até __/__/____]]/Tabela115[[#This Row],[FINALIDADE
Julgamento e Normatização
Orçamento 
Atualizado]]</f>
        <v>#DIV/0!</v>
      </c>
      <c r="CB88" s="93"/>
      <c r="CC8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8" s="93"/>
      <c r="CE8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8" s="31"/>
      <c r="CI88" s="31"/>
      <c r="CJ8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8" s="31"/>
      <c r="CL88" s="203" t="e">
        <f>Tabela115[[#This Row],[GESTÃO
Comunicação 
e Eventos
Despesa Liquidada até __/__/____]]/Tabela115[[#This Row],[GESTÃO
Comunicação 
e Eventos
Orçamento 
Atualizado]]</f>
        <v>#DIV/0!</v>
      </c>
      <c r="CM88" s="31"/>
      <c r="CN88" s="203" t="e">
        <f>Tabela115[[#This Row],[GESTÃO
Comunicação 
e Eventos
(+)
Suplementação
 proposta para a
_ª Reformulação]]/Tabela115[[#This Row],[GESTÃO
Comunicação 
e Eventos
Orçamento 
Atualizado]]</f>
        <v>#DIV/0!</v>
      </c>
      <c r="CO88" s="31"/>
      <c r="CP88" s="203" t="e">
        <f>-Tabela115[[#This Row],[GESTÃO
Comunicação 
e Eventos
(-)
Redução
proposta para a
_ª Reformulação]]/Tabela115[[#This Row],[GESTÃO
Comunicação 
e Eventos
Orçamento 
Atualizado]]</f>
        <v>#DIV/0!</v>
      </c>
      <c r="CQ8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8" s="31"/>
      <c r="CS88" s="31"/>
      <c r="CT8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8" s="31"/>
      <c r="CV88" s="203" t="e">
        <f>Tabela115[[#This Row],[GESTÃO
Suporte Técnico-Administrativo
Despesa Liquidada até __/__/____]]/Tabela115[[#This Row],[GESTÃO
Suporte Técnico-Administrativo
Orçamento 
Atualizado]]</f>
        <v>#DIV/0!</v>
      </c>
      <c r="CW88" s="31"/>
      <c r="CX8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8" s="31"/>
      <c r="CZ8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8" s="31"/>
      <c r="DC88" s="31"/>
      <c r="DD8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8" s="31"/>
      <c r="DF88" s="203" t="e">
        <f>Tabela115[[#This Row],[GESTÃO
Tecnologia da
Informação
Despesa Liquidada até __/__/____]]/Tabela115[[#This Row],[GESTÃO
Tecnologia da
Informação
Orçamento 
Atualizado]]</f>
        <v>#DIV/0!</v>
      </c>
      <c r="DG88" s="31"/>
      <c r="DH8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8" s="31"/>
      <c r="DJ88" s="203" t="e">
        <f>-Tabela115[[#This Row],[GESTÃO
Tecnologia da
Informação
(-)
Redução
proposta para a
_ª Reformulação]]/Tabela115[[#This Row],[GESTÃO
Tecnologia da
Informação
Orçamento 
Atualizado]]</f>
        <v>#DIV/0!</v>
      </c>
      <c r="DK8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8" s="31"/>
      <c r="DM88" s="31"/>
      <c r="DN88" s="31">
        <f>Tabela115[[#This Row],[GESTÃO
Infraestrutura
Proposta Orçamentária Inicial]]+Tabela115[[#This Row],[GESTÃO
Infraestrutura
Transposições Orçamentárias 
Nº __ a __ 
e
Reformulações
aprovadas]]</f>
        <v>0</v>
      </c>
      <c r="DO88" s="31"/>
      <c r="DP88" s="203" t="e">
        <f>Tabela115[[#This Row],[GESTÃO
Infraestrutura
Despesa Liquidada até __/__/____]]/Tabela115[[#This Row],[GESTÃO
Infraestrutura
Orçamento 
Atualizado]]</f>
        <v>#DIV/0!</v>
      </c>
      <c r="DQ88" s="31"/>
      <c r="DR88" s="203" t="e">
        <f>Tabela115[[#This Row],[GESTÃO
Infraestrutura
(+)
Suplementação
 proposta para a
_ª Reformulação]]/Tabela115[[#This Row],[GESTÃO
Infraestrutura
Orçamento 
Atualizado]]</f>
        <v>#DIV/0!</v>
      </c>
      <c r="DS88" s="31"/>
      <c r="DT88" s="203" t="e">
        <f>Tabela115[[#This Row],[GESTÃO
Infraestrutura
(-)
Redução
proposta para a
_ª Reformulação]]/Tabela115[[#This Row],[GESTÃO
Infraestrutura
Orçamento 
Atualizado]]</f>
        <v>#DIV/0!</v>
      </c>
      <c r="DU8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8" s="89"/>
      <c r="DX88" s="89"/>
      <c r="DY88" s="89"/>
      <c r="DZ88" s="89"/>
      <c r="EA88" s="89"/>
      <c r="EB88" s="89"/>
      <c r="EC88" s="89"/>
      <c r="ED88" s="89"/>
      <c r="EE88" s="89"/>
    </row>
    <row r="89" spans="1:135" s="18" customFormat="1" ht="12" x14ac:dyDescent="0.25">
      <c r="A89" s="85" t="s">
        <v>662</v>
      </c>
      <c r="B89" s="213" t="s">
        <v>676</v>
      </c>
      <c r="C8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8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8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8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89" s="69" t="e">
        <f>Tabela115[[#This Row],[DESPESA
LIQUIDADA ATÉ
 __/__/____]]/Tabela115[[#This Row],[ORÇAMENTO
ATUALIZADO]]</f>
        <v>#DIV/0!</v>
      </c>
      <c r="H8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89" s="263" t="e">
        <f>Tabela115[[#This Row],[(+)
SUPLEMENTAÇÃO
PROPOSTA PARA A
_ª
REFORMULAÇÃO]]/Tabela115[[#This Row],[ORÇAMENTO
ATUALIZADO]]</f>
        <v>#DIV/0!</v>
      </c>
      <c r="J8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89" s="263" t="e">
        <f>-Tabela115[[#This Row],[(-)
REDUÇÃO
PROPOSTA PARA A
_ª
REFORMULAÇÃO]]/Tabela115[[#This Row],[ORÇAMENTO
ATUALIZADO]]</f>
        <v>#DIV/0!</v>
      </c>
      <c r="L8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89" s="83" t="e">
        <f>(Tabela115[[#This Row],[PROPOSTA
ORÇAMENTÁRIA
ATUALIZADA
APÓS A
_ª
REFORMULAÇÃO]]/Tabela115[[#This Row],[ORÇAMENTO
ATUALIZADO]])-1</f>
        <v>#DIV/0!</v>
      </c>
      <c r="N89" s="225"/>
      <c r="O89" s="93"/>
      <c r="P8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89" s="93"/>
      <c r="R89" s="201" t="e">
        <f>Tabela115[[#This Row],[GOVERNANÇA
Direção e
Liderança
Despesa Liquidada até __/__/____]]/Tabela115[[#This Row],[GOVERNANÇA
Direção e
Liderança
Orçamento 
Atualizado]]</f>
        <v>#DIV/0!</v>
      </c>
      <c r="S89" s="93"/>
      <c r="T89" s="201" t="e">
        <f>Tabela115[[#This Row],[GOVERNANÇA
Direção e
Liderança
(+)
Suplementação
 proposta para a
_ª Reformulação]]/Tabela115[[#This Row],[GOVERNANÇA
Direção e
Liderança
Orçamento 
Atualizado]]</f>
        <v>#DIV/0!</v>
      </c>
      <c r="U89" s="93"/>
      <c r="V89" s="201" t="e">
        <f>-Tabela115[[#This Row],[GOVERNANÇA
Direção e
Liderança
(-)
Redução
proposta para a
_ª Reformulação]]/Tabela115[[#This Row],[GOVERNANÇA
Direção e
Liderança
Orçamento 
Atualizado]]</f>
        <v>#DIV/0!</v>
      </c>
      <c r="W8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89" s="31"/>
      <c r="Y89" s="31"/>
      <c r="Z8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89" s="31"/>
      <c r="AB89" s="203" t="e">
        <f>Tabela115[[#This Row],[GOVERNANÇA
Relacionamento 
Institucional
Despesa Liquidada até __/__/____]]/Tabela115[[#This Row],[GOVERNANÇA
Relacionamento 
Institucional
Orçamento 
Atualizado]]</f>
        <v>#DIV/0!</v>
      </c>
      <c r="AC89" s="31"/>
      <c r="AD8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89" s="31"/>
      <c r="AF8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8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89" s="31"/>
      <c r="AI89" s="93"/>
      <c r="AJ89" s="93">
        <f>Tabela115[[#This Row],[GOVERNANÇA
Estratégia
Proposta Orçamentária Inicial]]+Tabela115[[#This Row],[GOVERNANÇA
Estratégia
Transposições Orçamentárias 
Nº __ a __ 
e
Reformulações
aprovadas]]</f>
        <v>0</v>
      </c>
      <c r="AK89" s="93"/>
      <c r="AL89" s="201" t="e">
        <f>Tabela115[[#This Row],[GOVERNANÇA
Estratégia
Despesa Liquidada até __/__/____]]/Tabela115[[#This Row],[GOVERNANÇA
Estratégia
Orçamento 
Atualizado]]</f>
        <v>#DIV/0!</v>
      </c>
      <c r="AM89" s="93"/>
      <c r="AN89" s="201" t="e">
        <f>Tabela115[[#This Row],[GOVERNANÇA
Estratégia
(+)
Suplementação
 proposta para a
_ª Reformulação]]/Tabela115[[#This Row],[GOVERNANÇA
Estratégia
Orçamento 
Atualizado]]</f>
        <v>#DIV/0!</v>
      </c>
      <c r="AO89" s="93"/>
      <c r="AP89" s="201" t="e">
        <f>-Tabela115[[#This Row],[GOVERNANÇA
Estratégia
(-)
Redução
proposta para a
_ª Reformulação]]/Tabela115[[#This Row],[GOVERNANÇA
Estratégia
Orçamento 
Atualizado]]</f>
        <v>#DIV/0!</v>
      </c>
      <c r="AQ8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89" s="31"/>
      <c r="AS89" s="93"/>
      <c r="AT89" s="93">
        <f>Tabela115[[#This Row],[GOVERNANÇA
Controle
Proposta Orçamentária Inicial]]+Tabela115[[#This Row],[GOVERNANÇA
Controle
Transposições Orçamentárias 
Nº __ a __ 
e
Reformulações
aprovadas]]</f>
        <v>0</v>
      </c>
      <c r="AU89" s="93"/>
      <c r="AV89" s="201" t="e">
        <f>Tabela115[[#This Row],[GOVERNANÇA
Controle
Despesa Liquidada até __/__/____]]/Tabela115[[#This Row],[GOVERNANÇA
Controle
Orçamento 
Atualizado]]</f>
        <v>#DIV/0!</v>
      </c>
      <c r="AW89" s="93"/>
      <c r="AX89" s="201" t="e">
        <f>Tabela115[[#This Row],[GOVERNANÇA
Controle
(+)
Suplementação
 proposta para a
_ª Reformulação]]/Tabela115[[#This Row],[GOVERNANÇA
Controle
Orçamento 
Atualizado]]</f>
        <v>#DIV/0!</v>
      </c>
      <c r="AY89" s="93"/>
      <c r="AZ89" s="201" t="e">
        <f>-Tabela115[[#This Row],[GOVERNANÇA
Controle
(-)
Redução
proposta para a
_ª Reformulação]]/Tabela115[[#This Row],[GOVERNANÇA
Controle
Orçamento 
Atualizado]]</f>
        <v>#DIV/0!</v>
      </c>
      <c r="BA8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8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89" s="225"/>
      <c r="BD89" s="93"/>
      <c r="BE89" s="93">
        <f>Tabela115[[#This Row],[FINALIDADE
Fiscalização
Proposta Orçamentária Inicial]]+Tabela115[[#This Row],[FINALIDADE
Fiscalização
Transposições Orçamentárias 
Nº __ a __ 
e
Reformulações
aprovadas]]</f>
        <v>0</v>
      </c>
      <c r="BF89" s="93"/>
      <c r="BG89" s="201" t="e">
        <f>Tabela115[[#This Row],[FINALIDADE
Fiscalização
Despesa Liquidada até __/__/____]]/Tabela115[[#This Row],[FINALIDADE
Fiscalização
Orçamento 
Atualizado]]</f>
        <v>#DIV/0!</v>
      </c>
      <c r="BH89" s="93"/>
      <c r="BI89" s="201" t="e">
        <f>Tabela115[[#This Row],[FINALIDADE
Fiscalização
(+)
Suplementação
 proposta para a
_ª Reformulação]]/Tabela115[[#This Row],[FINALIDADE
Fiscalização
Orçamento 
Atualizado]]</f>
        <v>#DIV/0!</v>
      </c>
      <c r="BJ89" s="93"/>
      <c r="BK89" s="201" t="e">
        <f>Tabela115[[#This Row],[FINALIDADE
Fiscalização
(-)
Redução
proposta para a
_ª Reformulação]]/Tabela115[[#This Row],[FINALIDADE
Fiscalização
Orçamento 
Atualizado]]</f>
        <v>#DIV/0!</v>
      </c>
      <c r="BL8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89" s="31"/>
      <c r="BN89" s="93"/>
      <c r="BO89" s="93">
        <f>Tabela115[[#This Row],[FINALIDADE
Registro
Proposta Orçamentária Inicial]]+Tabela115[[#This Row],[FINALIDADE
Registro
Transposições Orçamentárias 
Nº __ a __ 
e
Reformulações
aprovadas]]</f>
        <v>0</v>
      </c>
      <c r="BP89" s="93"/>
      <c r="BQ89" s="202" t="e">
        <f>Tabela115[[#This Row],[FINALIDADE
Registro
Despesa Liquidada até __/__/____]]/Tabela115[[#This Row],[FINALIDADE
Registro
Orçamento 
Atualizado]]</f>
        <v>#DIV/0!</v>
      </c>
      <c r="BR89" s="93"/>
      <c r="BS89" s="202" t="e">
        <f>Tabela115[[#This Row],[FINALIDADE
Registro
(+)
Suplementação
 proposta para a
_ª Reformulação]]/Tabela115[[#This Row],[FINALIDADE
Registro
Orçamento 
Atualizado]]</f>
        <v>#DIV/0!</v>
      </c>
      <c r="BT89" s="93"/>
      <c r="BU89" s="202" t="e">
        <f>Tabela115[[#This Row],[FINALIDADE
Registro
(-)
Redução
proposta para a
_ª Reformulação]]/Tabela115[[#This Row],[FINALIDADE
Registro
Orçamento 
Atualizado]]</f>
        <v>#DIV/0!</v>
      </c>
      <c r="BV8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89" s="244"/>
      <c r="BX89" s="31"/>
      <c r="BY8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89" s="93"/>
      <c r="CA89" s="201" t="e">
        <f>Tabela115[[#This Row],[FINALIDADE
Julgamento e Normatização
Despesa Liquidada até __/__/____]]/Tabela115[[#This Row],[FINALIDADE
Julgamento e Normatização
Orçamento 
Atualizado]]</f>
        <v>#DIV/0!</v>
      </c>
      <c r="CB89" s="93"/>
      <c r="CC8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89" s="93"/>
      <c r="CE8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8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8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89" s="31"/>
      <c r="CI89" s="31"/>
      <c r="CJ8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89" s="31"/>
      <c r="CL89" s="203" t="e">
        <f>Tabela115[[#This Row],[GESTÃO
Comunicação 
e Eventos
Despesa Liquidada até __/__/____]]/Tabela115[[#This Row],[GESTÃO
Comunicação 
e Eventos
Orçamento 
Atualizado]]</f>
        <v>#DIV/0!</v>
      </c>
      <c r="CM89" s="31"/>
      <c r="CN89" s="203" t="e">
        <f>Tabela115[[#This Row],[GESTÃO
Comunicação 
e Eventos
(+)
Suplementação
 proposta para a
_ª Reformulação]]/Tabela115[[#This Row],[GESTÃO
Comunicação 
e Eventos
Orçamento 
Atualizado]]</f>
        <v>#DIV/0!</v>
      </c>
      <c r="CO89" s="31"/>
      <c r="CP89" s="203" t="e">
        <f>-Tabela115[[#This Row],[GESTÃO
Comunicação 
e Eventos
(-)
Redução
proposta para a
_ª Reformulação]]/Tabela115[[#This Row],[GESTÃO
Comunicação 
e Eventos
Orçamento 
Atualizado]]</f>
        <v>#DIV/0!</v>
      </c>
      <c r="CQ8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89" s="31"/>
      <c r="CS89" s="31"/>
      <c r="CT8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89" s="31"/>
      <c r="CV89" s="203" t="e">
        <f>Tabela115[[#This Row],[GESTÃO
Suporte Técnico-Administrativo
Despesa Liquidada até __/__/____]]/Tabela115[[#This Row],[GESTÃO
Suporte Técnico-Administrativo
Orçamento 
Atualizado]]</f>
        <v>#DIV/0!</v>
      </c>
      <c r="CW89" s="31"/>
      <c r="CX8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89" s="31"/>
      <c r="CZ8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8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89" s="31"/>
      <c r="DC89" s="31"/>
      <c r="DD8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89" s="31"/>
      <c r="DF89" s="203" t="e">
        <f>Tabela115[[#This Row],[GESTÃO
Tecnologia da
Informação
Despesa Liquidada até __/__/____]]/Tabela115[[#This Row],[GESTÃO
Tecnologia da
Informação
Orçamento 
Atualizado]]</f>
        <v>#DIV/0!</v>
      </c>
      <c r="DG89" s="31"/>
      <c r="DH8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89" s="31"/>
      <c r="DJ89" s="203" t="e">
        <f>-Tabela115[[#This Row],[GESTÃO
Tecnologia da
Informação
(-)
Redução
proposta para a
_ª Reformulação]]/Tabela115[[#This Row],[GESTÃO
Tecnologia da
Informação
Orçamento 
Atualizado]]</f>
        <v>#DIV/0!</v>
      </c>
      <c r="DK8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89" s="31"/>
      <c r="DM89" s="31"/>
      <c r="DN89" s="31">
        <f>Tabela115[[#This Row],[GESTÃO
Infraestrutura
Proposta Orçamentária Inicial]]+Tabela115[[#This Row],[GESTÃO
Infraestrutura
Transposições Orçamentárias 
Nº __ a __ 
e
Reformulações
aprovadas]]</f>
        <v>0</v>
      </c>
      <c r="DO89" s="31"/>
      <c r="DP89" s="203" t="e">
        <f>Tabela115[[#This Row],[GESTÃO
Infraestrutura
Despesa Liquidada até __/__/____]]/Tabela115[[#This Row],[GESTÃO
Infraestrutura
Orçamento 
Atualizado]]</f>
        <v>#DIV/0!</v>
      </c>
      <c r="DQ89" s="31"/>
      <c r="DR89" s="203" t="e">
        <f>Tabela115[[#This Row],[GESTÃO
Infraestrutura
(+)
Suplementação
 proposta para a
_ª Reformulação]]/Tabela115[[#This Row],[GESTÃO
Infraestrutura
Orçamento 
Atualizado]]</f>
        <v>#DIV/0!</v>
      </c>
      <c r="DS89" s="31"/>
      <c r="DT89" s="203" t="e">
        <f>Tabela115[[#This Row],[GESTÃO
Infraestrutura
(-)
Redução
proposta para a
_ª Reformulação]]/Tabela115[[#This Row],[GESTÃO
Infraestrutura
Orçamento 
Atualizado]]</f>
        <v>#DIV/0!</v>
      </c>
      <c r="DU8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8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89" s="89"/>
      <c r="DX89" s="89"/>
      <c r="DY89" s="89"/>
      <c r="DZ89" s="89"/>
      <c r="EA89" s="89"/>
      <c r="EB89" s="89"/>
      <c r="EC89" s="89"/>
      <c r="ED89" s="89"/>
      <c r="EE89" s="89"/>
    </row>
    <row r="90" spans="1:135" s="37" customFormat="1" ht="12" x14ac:dyDescent="0.25">
      <c r="A90" s="74" t="s">
        <v>162</v>
      </c>
      <c r="B90" s="212" t="s">
        <v>163</v>
      </c>
      <c r="C9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0" s="68" t="e">
        <f>Tabela115[[#This Row],[DESPESA
LIQUIDADA ATÉ
 __/__/____]]/Tabela115[[#This Row],[ORÇAMENTO
ATUALIZADO]]</f>
        <v>#DIV/0!</v>
      </c>
      <c r="H90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0" s="259" t="e">
        <f>Tabela115[[#This Row],[(+)
SUPLEMENTAÇÃO
PROPOSTA PARA A
_ª
REFORMULAÇÃO]]/Tabela115[[#This Row],[ORÇAMENTO
ATUALIZADO]]</f>
        <v>#DIV/0!</v>
      </c>
      <c r="J90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0" s="259" t="e">
        <f>-Tabela115[[#This Row],[(-)
REDUÇÃO
PROPOSTA PARA A
_ª
REFORMULAÇÃO]]/Tabela115[[#This Row],[ORÇAMENTO
ATUALIZADO]]</f>
        <v>#DIV/0!</v>
      </c>
      <c r="L90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0" s="82" t="e">
        <f>(Tabela115[[#This Row],[PROPOSTA
ORÇAMENTÁRIA
ATUALIZADA
APÓS A
_ª
REFORMULAÇÃO]]/Tabela115[[#This Row],[ORÇAMENTO
ATUALIZADO]])-1</f>
        <v>#DIV/0!</v>
      </c>
      <c r="N90" s="221">
        <f>SUM(N91:N92)</f>
        <v>0</v>
      </c>
      <c r="O90" s="92">
        <f>SUM(O91:O92)</f>
        <v>0</v>
      </c>
      <c r="P9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0" s="92">
        <f>SUM(Q91:Q92)</f>
        <v>0</v>
      </c>
      <c r="R90" s="217" t="e">
        <f>Tabela115[[#This Row],[GOVERNANÇA
Direção e
Liderança
Despesa Liquidada até __/__/____]]/Tabela115[[#This Row],[GOVERNANÇA
Direção e
Liderança
Orçamento 
Atualizado]]</f>
        <v>#DIV/0!</v>
      </c>
      <c r="S90" s="92">
        <f>SUM(S91:S92)</f>
        <v>0</v>
      </c>
      <c r="T90" s="217" t="e">
        <f>Tabela115[[#This Row],[GOVERNANÇA
Direção e
Liderança
(+)
Suplementação
 proposta para a
_ª Reformulação]]/Tabela115[[#This Row],[GOVERNANÇA
Direção e
Liderança
Orçamento 
Atualizado]]</f>
        <v>#DIV/0!</v>
      </c>
      <c r="U90" s="92">
        <f>SUM(U91:U92)</f>
        <v>0</v>
      </c>
      <c r="V90" s="217" t="e">
        <f>-Tabela115[[#This Row],[GOVERNANÇA
Direção e
Liderança
(-)
Redução
proposta para a
_ª Reformulação]]/Tabela115[[#This Row],[GOVERNANÇA
Direção e
Liderança
Orçamento 
Atualizado]]</f>
        <v>#DIV/0!</v>
      </c>
      <c r="W9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0" s="80">
        <f>SUM(X91:X92)</f>
        <v>0</v>
      </c>
      <c r="Y90" s="80">
        <f>SUM(Y91:Y92)</f>
        <v>0</v>
      </c>
      <c r="Z9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0" s="80">
        <f>SUM(AA91:AA92)</f>
        <v>0</v>
      </c>
      <c r="AB90" s="218" t="e">
        <f>Tabela115[[#This Row],[GOVERNANÇA
Relacionamento 
Institucional
Despesa Liquidada até __/__/____]]/Tabela115[[#This Row],[GOVERNANÇA
Relacionamento 
Institucional
Orçamento 
Atualizado]]</f>
        <v>#DIV/0!</v>
      </c>
      <c r="AC90" s="80">
        <f>SUM(AC91:AC92)</f>
        <v>0</v>
      </c>
      <c r="AD90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0" s="80">
        <f>SUM(AE91:AE92)</f>
        <v>0</v>
      </c>
      <c r="AF9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0" s="80">
        <f>SUM(AH91:AH92)</f>
        <v>0</v>
      </c>
      <c r="AI90" s="92">
        <f>SUM(AI91:AI92)</f>
        <v>0</v>
      </c>
      <c r="AJ90" s="92">
        <f>Tabela115[[#This Row],[GOVERNANÇA
Estratégia
Proposta Orçamentária Inicial]]+Tabela115[[#This Row],[GOVERNANÇA
Estratégia
Transposições Orçamentárias 
Nº __ a __ 
e
Reformulações
aprovadas]]</f>
        <v>0</v>
      </c>
      <c r="AK90" s="92">
        <f>SUM(AK91:AK92)</f>
        <v>0</v>
      </c>
      <c r="AL90" s="217" t="e">
        <f>Tabela115[[#This Row],[GOVERNANÇA
Estratégia
Despesa Liquidada até __/__/____]]/Tabela115[[#This Row],[GOVERNANÇA
Estratégia
Orçamento 
Atualizado]]</f>
        <v>#DIV/0!</v>
      </c>
      <c r="AM90" s="92">
        <f>SUM(AM91:AM92)</f>
        <v>0</v>
      </c>
      <c r="AN90" s="217" t="e">
        <f>Tabela115[[#This Row],[GOVERNANÇA
Estratégia
(+)
Suplementação
 proposta para a
_ª Reformulação]]/Tabela115[[#This Row],[GOVERNANÇA
Estratégia
Orçamento 
Atualizado]]</f>
        <v>#DIV/0!</v>
      </c>
      <c r="AO90" s="92">
        <f>SUM(AO91:AO92)</f>
        <v>0</v>
      </c>
      <c r="AP90" s="217" t="e">
        <f>-Tabela115[[#This Row],[GOVERNANÇA
Estratégia
(-)
Redução
proposta para a
_ª Reformulação]]/Tabela115[[#This Row],[GOVERNANÇA
Estratégia
Orçamento 
Atualizado]]</f>
        <v>#DIV/0!</v>
      </c>
      <c r="AQ9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0" s="80">
        <f>SUM(AR91:AR92)</f>
        <v>0</v>
      </c>
      <c r="AS90" s="92">
        <f>SUM(AS91:AS92)</f>
        <v>0</v>
      </c>
      <c r="AT90" s="92">
        <f>Tabela115[[#This Row],[GOVERNANÇA
Controle
Proposta Orçamentária Inicial]]+Tabela115[[#This Row],[GOVERNANÇA
Controle
Transposições Orçamentárias 
Nº __ a __ 
e
Reformulações
aprovadas]]</f>
        <v>0</v>
      </c>
      <c r="AU90" s="92">
        <f>SUM(AU91:AU92)</f>
        <v>0</v>
      </c>
      <c r="AV90" s="217" t="e">
        <f>Tabela115[[#This Row],[GOVERNANÇA
Controle
Despesa Liquidada até __/__/____]]/Tabela115[[#This Row],[GOVERNANÇA
Controle
Orçamento 
Atualizado]]</f>
        <v>#DIV/0!</v>
      </c>
      <c r="AW90" s="92">
        <f>SUM(AW91:AW92)</f>
        <v>0</v>
      </c>
      <c r="AX90" s="217" t="e">
        <f>Tabela115[[#This Row],[GOVERNANÇA
Controle
(+)
Suplementação
 proposta para a
_ª Reformulação]]/Tabela115[[#This Row],[GOVERNANÇA
Controle
Orçamento 
Atualizado]]</f>
        <v>#DIV/0!</v>
      </c>
      <c r="AY90" s="92">
        <f>SUM(AY91:AY92)</f>
        <v>0</v>
      </c>
      <c r="AZ90" s="217" t="e">
        <f>-Tabela115[[#This Row],[GOVERNANÇA
Controle
(-)
Redução
proposta para a
_ª Reformulação]]/Tabela115[[#This Row],[GOVERNANÇA
Controle
Orçamento 
Atualizado]]</f>
        <v>#DIV/0!</v>
      </c>
      <c r="BA9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0" s="221">
        <f>SUM(BC91:BC92)</f>
        <v>0</v>
      </c>
      <c r="BD90" s="92">
        <f>SUM(BD91:BD92)</f>
        <v>0</v>
      </c>
      <c r="BE90" s="92">
        <f>Tabela115[[#This Row],[FINALIDADE
Fiscalização
Proposta Orçamentária Inicial]]+Tabela115[[#This Row],[FINALIDADE
Fiscalização
Transposições Orçamentárias 
Nº __ a __ 
e
Reformulações
aprovadas]]</f>
        <v>0</v>
      </c>
      <c r="BF90" s="92">
        <f>SUM(BF91:BF92)</f>
        <v>0</v>
      </c>
      <c r="BG90" s="217" t="e">
        <f>Tabela115[[#This Row],[FINALIDADE
Fiscalização
Despesa Liquidada até __/__/____]]/Tabela115[[#This Row],[FINALIDADE
Fiscalização
Orçamento 
Atualizado]]</f>
        <v>#DIV/0!</v>
      </c>
      <c r="BH90" s="92">
        <f>SUM(BH91:BH92)</f>
        <v>0</v>
      </c>
      <c r="BI90" s="217" t="e">
        <f>Tabela115[[#This Row],[FINALIDADE
Fiscalização
(+)
Suplementação
 proposta para a
_ª Reformulação]]/Tabela115[[#This Row],[FINALIDADE
Fiscalização
Orçamento 
Atualizado]]</f>
        <v>#DIV/0!</v>
      </c>
      <c r="BJ90" s="92">
        <f>SUM(BJ91:BJ92)</f>
        <v>0</v>
      </c>
      <c r="BK90" s="217" t="e">
        <f>Tabela115[[#This Row],[FINALIDADE
Fiscalização
(-)
Redução
proposta para a
_ª Reformulação]]/Tabela115[[#This Row],[FINALIDADE
Fiscalização
Orçamento 
Atualizado]]</f>
        <v>#DIV/0!</v>
      </c>
      <c r="BL9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0" s="80">
        <f>SUM(BM91:BM92)</f>
        <v>0</v>
      </c>
      <c r="BN90" s="92">
        <f>SUM(BN91:BN92)</f>
        <v>0</v>
      </c>
      <c r="BO90" s="92">
        <f>Tabela115[[#This Row],[FINALIDADE
Registro
Proposta Orçamentária Inicial]]+Tabela115[[#This Row],[FINALIDADE
Registro
Transposições Orçamentárias 
Nº __ a __ 
e
Reformulações
aprovadas]]</f>
        <v>0</v>
      </c>
      <c r="BP90" s="92">
        <f>SUM(BP91:BP92)</f>
        <v>0</v>
      </c>
      <c r="BQ90" s="220" t="e">
        <f>Tabela115[[#This Row],[FINALIDADE
Registro
Despesa Liquidada até __/__/____]]/Tabela115[[#This Row],[FINALIDADE
Registro
Orçamento 
Atualizado]]</f>
        <v>#DIV/0!</v>
      </c>
      <c r="BR90" s="92">
        <f>SUM(BR91:BR92)</f>
        <v>0</v>
      </c>
      <c r="BS90" s="220" t="e">
        <f>Tabela115[[#This Row],[FINALIDADE
Registro
(+)
Suplementação
 proposta para a
_ª Reformulação]]/Tabela115[[#This Row],[FINALIDADE
Registro
Orçamento 
Atualizado]]</f>
        <v>#DIV/0!</v>
      </c>
      <c r="BT90" s="92">
        <f>SUM(BT91:BT92)</f>
        <v>0</v>
      </c>
      <c r="BU90" s="220" t="e">
        <f>Tabela115[[#This Row],[FINALIDADE
Registro
(-)
Redução
proposta para a
_ª Reformulação]]/Tabela115[[#This Row],[FINALIDADE
Registro
Orçamento 
Atualizado]]</f>
        <v>#DIV/0!</v>
      </c>
      <c r="BV9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0" s="243">
        <f>SUM(BW91:BW92)</f>
        <v>0</v>
      </c>
      <c r="BX90" s="80">
        <f>SUM(BX91:BX92)</f>
        <v>0</v>
      </c>
      <c r="BY9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0" s="92">
        <f>SUM(BZ91:BZ92)</f>
        <v>0</v>
      </c>
      <c r="CA90" s="217" t="e">
        <f>Tabela115[[#This Row],[FINALIDADE
Julgamento e Normatização
Despesa Liquidada até __/__/____]]/Tabela115[[#This Row],[FINALIDADE
Julgamento e Normatização
Orçamento 
Atualizado]]</f>
        <v>#DIV/0!</v>
      </c>
      <c r="CB90" s="92">
        <f>SUM(CB91:CB92)</f>
        <v>0</v>
      </c>
      <c r="CC9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0" s="92">
        <f>SUM(CD91:CD92)</f>
        <v>0</v>
      </c>
      <c r="CE9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9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0" s="80">
        <f>SUM(CH91:CH92)</f>
        <v>0</v>
      </c>
      <c r="CI90" s="80">
        <f>SUM(CI91:CI92)</f>
        <v>0</v>
      </c>
      <c r="CJ9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0" s="80">
        <f>SUM(CK91:CK92)</f>
        <v>0</v>
      </c>
      <c r="CL90" s="218" t="e">
        <f>Tabela115[[#This Row],[GESTÃO
Comunicação 
e Eventos
Despesa Liquidada até __/__/____]]/Tabela115[[#This Row],[GESTÃO
Comunicação 
e Eventos
Orçamento 
Atualizado]]</f>
        <v>#DIV/0!</v>
      </c>
      <c r="CM90" s="80">
        <f>SUM(CM91:CM92)</f>
        <v>0</v>
      </c>
      <c r="CN90" s="218" t="e">
        <f>Tabela115[[#This Row],[GESTÃO
Comunicação 
e Eventos
(+)
Suplementação
 proposta para a
_ª Reformulação]]/Tabela115[[#This Row],[GESTÃO
Comunicação 
e Eventos
Orçamento 
Atualizado]]</f>
        <v>#DIV/0!</v>
      </c>
      <c r="CO90" s="80">
        <f>SUM(CO91:CO92)</f>
        <v>0</v>
      </c>
      <c r="CP90" s="218" t="e">
        <f>-Tabela115[[#This Row],[GESTÃO
Comunicação 
e Eventos
(-)
Redução
proposta para a
_ª Reformulação]]/Tabela115[[#This Row],[GESTÃO
Comunicação 
e Eventos
Orçamento 
Atualizado]]</f>
        <v>#DIV/0!</v>
      </c>
      <c r="CQ9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0" s="80">
        <f>SUM(CR91:CR92)</f>
        <v>0</v>
      </c>
      <c r="CS90" s="80">
        <f>SUM(CS91:CS92)</f>
        <v>0</v>
      </c>
      <c r="CT9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0" s="80">
        <f>SUM(CU91:CU92)</f>
        <v>0</v>
      </c>
      <c r="CV90" s="218" t="e">
        <f>Tabela115[[#This Row],[GESTÃO
Suporte Técnico-Administrativo
Despesa Liquidada até __/__/____]]/Tabela115[[#This Row],[GESTÃO
Suporte Técnico-Administrativo
Orçamento 
Atualizado]]</f>
        <v>#DIV/0!</v>
      </c>
      <c r="CW90" s="80">
        <f>SUM(CW91:CW92)</f>
        <v>0</v>
      </c>
      <c r="CX90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0" s="80">
        <f>SUM(CY91:CY92)</f>
        <v>0</v>
      </c>
      <c r="CZ9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9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0" s="80">
        <f>SUM(DB91:DB92)</f>
        <v>0</v>
      </c>
      <c r="DC90" s="80">
        <f>SUM(DC91:DC92)</f>
        <v>0</v>
      </c>
      <c r="DD9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0" s="80">
        <f>SUM(DE91:DE92)</f>
        <v>0</v>
      </c>
      <c r="DF90" s="218" t="e">
        <f>Tabela115[[#This Row],[GESTÃO
Tecnologia da
Informação
Despesa Liquidada até __/__/____]]/Tabela115[[#This Row],[GESTÃO
Tecnologia da
Informação
Orçamento 
Atualizado]]</f>
        <v>#DIV/0!</v>
      </c>
      <c r="DG90" s="80">
        <f>SUM(DG91:DG92)</f>
        <v>0</v>
      </c>
      <c r="DH90" s="218" t="e">
        <f>Tabela115[[#This Row],[GESTÃO
Tecnologia da
Informação
(+)
Suplementação
 proposta para a
_ª Reformulação]]/Tabela115[[#This Row],[GESTÃO
Tecnologia da
Informação
Orçamento 
Atualizado]]</f>
        <v>#DIV/0!</v>
      </c>
      <c r="DI90" s="80">
        <f>SUM(DI91:DI92)</f>
        <v>0</v>
      </c>
      <c r="DJ90" s="218" t="e">
        <f>-Tabela115[[#This Row],[GESTÃO
Tecnologia da
Informação
(-)
Redução
proposta para a
_ª Reformulação]]/Tabela115[[#This Row],[GESTÃO
Tecnologia da
Informação
Orçamento 
Atualizado]]</f>
        <v>#DIV/0!</v>
      </c>
      <c r="DK9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0" s="80">
        <f>SUM(DL91:DL92)</f>
        <v>0</v>
      </c>
      <c r="DM90" s="80">
        <f>SUM(DM91:DM92)</f>
        <v>0</v>
      </c>
      <c r="DN90" s="80">
        <f>Tabela115[[#This Row],[GESTÃO
Infraestrutura
Proposta Orçamentária Inicial]]+Tabela115[[#This Row],[GESTÃO
Infraestrutura
Transposições Orçamentárias 
Nº __ a __ 
e
Reformulações
aprovadas]]</f>
        <v>0</v>
      </c>
      <c r="DO90" s="80">
        <f>SUM(DO91:DO92)</f>
        <v>0</v>
      </c>
      <c r="DP90" s="218" t="e">
        <f>Tabela115[[#This Row],[GESTÃO
Infraestrutura
Despesa Liquidada até __/__/____]]/Tabela115[[#This Row],[GESTÃO
Infraestrutura
Orçamento 
Atualizado]]</f>
        <v>#DIV/0!</v>
      </c>
      <c r="DQ90" s="80">
        <f>SUM(DQ91:DQ92)</f>
        <v>0</v>
      </c>
      <c r="DR90" s="218" t="e">
        <f>Tabela115[[#This Row],[GESTÃO
Infraestrutura
(+)
Suplementação
 proposta para a
_ª Reformulação]]/Tabela115[[#This Row],[GESTÃO
Infraestrutura
Orçamento 
Atualizado]]</f>
        <v>#DIV/0!</v>
      </c>
      <c r="DS90" s="80">
        <f>SUM(DS91:DS92)</f>
        <v>0</v>
      </c>
      <c r="DT90" s="218" t="e">
        <f>Tabela115[[#This Row],[GESTÃO
Infraestrutura
(-)
Redução
proposta para a
_ª Reformulação]]/Tabela115[[#This Row],[GESTÃO
Infraestrutura
Orçamento 
Atualizado]]</f>
        <v>#DIV/0!</v>
      </c>
      <c r="DU9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0" s="94"/>
      <c r="DX90" s="94"/>
      <c r="DY90" s="94"/>
      <c r="DZ90" s="94"/>
      <c r="EA90" s="94"/>
      <c r="EB90" s="94"/>
      <c r="EC90" s="94"/>
      <c r="ED90" s="94"/>
      <c r="EE90" s="94"/>
    </row>
    <row r="91" spans="1:135" s="18" customFormat="1" ht="12" x14ac:dyDescent="0.25">
      <c r="A91" s="85" t="s">
        <v>164</v>
      </c>
      <c r="B91" s="213" t="s">
        <v>357</v>
      </c>
      <c r="C9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1" s="69" t="e">
        <f>Tabela115[[#This Row],[DESPESA
LIQUIDADA ATÉ
 __/__/____]]/Tabela115[[#This Row],[ORÇAMENTO
ATUALIZADO]]</f>
        <v>#DIV/0!</v>
      </c>
      <c r="H9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1" s="263" t="e">
        <f>Tabela115[[#This Row],[(+)
SUPLEMENTAÇÃO
PROPOSTA PARA A
_ª
REFORMULAÇÃO]]/Tabela115[[#This Row],[ORÇAMENTO
ATUALIZADO]]</f>
        <v>#DIV/0!</v>
      </c>
      <c r="J9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1" s="263" t="e">
        <f>-Tabela115[[#This Row],[(-)
REDUÇÃO
PROPOSTA PARA A
_ª
REFORMULAÇÃO]]/Tabela115[[#This Row],[ORÇAMENTO
ATUALIZADO]]</f>
        <v>#DIV/0!</v>
      </c>
      <c r="L9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1" s="83" t="e">
        <f>(Tabela115[[#This Row],[PROPOSTA
ORÇAMENTÁRIA
ATUALIZADA
APÓS A
_ª
REFORMULAÇÃO]]/Tabela115[[#This Row],[ORÇAMENTO
ATUALIZADO]])-1</f>
        <v>#DIV/0!</v>
      </c>
      <c r="N91" s="225"/>
      <c r="O91" s="93"/>
      <c r="P9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1" s="93"/>
      <c r="R91" s="201" t="e">
        <f>Tabela115[[#This Row],[GOVERNANÇA
Direção e
Liderança
Despesa Liquidada até __/__/____]]/Tabela115[[#This Row],[GOVERNANÇA
Direção e
Liderança
Orçamento 
Atualizado]]</f>
        <v>#DIV/0!</v>
      </c>
      <c r="S91" s="93"/>
      <c r="T91" s="201" t="e">
        <f>Tabela115[[#This Row],[GOVERNANÇA
Direção e
Liderança
(+)
Suplementação
 proposta para a
_ª Reformulação]]/Tabela115[[#This Row],[GOVERNANÇA
Direção e
Liderança
Orçamento 
Atualizado]]</f>
        <v>#DIV/0!</v>
      </c>
      <c r="U91" s="93"/>
      <c r="V91" s="201" t="e">
        <f>-Tabela115[[#This Row],[GOVERNANÇA
Direção e
Liderança
(-)
Redução
proposta para a
_ª Reformulação]]/Tabela115[[#This Row],[GOVERNANÇA
Direção e
Liderança
Orçamento 
Atualizado]]</f>
        <v>#DIV/0!</v>
      </c>
      <c r="W9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1" s="31"/>
      <c r="Y91" s="31"/>
      <c r="Z9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1" s="31"/>
      <c r="AB91" s="203" t="e">
        <f>Tabela115[[#This Row],[GOVERNANÇA
Relacionamento 
Institucional
Despesa Liquidada até __/__/____]]/Tabela115[[#This Row],[GOVERNANÇA
Relacionamento 
Institucional
Orçamento 
Atualizado]]</f>
        <v>#DIV/0!</v>
      </c>
      <c r="AC91" s="31"/>
      <c r="AD9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1" s="31"/>
      <c r="AF9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1" s="31"/>
      <c r="AI91" s="93"/>
      <c r="AJ91" s="93">
        <f>Tabela115[[#This Row],[GOVERNANÇA
Estratégia
Proposta Orçamentária Inicial]]+Tabela115[[#This Row],[GOVERNANÇA
Estratégia
Transposições Orçamentárias 
Nº __ a __ 
e
Reformulações
aprovadas]]</f>
        <v>0</v>
      </c>
      <c r="AK91" s="93"/>
      <c r="AL91" s="201" t="e">
        <f>Tabela115[[#This Row],[GOVERNANÇA
Estratégia
Despesa Liquidada até __/__/____]]/Tabela115[[#This Row],[GOVERNANÇA
Estratégia
Orçamento 
Atualizado]]</f>
        <v>#DIV/0!</v>
      </c>
      <c r="AM91" s="93"/>
      <c r="AN91" s="201" t="e">
        <f>Tabela115[[#This Row],[GOVERNANÇA
Estratégia
(+)
Suplementação
 proposta para a
_ª Reformulação]]/Tabela115[[#This Row],[GOVERNANÇA
Estratégia
Orçamento 
Atualizado]]</f>
        <v>#DIV/0!</v>
      </c>
      <c r="AO91" s="93"/>
      <c r="AP91" s="201" t="e">
        <f>-Tabela115[[#This Row],[GOVERNANÇA
Estratégia
(-)
Redução
proposta para a
_ª Reformulação]]/Tabela115[[#This Row],[GOVERNANÇA
Estratégia
Orçamento 
Atualizado]]</f>
        <v>#DIV/0!</v>
      </c>
      <c r="AQ9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1" s="31"/>
      <c r="AS91" s="93"/>
      <c r="AT91" s="93">
        <f>Tabela115[[#This Row],[GOVERNANÇA
Controle
Proposta Orçamentária Inicial]]+Tabela115[[#This Row],[GOVERNANÇA
Controle
Transposições Orçamentárias 
Nº __ a __ 
e
Reformulações
aprovadas]]</f>
        <v>0</v>
      </c>
      <c r="AU91" s="93"/>
      <c r="AV91" s="201" t="e">
        <f>Tabela115[[#This Row],[GOVERNANÇA
Controle
Despesa Liquidada até __/__/____]]/Tabela115[[#This Row],[GOVERNANÇA
Controle
Orçamento 
Atualizado]]</f>
        <v>#DIV/0!</v>
      </c>
      <c r="AW91" s="93"/>
      <c r="AX91" s="201" t="e">
        <f>Tabela115[[#This Row],[GOVERNANÇA
Controle
(+)
Suplementação
 proposta para a
_ª Reformulação]]/Tabela115[[#This Row],[GOVERNANÇA
Controle
Orçamento 
Atualizado]]</f>
        <v>#DIV/0!</v>
      </c>
      <c r="AY91" s="93"/>
      <c r="AZ91" s="201" t="e">
        <f>-Tabela115[[#This Row],[GOVERNANÇA
Controle
(-)
Redução
proposta para a
_ª Reformulação]]/Tabela115[[#This Row],[GOVERNANÇA
Controle
Orçamento 
Atualizado]]</f>
        <v>#DIV/0!</v>
      </c>
      <c r="BA9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1" s="225"/>
      <c r="BD91" s="93"/>
      <c r="BE91" s="93">
        <f>Tabela115[[#This Row],[FINALIDADE
Fiscalização
Proposta Orçamentária Inicial]]+Tabela115[[#This Row],[FINALIDADE
Fiscalização
Transposições Orçamentárias 
Nº __ a __ 
e
Reformulações
aprovadas]]</f>
        <v>0</v>
      </c>
      <c r="BF91" s="93"/>
      <c r="BG91" s="201" t="e">
        <f>Tabela115[[#This Row],[FINALIDADE
Fiscalização
Despesa Liquidada até __/__/____]]/Tabela115[[#This Row],[FINALIDADE
Fiscalização
Orçamento 
Atualizado]]</f>
        <v>#DIV/0!</v>
      </c>
      <c r="BH91" s="93"/>
      <c r="BI91" s="201" t="e">
        <f>Tabela115[[#This Row],[FINALIDADE
Fiscalização
(+)
Suplementação
 proposta para a
_ª Reformulação]]/Tabela115[[#This Row],[FINALIDADE
Fiscalização
Orçamento 
Atualizado]]</f>
        <v>#DIV/0!</v>
      </c>
      <c r="BJ91" s="93"/>
      <c r="BK91" s="201" t="e">
        <f>Tabela115[[#This Row],[FINALIDADE
Fiscalização
(-)
Redução
proposta para a
_ª Reformulação]]/Tabela115[[#This Row],[FINALIDADE
Fiscalização
Orçamento 
Atualizado]]</f>
        <v>#DIV/0!</v>
      </c>
      <c r="BL9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1" s="31"/>
      <c r="BN91" s="93"/>
      <c r="BO91" s="93">
        <f>Tabela115[[#This Row],[FINALIDADE
Registro
Proposta Orçamentária Inicial]]+Tabela115[[#This Row],[FINALIDADE
Registro
Transposições Orçamentárias 
Nº __ a __ 
e
Reformulações
aprovadas]]</f>
        <v>0</v>
      </c>
      <c r="BP91" s="93"/>
      <c r="BQ91" s="202" t="e">
        <f>Tabela115[[#This Row],[FINALIDADE
Registro
Despesa Liquidada até __/__/____]]/Tabela115[[#This Row],[FINALIDADE
Registro
Orçamento 
Atualizado]]</f>
        <v>#DIV/0!</v>
      </c>
      <c r="BR91" s="93"/>
      <c r="BS91" s="202" t="e">
        <f>Tabela115[[#This Row],[FINALIDADE
Registro
(+)
Suplementação
 proposta para a
_ª Reformulação]]/Tabela115[[#This Row],[FINALIDADE
Registro
Orçamento 
Atualizado]]</f>
        <v>#DIV/0!</v>
      </c>
      <c r="BT91" s="93"/>
      <c r="BU91" s="202" t="e">
        <f>Tabela115[[#This Row],[FINALIDADE
Registro
(-)
Redução
proposta para a
_ª Reformulação]]/Tabela115[[#This Row],[FINALIDADE
Registro
Orçamento 
Atualizado]]</f>
        <v>#DIV/0!</v>
      </c>
      <c r="BV9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1" s="244"/>
      <c r="BX91" s="31"/>
      <c r="BY9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1" s="93"/>
      <c r="CA91" s="201" t="e">
        <f>Tabela115[[#This Row],[FINALIDADE
Julgamento e Normatização
Despesa Liquidada até __/__/____]]/Tabela115[[#This Row],[FINALIDADE
Julgamento e Normatização
Orçamento 
Atualizado]]</f>
        <v>#DIV/0!</v>
      </c>
      <c r="CB91" s="93"/>
      <c r="CC9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1" s="93"/>
      <c r="CE9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1" s="31"/>
      <c r="CI91" s="31"/>
      <c r="CJ9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1" s="31"/>
      <c r="CL91" s="203" t="e">
        <f>Tabela115[[#This Row],[GESTÃO
Comunicação 
e Eventos
Despesa Liquidada até __/__/____]]/Tabela115[[#This Row],[GESTÃO
Comunicação 
e Eventos
Orçamento 
Atualizado]]</f>
        <v>#DIV/0!</v>
      </c>
      <c r="CM91" s="31"/>
      <c r="CN91" s="203" t="e">
        <f>Tabela115[[#This Row],[GESTÃO
Comunicação 
e Eventos
(+)
Suplementação
 proposta para a
_ª Reformulação]]/Tabela115[[#This Row],[GESTÃO
Comunicação 
e Eventos
Orçamento 
Atualizado]]</f>
        <v>#DIV/0!</v>
      </c>
      <c r="CO91" s="31"/>
      <c r="CP91" s="203" t="e">
        <f>-Tabela115[[#This Row],[GESTÃO
Comunicação 
e Eventos
(-)
Redução
proposta para a
_ª Reformulação]]/Tabela115[[#This Row],[GESTÃO
Comunicação 
e Eventos
Orçamento 
Atualizado]]</f>
        <v>#DIV/0!</v>
      </c>
      <c r="CQ9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1" s="31"/>
      <c r="CS91" s="31"/>
      <c r="CT9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1" s="31"/>
      <c r="CV91" s="203" t="e">
        <f>Tabela115[[#This Row],[GESTÃO
Suporte Técnico-Administrativo
Despesa Liquidada até __/__/____]]/Tabela115[[#This Row],[GESTÃO
Suporte Técnico-Administrativo
Orçamento 
Atualizado]]</f>
        <v>#DIV/0!</v>
      </c>
      <c r="CW91" s="31"/>
      <c r="CX9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1" s="31"/>
      <c r="CZ9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1" s="31"/>
      <c r="DC91" s="31"/>
      <c r="DD9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1" s="31"/>
      <c r="DF91" s="203" t="e">
        <f>Tabela115[[#This Row],[GESTÃO
Tecnologia da
Informação
Despesa Liquidada até __/__/____]]/Tabela115[[#This Row],[GESTÃO
Tecnologia da
Informação
Orçamento 
Atualizado]]</f>
        <v>#DIV/0!</v>
      </c>
      <c r="DG91" s="31"/>
      <c r="DH9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1" s="31"/>
      <c r="DJ91" s="203" t="e">
        <f>-Tabela115[[#This Row],[GESTÃO
Tecnologia da
Informação
(-)
Redução
proposta para a
_ª Reformulação]]/Tabela115[[#This Row],[GESTÃO
Tecnologia da
Informação
Orçamento 
Atualizado]]</f>
        <v>#DIV/0!</v>
      </c>
      <c r="DK9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1" s="31"/>
      <c r="DM91" s="31"/>
      <c r="DN91" s="31">
        <f>Tabela115[[#This Row],[GESTÃO
Infraestrutura
Proposta Orçamentária Inicial]]+Tabela115[[#This Row],[GESTÃO
Infraestrutura
Transposições Orçamentárias 
Nº __ a __ 
e
Reformulações
aprovadas]]</f>
        <v>0</v>
      </c>
      <c r="DO91" s="31"/>
      <c r="DP91" s="203" t="e">
        <f>Tabela115[[#This Row],[GESTÃO
Infraestrutura
Despesa Liquidada até __/__/____]]/Tabela115[[#This Row],[GESTÃO
Infraestrutura
Orçamento 
Atualizado]]</f>
        <v>#DIV/0!</v>
      </c>
      <c r="DQ91" s="31"/>
      <c r="DR91" s="203" t="e">
        <f>Tabela115[[#This Row],[GESTÃO
Infraestrutura
(+)
Suplementação
 proposta para a
_ª Reformulação]]/Tabela115[[#This Row],[GESTÃO
Infraestrutura
Orçamento 
Atualizado]]</f>
        <v>#DIV/0!</v>
      </c>
      <c r="DS91" s="31"/>
      <c r="DT91" s="203" t="e">
        <f>Tabela115[[#This Row],[GESTÃO
Infraestrutura
(-)
Redução
proposta para a
_ª Reformulação]]/Tabela115[[#This Row],[GESTÃO
Infraestrutura
Orçamento 
Atualizado]]</f>
        <v>#DIV/0!</v>
      </c>
      <c r="DU9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1" s="89"/>
      <c r="DX91" s="89"/>
      <c r="DY91" s="89"/>
      <c r="DZ91" s="89"/>
      <c r="EA91" s="89"/>
      <c r="EB91" s="89"/>
      <c r="EC91" s="89"/>
      <c r="ED91" s="89"/>
      <c r="EE91" s="89"/>
    </row>
    <row r="92" spans="1:135" s="18" customFormat="1" ht="12" x14ac:dyDescent="0.25">
      <c r="A92" s="85" t="s">
        <v>677</v>
      </c>
      <c r="B92" s="213" t="s">
        <v>678</v>
      </c>
      <c r="C9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2" s="69" t="e">
        <f>Tabela115[[#This Row],[DESPESA
LIQUIDADA ATÉ
 __/__/____]]/Tabela115[[#This Row],[ORÇAMENTO
ATUALIZADO]]</f>
        <v>#DIV/0!</v>
      </c>
      <c r="H9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2" s="263" t="e">
        <f>Tabela115[[#This Row],[(+)
SUPLEMENTAÇÃO
PROPOSTA PARA A
_ª
REFORMULAÇÃO]]/Tabela115[[#This Row],[ORÇAMENTO
ATUALIZADO]]</f>
        <v>#DIV/0!</v>
      </c>
      <c r="J9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2" s="263" t="e">
        <f>-Tabela115[[#This Row],[(-)
REDUÇÃO
PROPOSTA PARA A
_ª
REFORMULAÇÃO]]/Tabela115[[#This Row],[ORÇAMENTO
ATUALIZADO]]</f>
        <v>#DIV/0!</v>
      </c>
      <c r="L9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2" s="83" t="e">
        <f>(Tabela115[[#This Row],[PROPOSTA
ORÇAMENTÁRIA
ATUALIZADA
APÓS A
_ª
REFORMULAÇÃO]]/Tabela115[[#This Row],[ORÇAMENTO
ATUALIZADO]])-1</f>
        <v>#DIV/0!</v>
      </c>
      <c r="N92" s="225"/>
      <c r="O92" s="93"/>
      <c r="P9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2" s="93"/>
      <c r="R92" s="201" t="e">
        <f>Tabela115[[#This Row],[GOVERNANÇA
Direção e
Liderança
Despesa Liquidada até __/__/____]]/Tabela115[[#This Row],[GOVERNANÇA
Direção e
Liderança
Orçamento 
Atualizado]]</f>
        <v>#DIV/0!</v>
      </c>
      <c r="S92" s="93"/>
      <c r="T92" s="201" t="e">
        <f>Tabela115[[#This Row],[GOVERNANÇA
Direção e
Liderança
(+)
Suplementação
 proposta para a
_ª Reformulação]]/Tabela115[[#This Row],[GOVERNANÇA
Direção e
Liderança
Orçamento 
Atualizado]]</f>
        <v>#DIV/0!</v>
      </c>
      <c r="U92" s="93"/>
      <c r="V92" s="201" t="e">
        <f>-Tabela115[[#This Row],[GOVERNANÇA
Direção e
Liderança
(-)
Redução
proposta para a
_ª Reformulação]]/Tabela115[[#This Row],[GOVERNANÇA
Direção e
Liderança
Orçamento 
Atualizado]]</f>
        <v>#DIV/0!</v>
      </c>
      <c r="W9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2" s="31"/>
      <c r="Y92" s="31"/>
      <c r="Z9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2" s="31"/>
      <c r="AB92" s="203" t="e">
        <f>Tabela115[[#This Row],[GOVERNANÇA
Relacionamento 
Institucional
Despesa Liquidada até __/__/____]]/Tabela115[[#This Row],[GOVERNANÇA
Relacionamento 
Institucional
Orçamento 
Atualizado]]</f>
        <v>#DIV/0!</v>
      </c>
      <c r="AC92" s="31"/>
      <c r="AD9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2" s="31"/>
      <c r="AF9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2" s="31"/>
      <c r="AI92" s="93"/>
      <c r="AJ92" s="93">
        <f>Tabela115[[#This Row],[GOVERNANÇA
Estratégia
Proposta Orçamentária Inicial]]+Tabela115[[#This Row],[GOVERNANÇA
Estratégia
Transposições Orçamentárias 
Nº __ a __ 
e
Reformulações
aprovadas]]</f>
        <v>0</v>
      </c>
      <c r="AK92" s="93"/>
      <c r="AL92" s="201" t="e">
        <f>Tabela115[[#This Row],[GOVERNANÇA
Estratégia
Despesa Liquidada até __/__/____]]/Tabela115[[#This Row],[GOVERNANÇA
Estratégia
Orçamento 
Atualizado]]</f>
        <v>#DIV/0!</v>
      </c>
      <c r="AM92" s="93"/>
      <c r="AN92" s="201" t="e">
        <f>Tabela115[[#This Row],[GOVERNANÇA
Estratégia
(+)
Suplementação
 proposta para a
_ª Reformulação]]/Tabela115[[#This Row],[GOVERNANÇA
Estratégia
Orçamento 
Atualizado]]</f>
        <v>#DIV/0!</v>
      </c>
      <c r="AO92" s="93"/>
      <c r="AP92" s="201" t="e">
        <f>-Tabela115[[#This Row],[GOVERNANÇA
Estratégia
(-)
Redução
proposta para a
_ª Reformulação]]/Tabela115[[#This Row],[GOVERNANÇA
Estratégia
Orçamento 
Atualizado]]</f>
        <v>#DIV/0!</v>
      </c>
      <c r="AQ9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2" s="31"/>
      <c r="AS92" s="93"/>
      <c r="AT92" s="93">
        <f>Tabela115[[#This Row],[GOVERNANÇA
Controle
Proposta Orçamentária Inicial]]+Tabela115[[#This Row],[GOVERNANÇA
Controle
Transposições Orçamentárias 
Nº __ a __ 
e
Reformulações
aprovadas]]</f>
        <v>0</v>
      </c>
      <c r="AU92" s="93"/>
      <c r="AV92" s="201" t="e">
        <f>Tabela115[[#This Row],[GOVERNANÇA
Controle
Despesa Liquidada até __/__/____]]/Tabela115[[#This Row],[GOVERNANÇA
Controle
Orçamento 
Atualizado]]</f>
        <v>#DIV/0!</v>
      </c>
      <c r="AW92" s="93"/>
      <c r="AX92" s="201" t="e">
        <f>Tabela115[[#This Row],[GOVERNANÇA
Controle
(+)
Suplementação
 proposta para a
_ª Reformulação]]/Tabela115[[#This Row],[GOVERNANÇA
Controle
Orçamento 
Atualizado]]</f>
        <v>#DIV/0!</v>
      </c>
      <c r="AY92" s="93"/>
      <c r="AZ92" s="201" t="e">
        <f>-Tabela115[[#This Row],[GOVERNANÇA
Controle
(-)
Redução
proposta para a
_ª Reformulação]]/Tabela115[[#This Row],[GOVERNANÇA
Controle
Orçamento 
Atualizado]]</f>
        <v>#DIV/0!</v>
      </c>
      <c r="BA9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2" s="225"/>
      <c r="BD92" s="93"/>
      <c r="BE92" s="93">
        <f>Tabela115[[#This Row],[FINALIDADE
Fiscalização
Proposta Orçamentária Inicial]]+Tabela115[[#This Row],[FINALIDADE
Fiscalização
Transposições Orçamentárias 
Nº __ a __ 
e
Reformulações
aprovadas]]</f>
        <v>0</v>
      </c>
      <c r="BF92" s="93"/>
      <c r="BG92" s="201" t="e">
        <f>Tabela115[[#This Row],[FINALIDADE
Fiscalização
Despesa Liquidada até __/__/____]]/Tabela115[[#This Row],[FINALIDADE
Fiscalização
Orçamento 
Atualizado]]</f>
        <v>#DIV/0!</v>
      </c>
      <c r="BH92" s="93"/>
      <c r="BI92" s="201" t="e">
        <f>Tabela115[[#This Row],[FINALIDADE
Fiscalização
(+)
Suplementação
 proposta para a
_ª Reformulação]]/Tabela115[[#This Row],[FINALIDADE
Fiscalização
Orçamento 
Atualizado]]</f>
        <v>#DIV/0!</v>
      </c>
      <c r="BJ92" s="93"/>
      <c r="BK92" s="201" t="e">
        <f>Tabela115[[#This Row],[FINALIDADE
Fiscalização
(-)
Redução
proposta para a
_ª Reformulação]]/Tabela115[[#This Row],[FINALIDADE
Fiscalização
Orçamento 
Atualizado]]</f>
        <v>#DIV/0!</v>
      </c>
      <c r="BL9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2" s="31"/>
      <c r="BN92" s="93"/>
      <c r="BO92" s="93">
        <f>Tabela115[[#This Row],[FINALIDADE
Registro
Proposta Orçamentária Inicial]]+Tabela115[[#This Row],[FINALIDADE
Registro
Transposições Orçamentárias 
Nº __ a __ 
e
Reformulações
aprovadas]]</f>
        <v>0</v>
      </c>
      <c r="BP92" s="93"/>
      <c r="BQ92" s="202" t="e">
        <f>Tabela115[[#This Row],[FINALIDADE
Registro
Despesa Liquidada até __/__/____]]/Tabela115[[#This Row],[FINALIDADE
Registro
Orçamento 
Atualizado]]</f>
        <v>#DIV/0!</v>
      </c>
      <c r="BR92" s="93"/>
      <c r="BS92" s="202" t="e">
        <f>Tabela115[[#This Row],[FINALIDADE
Registro
(+)
Suplementação
 proposta para a
_ª Reformulação]]/Tabela115[[#This Row],[FINALIDADE
Registro
Orçamento 
Atualizado]]</f>
        <v>#DIV/0!</v>
      </c>
      <c r="BT92" s="93"/>
      <c r="BU92" s="202" t="e">
        <f>Tabela115[[#This Row],[FINALIDADE
Registro
(-)
Redução
proposta para a
_ª Reformulação]]/Tabela115[[#This Row],[FINALIDADE
Registro
Orçamento 
Atualizado]]</f>
        <v>#DIV/0!</v>
      </c>
      <c r="BV9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2" s="244"/>
      <c r="BX92" s="31"/>
      <c r="BY9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2" s="93"/>
      <c r="CA92" s="201" t="e">
        <f>Tabela115[[#This Row],[FINALIDADE
Julgamento e Normatização
Despesa Liquidada até __/__/____]]/Tabela115[[#This Row],[FINALIDADE
Julgamento e Normatização
Orçamento 
Atualizado]]</f>
        <v>#DIV/0!</v>
      </c>
      <c r="CB92" s="93"/>
      <c r="CC9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2" s="93"/>
      <c r="CE9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2" s="31"/>
      <c r="CI92" s="31"/>
      <c r="CJ9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2" s="31"/>
      <c r="CL92" s="203" t="e">
        <f>Tabela115[[#This Row],[GESTÃO
Comunicação 
e Eventos
Despesa Liquidada até __/__/____]]/Tabela115[[#This Row],[GESTÃO
Comunicação 
e Eventos
Orçamento 
Atualizado]]</f>
        <v>#DIV/0!</v>
      </c>
      <c r="CM92" s="31"/>
      <c r="CN92" s="203" t="e">
        <f>Tabela115[[#This Row],[GESTÃO
Comunicação 
e Eventos
(+)
Suplementação
 proposta para a
_ª Reformulação]]/Tabela115[[#This Row],[GESTÃO
Comunicação 
e Eventos
Orçamento 
Atualizado]]</f>
        <v>#DIV/0!</v>
      </c>
      <c r="CO92" s="31"/>
      <c r="CP92" s="203" t="e">
        <f>-Tabela115[[#This Row],[GESTÃO
Comunicação 
e Eventos
(-)
Redução
proposta para a
_ª Reformulação]]/Tabela115[[#This Row],[GESTÃO
Comunicação 
e Eventos
Orçamento 
Atualizado]]</f>
        <v>#DIV/0!</v>
      </c>
      <c r="CQ9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2" s="31"/>
      <c r="CS92" s="31"/>
      <c r="CT9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2" s="31"/>
      <c r="CV92" s="203" t="e">
        <f>Tabela115[[#This Row],[GESTÃO
Suporte Técnico-Administrativo
Despesa Liquidada até __/__/____]]/Tabela115[[#This Row],[GESTÃO
Suporte Técnico-Administrativo
Orçamento 
Atualizado]]</f>
        <v>#DIV/0!</v>
      </c>
      <c r="CW92" s="31"/>
      <c r="CX9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2" s="31"/>
      <c r="CZ9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2" s="31"/>
      <c r="DC92" s="31"/>
      <c r="DD9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2" s="31"/>
      <c r="DF92" s="203" t="e">
        <f>Tabela115[[#This Row],[GESTÃO
Tecnologia da
Informação
Despesa Liquidada até __/__/____]]/Tabela115[[#This Row],[GESTÃO
Tecnologia da
Informação
Orçamento 
Atualizado]]</f>
        <v>#DIV/0!</v>
      </c>
      <c r="DG92" s="31"/>
      <c r="DH9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2" s="31"/>
      <c r="DJ92" s="203" t="e">
        <f>-Tabela115[[#This Row],[GESTÃO
Tecnologia da
Informação
(-)
Redução
proposta para a
_ª Reformulação]]/Tabela115[[#This Row],[GESTÃO
Tecnologia da
Informação
Orçamento 
Atualizado]]</f>
        <v>#DIV/0!</v>
      </c>
      <c r="DK9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2" s="31"/>
      <c r="DM92" s="31"/>
      <c r="DN92" s="31">
        <f>Tabela115[[#This Row],[GESTÃO
Infraestrutura
Proposta Orçamentária Inicial]]+Tabela115[[#This Row],[GESTÃO
Infraestrutura
Transposições Orçamentárias 
Nº __ a __ 
e
Reformulações
aprovadas]]</f>
        <v>0</v>
      </c>
      <c r="DO92" s="31"/>
      <c r="DP92" s="203" t="e">
        <f>Tabela115[[#This Row],[GESTÃO
Infraestrutura
Despesa Liquidada até __/__/____]]/Tabela115[[#This Row],[GESTÃO
Infraestrutura
Orçamento 
Atualizado]]</f>
        <v>#DIV/0!</v>
      </c>
      <c r="DQ92" s="31"/>
      <c r="DR92" s="203" t="e">
        <f>Tabela115[[#This Row],[GESTÃO
Infraestrutura
(+)
Suplementação
 proposta para a
_ª Reformulação]]/Tabela115[[#This Row],[GESTÃO
Infraestrutura
Orçamento 
Atualizado]]</f>
        <v>#DIV/0!</v>
      </c>
      <c r="DS92" s="31"/>
      <c r="DT92" s="203" t="e">
        <f>Tabela115[[#This Row],[GESTÃO
Infraestrutura
(-)
Redução
proposta para a
_ª Reformulação]]/Tabela115[[#This Row],[GESTÃO
Infraestrutura
Orçamento 
Atualizado]]</f>
        <v>#DIV/0!</v>
      </c>
      <c r="DU9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2" s="89"/>
      <c r="DX92" s="89"/>
      <c r="DY92" s="89"/>
      <c r="DZ92" s="89"/>
      <c r="EA92" s="89"/>
      <c r="EB92" s="89"/>
      <c r="EC92" s="89"/>
      <c r="ED92" s="89"/>
      <c r="EE92" s="89"/>
    </row>
    <row r="93" spans="1:135" s="37" customFormat="1" ht="12" x14ac:dyDescent="0.25">
      <c r="A93" s="74" t="s">
        <v>165</v>
      </c>
      <c r="B93" s="212" t="s">
        <v>836</v>
      </c>
      <c r="C93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3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3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3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3" s="68" t="e">
        <f>Tabela115[[#This Row],[DESPESA
LIQUIDADA ATÉ
 __/__/____]]/Tabela115[[#This Row],[ORÇAMENTO
ATUALIZADO]]</f>
        <v>#DIV/0!</v>
      </c>
      <c r="H93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3" s="259" t="e">
        <f>Tabela115[[#This Row],[(+)
SUPLEMENTAÇÃO
PROPOSTA PARA A
_ª
REFORMULAÇÃO]]/Tabela115[[#This Row],[ORÇAMENTO
ATUALIZADO]]</f>
        <v>#DIV/0!</v>
      </c>
      <c r="J93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3" s="259" t="e">
        <f>-Tabela115[[#This Row],[(-)
REDUÇÃO
PROPOSTA PARA A
_ª
REFORMULAÇÃO]]/Tabela115[[#This Row],[ORÇAMENTO
ATUALIZADO]]</f>
        <v>#DIV/0!</v>
      </c>
      <c r="L93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3" s="82" t="e">
        <f>(Tabela115[[#This Row],[PROPOSTA
ORÇAMENTÁRIA
ATUALIZADA
APÓS A
_ª
REFORMULAÇÃO]]/Tabela115[[#This Row],[ORÇAMENTO
ATUALIZADO]])-1</f>
        <v>#DIV/0!</v>
      </c>
      <c r="N93" s="221">
        <f>SUM(N94)</f>
        <v>0</v>
      </c>
      <c r="O93" s="92">
        <f>SUM(O94)</f>
        <v>0</v>
      </c>
      <c r="P93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3" s="92">
        <f>SUM(Q94)</f>
        <v>0</v>
      </c>
      <c r="R93" s="217" t="e">
        <f>Tabela115[[#This Row],[GOVERNANÇA
Direção e
Liderança
Despesa Liquidada até __/__/____]]/Tabela115[[#This Row],[GOVERNANÇA
Direção e
Liderança
Orçamento 
Atualizado]]</f>
        <v>#DIV/0!</v>
      </c>
      <c r="S93" s="92">
        <f>SUM(S94)</f>
        <v>0</v>
      </c>
      <c r="T93" s="217" t="e">
        <f>Tabela115[[#This Row],[GOVERNANÇA
Direção e
Liderança
(+)
Suplementação
 proposta para a
_ª Reformulação]]/Tabela115[[#This Row],[GOVERNANÇA
Direção e
Liderança
Orçamento 
Atualizado]]</f>
        <v>#DIV/0!</v>
      </c>
      <c r="U93" s="92">
        <f>SUM(U94)</f>
        <v>0</v>
      </c>
      <c r="V93" s="217" t="e">
        <f>-Tabela115[[#This Row],[GOVERNANÇA
Direção e
Liderança
(-)
Redução
proposta para a
_ª Reformulação]]/Tabela115[[#This Row],[GOVERNANÇA
Direção e
Liderança
Orçamento 
Atualizado]]</f>
        <v>#DIV/0!</v>
      </c>
      <c r="W93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3" s="80">
        <f>SUM(X94)</f>
        <v>0</v>
      </c>
      <c r="Y93" s="80">
        <f>SUM(Y94)</f>
        <v>0</v>
      </c>
      <c r="Z93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3" s="80">
        <f>SUM(AA94)</f>
        <v>0</v>
      </c>
      <c r="AB93" s="218" t="e">
        <f>Tabela115[[#This Row],[GOVERNANÇA
Relacionamento 
Institucional
Despesa Liquidada até __/__/____]]/Tabela115[[#This Row],[GOVERNANÇA
Relacionamento 
Institucional
Orçamento 
Atualizado]]</f>
        <v>#DIV/0!</v>
      </c>
      <c r="AC93" s="80">
        <f>SUM(AC94)</f>
        <v>0</v>
      </c>
      <c r="AD93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3" s="80">
        <f>SUM(AE94)</f>
        <v>0</v>
      </c>
      <c r="AF93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3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3" s="80">
        <f>SUM(AH94)</f>
        <v>0</v>
      </c>
      <c r="AI93" s="92">
        <f>SUM(AI94)</f>
        <v>0</v>
      </c>
      <c r="AJ93" s="92">
        <f>Tabela115[[#This Row],[GOVERNANÇA
Estratégia
Proposta Orçamentária Inicial]]+Tabela115[[#This Row],[GOVERNANÇA
Estratégia
Transposições Orçamentárias 
Nº __ a __ 
e
Reformulações
aprovadas]]</f>
        <v>0</v>
      </c>
      <c r="AK93" s="92">
        <f>SUM(AK94)</f>
        <v>0</v>
      </c>
      <c r="AL93" s="217" t="e">
        <f>Tabela115[[#This Row],[GOVERNANÇA
Estratégia
Despesa Liquidada até __/__/____]]/Tabela115[[#This Row],[GOVERNANÇA
Estratégia
Orçamento 
Atualizado]]</f>
        <v>#DIV/0!</v>
      </c>
      <c r="AM93" s="92">
        <f>SUM(AM94)</f>
        <v>0</v>
      </c>
      <c r="AN93" s="217" t="e">
        <f>Tabela115[[#This Row],[GOVERNANÇA
Estratégia
(+)
Suplementação
 proposta para a
_ª Reformulação]]/Tabela115[[#This Row],[GOVERNANÇA
Estratégia
Orçamento 
Atualizado]]</f>
        <v>#DIV/0!</v>
      </c>
      <c r="AO93" s="92">
        <f>SUM(AO94)</f>
        <v>0</v>
      </c>
      <c r="AP93" s="217" t="e">
        <f>-Tabela115[[#This Row],[GOVERNANÇA
Estratégia
(-)
Redução
proposta para a
_ª Reformulação]]/Tabela115[[#This Row],[GOVERNANÇA
Estratégia
Orçamento 
Atualizado]]</f>
        <v>#DIV/0!</v>
      </c>
      <c r="AQ93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3" s="80">
        <f>SUM(AR94)</f>
        <v>0</v>
      </c>
      <c r="AS93" s="92">
        <f>SUM(AS94)</f>
        <v>0</v>
      </c>
      <c r="AT93" s="92">
        <f>Tabela115[[#This Row],[GOVERNANÇA
Controle
Proposta Orçamentária Inicial]]+Tabela115[[#This Row],[GOVERNANÇA
Controle
Transposições Orçamentárias 
Nº __ a __ 
e
Reformulações
aprovadas]]</f>
        <v>0</v>
      </c>
      <c r="AU93" s="92">
        <f>SUM(AU94)</f>
        <v>0</v>
      </c>
      <c r="AV93" s="217" t="e">
        <f>Tabela115[[#This Row],[GOVERNANÇA
Controle
Despesa Liquidada até __/__/____]]/Tabela115[[#This Row],[GOVERNANÇA
Controle
Orçamento 
Atualizado]]</f>
        <v>#DIV/0!</v>
      </c>
      <c r="AW93" s="92">
        <f>SUM(AW94)</f>
        <v>0</v>
      </c>
      <c r="AX93" s="217" t="e">
        <f>Tabela115[[#This Row],[GOVERNANÇA
Controle
(+)
Suplementação
 proposta para a
_ª Reformulação]]/Tabela115[[#This Row],[GOVERNANÇA
Controle
Orçamento 
Atualizado]]</f>
        <v>#DIV/0!</v>
      </c>
      <c r="AY93" s="92">
        <f>SUM(AY94)</f>
        <v>0</v>
      </c>
      <c r="AZ93" s="217" t="e">
        <f>-Tabela115[[#This Row],[GOVERNANÇA
Controle
(-)
Redução
proposta para a
_ª Reformulação]]/Tabela115[[#This Row],[GOVERNANÇA
Controle
Orçamento 
Atualizado]]</f>
        <v>#DIV/0!</v>
      </c>
      <c r="BA93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3" s="221">
        <f>SUM(BC94)</f>
        <v>0</v>
      </c>
      <c r="BD93" s="92">
        <f>SUM(BD94)</f>
        <v>0</v>
      </c>
      <c r="BE93" s="92">
        <f>Tabela115[[#This Row],[FINALIDADE
Fiscalização
Proposta Orçamentária Inicial]]+Tabela115[[#This Row],[FINALIDADE
Fiscalização
Transposições Orçamentárias 
Nº __ a __ 
e
Reformulações
aprovadas]]</f>
        <v>0</v>
      </c>
      <c r="BF93" s="92">
        <f>SUM(BF94)</f>
        <v>0</v>
      </c>
      <c r="BG93" s="217" t="e">
        <f>Tabela115[[#This Row],[FINALIDADE
Fiscalização
Despesa Liquidada até __/__/____]]/Tabela115[[#This Row],[FINALIDADE
Fiscalização
Orçamento 
Atualizado]]</f>
        <v>#DIV/0!</v>
      </c>
      <c r="BH93" s="92">
        <f>SUM(BH94)</f>
        <v>0</v>
      </c>
      <c r="BI93" s="217" t="e">
        <f>Tabela115[[#This Row],[FINALIDADE
Fiscalização
(+)
Suplementação
 proposta para a
_ª Reformulação]]/Tabela115[[#This Row],[FINALIDADE
Fiscalização
Orçamento 
Atualizado]]</f>
        <v>#DIV/0!</v>
      </c>
      <c r="BJ93" s="92">
        <f>SUM(BJ94)</f>
        <v>0</v>
      </c>
      <c r="BK93" s="217" t="e">
        <f>Tabela115[[#This Row],[FINALIDADE
Fiscalização
(-)
Redução
proposta para a
_ª Reformulação]]/Tabela115[[#This Row],[FINALIDADE
Fiscalização
Orçamento 
Atualizado]]</f>
        <v>#DIV/0!</v>
      </c>
      <c r="BL93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3" s="80">
        <f>SUM(BM94)</f>
        <v>0</v>
      </c>
      <c r="BN93" s="92">
        <f>SUM(BN94)</f>
        <v>0</v>
      </c>
      <c r="BO93" s="92">
        <f>Tabela115[[#This Row],[FINALIDADE
Registro
Proposta Orçamentária Inicial]]+Tabela115[[#This Row],[FINALIDADE
Registro
Transposições Orçamentárias 
Nº __ a __ 
e
Reformulações
aprovadas]]</f>
        <v>0</v>
      </c>
      <c r="BP93" s="92">
        <f>SUM(BP94)</f>
        <v>0</v>
      </c>
      <c r="BQ93" s="220" t="e">
        <f>Tabela115[[#This Row],[FINALIDADE
Registro
Despesa Liquidada até __/__/____]]/Tabela115[[#This Row],[FINALIDADE
Registro
Orçamento 
Atualizado]]</f>
        <v>#DIV/0!</v>
      </c>
      <c r="BR93" s="92">
        <f>SUM(BR94)</f>
        <v>0</v>
      </c>
      <c r="BS93" s="220" t="e">
        <f>Tabela115[[#This Row],[FINALIDADE
Registro
(+)
Suplementação
 proposta para a
_ª Reformulação]]/Tabela115[[#This Row],[FINALIDADE
Registro
Orçamento 
Atualizado]]</f>
        <v>#DIV/0!</v>
      </c>
      <c r="BT93" s="92">
        <f>SUM(BT94)</f>
        <v>0</v>
      </c>
      <c r="BU93" s="220" t="e">
        <f>Tabela115[[#This Row],[FINALIDADE
Registro
(-)
Redução
proposta para a
_ª Reformulação]]/Tabela115[[#This Row],[FINALIDADE
Registro
Orçamento 
Atualizado]]</f>
        <v>#DIV/0!</v>
      </c>
      <c r="BV93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3" s="243">
        <f>SUM(BW94)</f>
        <v>0</v>
      </c>
      <c r="BX93" s="80">
        <f>SUM(BX94)</f>
        <v>0</v>
      </c>
      <c r="BY93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3" s="92">
        <f>SUM(BZ94)</f>
        <v>0</v>
      </c>
      <c r="CA93" s="217" t="e">
        <f>Tabela115[[#This Row],[FINALIDADE
Julgamento e Normatização
Despesa Liquidada até __/__/____]]/Tabela115[[#This Row],[FINALIDADE
Julgamento e Normatização
Orçamento 
Atualizado]]</f>
        <v>#DIV/0!</v>
      </c>
      <c r="CB93" s="92">
        <f>SUM(CB94)</f>
        <v>0</v>
      </c>
      <c r="CC93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3" s="92">
        <f>SUM(CD94)</f>
        <v>0</v>
      </c>
      <c r="CE93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93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3" s="80">
        <f>SUM(CH94)</f>
        <v>0</v>
      </c>
      <c r="CI93" s="80">
        <f>SUM(CI94)</f>
        <v>0</v>
      </c>
      <c r="CJ93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3" s="80">
        <f>SUM(CK94)</f>
        <v>0</v>
      </c>
      <c r="CL93" s="218" t="e">
        <f>Tabela115[[#This Row],[GESTÃO
Comunicação 
e Eventos
Despesa Liquidada até __/__/____]]/Tabela115[[#This Row],[GESTÃO
Comunicação 
e Eventos
Orçamento 
Atualizado]]</f>
        <v>#DIV/0!</v>
      </c>
      <c r="CM93" s="80">
        <f>SUM(CM94)</f>
        <v>0</v>
      </c>
      <c r="CN93" s="218" t="e">
        <f>Tabela115[[#This Row],[GESTÃO
Comunicação 
e Eventos
(+)
Suplementação
 proposta para a
_ª Reformulação]]/Tabela115[[#This Row],[GESTÃO
Comunicação 
e Eventos
Orçamento 
Atualizado]]</f>
        <v>#DIV/0!</v>
      </c>
      <c r="CO93" s="80">
        <f>SUM(CO94)</f>
        <v>0</v>
      </c>
      <c r="CP93" s="218" t="e">
        <f>-Tabela115[[#This Row],[GESTÃO
Comunicação 
e Eventos
(-)
Redução
proposta para a
_ª Reformulação]]/Tabela115[[#This Row],[GESTÃO
Comunicação 
e Eventos
Orçamento 
Atualizado]]</f>
        <v>#DIV/0!</v>
      </c>
      <c r="CQ93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3" s="80">
        <f>SUM(CR94)</f>
        <v>0</v>
      </c>
      <c r="CS93" s="80">
        <f>SUM(CS94)</f>
        <v>0</v>
      </c>
      <c r="CT93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3" s="80">
        <f>SUM(CU94)</f>
        <v>0</v>
      </c>
      <c r="CV93" s="218" t="e">
        <f>Tabela115[[#This Row],[GESTÃO
Suporte Técnico-Administrativo
Despesa Liquidada até __/__/____]]/Tabela115[[#This Row],[GESTÃO
Suporte Técnico-Administrativo
Orçamento 
Atualizado]]</f>
        <v>#DIV/0!</v>
      </c>
      <c r="CW93" s="80">
        <f>SUM(CW94)</f>
        <v>0</v>
      </c>
      <c r="CX93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3" s="80">
        <f>SUM(CY94)</f>
        <v>0</v>
      </c>
      <c r="CZ93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93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3" s="80">
        <f>SUM(DB94)</f>
        <v>0</v>
      </c>
      <c r="DC93" s="80">
        <f>SUM(DC94)</f>
        <v>0</v>
      </c>
      <c r="DD93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3" s="80">
        <f>SUM(DE94)</f>
        <v>0</v>
      </c>
      <c r="DF93" s="218" t="e">
        <f>Tabela115[[#This Row],[GESTÃO
Tecnologia da
Informação
Despesa Liquidada até __/__/____]]/Tabela115[[#This Row],[GESTÃO
Tecnologia da
Informação
Orçamento 
Atualizado]]</f>
        <v>#DIV/0!</v>
      </c>
      <c r="DG93" s="80">
        <f>SUM(DG94)</f>
        <v>0</v>
      </c>
      <c r="DH93" s="218" t="e">
        <f>Tabela115[[#This Row],[GESTÃO
Tecnologia da
Informação
(+)
Suplementação
 proposta para a
_ª Reformulação]]/Tabela115[[#This Row],[GESTÃO
Tecnologia da
Informação
Orçamento 
Atualizado]]</f>
        <v>#DIV/0!</v>
      </c>
      <c r="DI93" s="80">
        <f>SUM(DI94)</f>
        <v>0</v>
      </c>
      <c r="DJ93" s="218" t="e">
        <f>-Tabela115[[#This Row],[GESTÃO
Tecnologia da
Informação
(-)
Redução
proposta para a
_ª Reformulação]]/Tabela115[[#This Row],[GESTÃO
Tecnologia da
Informação
Orçamento 
Atualizado]]</f>
        <v>#DIV/0!</v>
      </c>
      <c r="DK93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3" s="80">
        <f>SUM(DL94)</f>
        <v>0</v>
      </c>
      <c r="DM93" s="80">
        <f>SUM(DM94)</f>
        <v>0</v>
      </c>
      <c r="DN93" s="80">
        <f>Tabela115[[#This Row],[GESTÃO
Infraestrutura
Proposta Orçamentária Inicial]]+Tabela115[[#This Row],[GESTÃO
Infraestrutura
Transposições Orçamentárias 
Nº __ a __ 
e
Reformulações
aprovadas]]</f>
        <v>0</v>
      </c>
      <c r="DO93" s="80">
        <f>SUM(DO94)</f>
        <v>0</v>
      </c>
      <c r="DP93" s="218" t="e">
        <f>Tabela115[[#This Row],[GESTÃO
Infraestrutura
Despesa Liquidada até __/__/____]]/Tabela115[[#This Row],[GESTÃO
Infraestrutura
Orçamento 
Atualizado]]</f>
        <v>#DIV/0!</v>
      </c>
      <c r="DQ93" s="80">
        <f>SUM(DQ94)</f>
        <v>0</v>
      </c>
      <c r="DR93" s="218" t="e">
        <f>Tabela115[[#This Row],[GESTÃO
Infraestrutura
(+)
Suplementação
 proposta para a
_ª Reformulação]]/Tabela115[[#This Row],[GESTÃO
Infraestrutura
Orçamento 
Atualizado]]</f>
        <v>#DIV/0!</v>
      </c>
      <c r="DS93" s="80">
        <f>SUM(DS94)</f>
        <v>0</v>
      </c>
      <c r="DT93" s="218" t="e">
        <f>Tabela115[[#This Row],[GESTÃO
Infraestrutura
(-)
Redução
proposta para a
_ª Reformulação]]/Tabela115[[#This Row],[GESTÃO
Infraestrutura
Orçamento 
Atualizado]]</f>
        <v>#DIV/0!</v>
      </c>
      <c r="DU93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3" s="94"/>
      <c r="DX93" s="94"/>
      <c r="DY93" s="94"/>
      <c r="DZ93" s="94"/>
      <c r="EA93" s="94"/>
      <c r="EB93" s="94"/>
      <c r="EC93" s="94"/>
      <c r="ED93" s="94"/>
      <c r="EE93" s="94"/>
    </row>
    <row r="94" spans="1:135" s="18" customFormat="1" ht="12" x14ac:dyDescent="0.25">
      <c r="A94" s="85" t="s">
        <v>899</v>
      </c>
      <c r="B94" s="213" t="s">
        <v>900</v>
      </c>
      <c r="C9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4" s="69" t="e">
        <f>Tabela115[[#This Row],[DESPESA
LIQUIDADA ATÉ
 __/__/____]]/Tabela115[[#This Row],[ORÇAMENTO
ATUALIZADO]]</f>
        <v>#DIV/0!</v>
      </c>
      <c r="H9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4" s="263" t="e">
        <f>Tabela115[[#This Row],[(+)
SUPLEMENTAÇÃO
PROPOSTA PARA A
_ª
REFORMULAÇÃO]]/Tabela115[[#This Row],[ORÇAMENTO
ATUALIZADO]]</f>
        <v>#DIV/0!</v>
      </c>
      <c r="J9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4" s="263" t="e">
        <f>-Tabela115[[#This Row],[(-)
REDUÇÃO
PROPOSTA PARA A
_ª
REFORMULAÇÃO]]/Tabela115[[#This Row],[ORÇAMENTO
ATUALIZADO]]</f>
        <v>#DIV/0!</v>
      </c>
      <c r="L9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4" s="83" t="e">
        <f>(Tabela115[[#This Row],[PROPOSTA
ORÇAMENTÁRIA
ATUALIZADA
APÓS A
_ª
REFORMULAÇÃO]]/Tabela115[[#This Row],[ORÇAMENTO
ATUALIZADO]])-1</f>
        <v>#DIV/0!</v>
      </c>
      <c r="N94" s="225"/>
      <c r="O94" s="93"/>
      <c r="P9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4" s="93"/>
      <c r="R94" s="201" t="e">
        <f>Tabela115[[#This Row],[GOVERNANÇA
Direção e
Liderança
Despesa Liquidada até __/__/____]]/Tabela115[[#This Row],[GOVERNANÇA
Direção e
Liderança
Orçamento 
Atualizado]]</f>
        <v>#DIV/0!</v>
      </c>
      <c r="S94" s="93"/>
      <c r="T94" s="201" t="e">
        <f>Tabela115[[#This Row],[GOVERNANÇA
Direção e
Liderança
(+)
Suplementação
 proposta para a
_ª Reformulação]]/Tabela115[[#This Row],[GOVERNANÇA
Direção e
Liderança
Orçamento 
Atualizado]]</f>
        <v>#DIV/0!</v>
      </c>
      <c r="U94" s="93"/>
      <c r="V94" s="201" t="e">
        <f>-Tabela115[[#This Row],[GOVERNANÇA
Direção e
Liderança
(-)
Redução
proposta para a
_ª Reformulação]]/Tabela115[[#This Row],[GOVERNANÇA
Direção e
Liderança
Orçamento 
Atualizado]]</f>
        <v>#DIV/0!</v>
      </c>
      <c r="W9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4" s="31"/>
      <c r="Y94" s="31"/>
      <c r="Z9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4" s="31"/>
      <c r="AB94" s="203" t="e">
        <f>Tabela115[[#This Row],[GOVERNANÇA
Relacionamento 
Institucional
Despesa Liquidada até __/__/____]]/Tabela115[[#This Row],[GOVERNANÇA
Relacionamento 
Institucional
Orçamento 
Atualizado]]</f>
        <v>#DIV/0!</v>
      </c>
      <c r="AC94" s="31"/>
      <c r="AD9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4" s="31"/>
      <c r="AF9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4" s="31"/>
      <c r="AI94" s="93"/>
      <c r="AJ94" s="93">
        <f>Tabela115[[#This Row],[GOVERNANÇA
Estratégia
Proposta Orçamentária Inicial]]+Tabela115[[#This Row],[GOVERNANÇA
Estratégia
Transposições Orçamentárias 
Nº __ a __ 
e
Reformulações
aprovadas]]</f>
        <v>0</v>
      </c>
      <c r="AK94" s="93"/>
      <c r="AL94" s="201" t="e">
        <f>Tabela115[[#This Row],[GOVERNANÇA
Estratégia
Despesa Liquidada até __/__/____]]/Tabela115[[#This Row],[GOVERNANÇA
Estratégia
Orçamento 
Atualizado]]</f>
        <v>#DIV/0!</v>
      </c>
      <c r="AM94" s="93"/>
      <c r="AN94" s="201" t="e">
        <f>Tabela115[[#This Row],[GOVERNANÇA
Estratégia
(+)
Suplementação
 proposta para a
_ª Reformulação]]/Tabela115[[#This Row],[GOVERNANÇA
Estratégia
Orçamento 
Atualizado]]</f>
        <v>#DIV/0!</v>
      </c>
      <c r="AO94" s="93"/>
      <c r="AP94" s="201" t="e">
        <f>-Tabela115[[#This Row],[GOVERNANÇA
Estratégia
(-)
Redução
proposta para a
_ª Reformulação]]/Tabela115[[#This Row],[GOVERNANÇA
Estratégia
Orçamento 
Atualizado]]</f>
        <v>#DIV/0!</v>
      </c>
      <c r="AQ9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4" s="31"/>
      <c r="AS94" s="93"/>
      <c r="AT94" s="93">
        <f>Tabela115[[#This Row],[GOVERNANÇA
Controle
Proposta Orçamentária Inicial]]+Tabela115[[#This Row],[GOVERNANÇA
Controle
Transposições Orçamentárias 
Nº __ a __ 
e
Reformulações
aprovadas]]</f>
        <v>0</v>
      </c>
      <c r="AU94" s="93"/>
      <c r="AV94" s="201" t="e">
        <f>Tabela115[[#This Row],[GOVERNANÇA
Controle
Despesa Liquidada até __/__/____]]/Tabela115[[#This Row],[GOVERNANÇA
Controle
Orçamento 
Atualizado]]</f>
        <v>#DIV/0!</v>
      </c>
      <c r="AW94" s="93"/>
      <c r="AX94" s="201" t="e">
        <f>Tabela115[[#This Row],[GOVERNANÇA
Controle
(+)
Suplementação
 proposta para a
_ª Reformulação]]/Tabela115[[#This Row],[GOVERNANÇA
Controle
Orçamento 
Atualizado]]</f>
        <v>#DIV/0!</v>
      </c>
      <c r="AY94" s="93"/>
      <c r="AZ94" s="201" t="e">
        <f>-Tabela115[[#This Row],[GOVERNANÇA
Controle
(-)
Redução
proposta para a
_ª Reformulação]]/Tabela115[[#This Row],[GOVERNANÇA
Controle
Orçamento 
Atualizado]]</f>
        <v>#DIV/0!</v>
      </c>
      <c r="BA9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4" s="225"/>
      <c r="BD94" s="93"/>
      <c r="BE94" s="93">
        <f>Tabela115[[#This Row],[FINALIDADE
Fiscalização
Proposta Orçamentária Inicial]]+Tabela115[[#This Row],[FINALIDADE
Fiscalização
Transposições Orçamentárias 
Nº __ a __ 
e
Reformulações
aprovadas]]</f>
        <v>0</v>
      </c>
      <c r="BF94" s="93"/>
      <c r="BG94" s="201" t="e">
        <f>Tabela115[[#This Row],[FINALIDADE
Fiscalização
Despesa Liquidada até __/__/____]]/Tabela115[[#This Row],[FINALIDADE
Fiscalização
Orçamento 
Atualizado]]</f>
        <v>#DIV/0!</v>
      </c>
      <c r="BH94" s="93"/>
      <c r="BI94" s="201" t="e">
        <f>Tabela115[[#This Row],[FINALIDADE
Fiscalização
(+)
Suplementação
 proposta para a
_ª Reformulação]]/Tabela115[[#This Row],[FINALIDADE
Fiscalização
Orçamento 
Atualizado]]</f>
        <v>#DIV/0!</v>
      </c>
      <c r="BJ94" s="93"/>
      <c r="BK94" s="201" t="e">
        <f>Tabela115[[#This Row],[FINALIDADE
Fiscalização
(-)
Redução
proposta para a
_ª Reformulação]]/Tabela115[[#This Row],[FINALIDADE
Fiscalização
Orçamento 
Atualizado]]</f>
        <v>#DIV/0!</v>
      </c>
      <c r="BL9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4" s="31"/>
      <c r="BN94" s="93"/>
      <c r="BO94" s="93">
        <f>Tabela115[[#This Row],[FINALIDADE
Registro
Proposta Orçamentária Inicial]]+Tabela115[[#This Row],[FINALIDADE
Registro
Transposições Orçamentárias 
Nº __ a __ 
e
Reformulações
aprovadas]]</f>
        <v>0</v>
      </c>
      <c r="BP94" s="93"/>
      <c r="BQ94" s="202" t="e">
        <f>Tabela115[[#This Row],[FINALIDADE
Registro
Despesa Liquidada até __/__/____]]/Tabela115[[#This Row],[FINALIDADE
Registro
Orçamento 
Atualizado]]</f>
        <v>#DIV/0!</v>
      </c>
      <c r="BR94" s="93"/>
      <c r="BS94" s="202" t="e">
        <f>Tabela115[[#This Row],[FINALIDADE
Registro
(+)
Suplementação
 proposta para a
_ª Reformulação]]/Tabela115[[#This Row],[FINALIDADE
Registro
Orçamento 
Atualizado]]</f>
        <v>#DIV/0!</v>
      </c>
      <c r="BT94" s="93"/>
      <c r="BU94" s="202" t="e">
        <f>Tabela115[[#This Row],[FINALIDADE
Registro
(-)
Redução
proposta para a
_ª Reformulação]]/Tabela115[[#This Row],[FINALIDADE
Registro
Orçamento 
Atualizado]]</f>
        <v>#DIV/0!</v>
      </c>
      <c r="BV9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4" s="244"/>
      <c r="BX94" s="31"/>
      <c r="BY9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4" s="93"/>
      <c r="CA94" s="201" t="e">
        <f>Tabela115[[#This Row],[FINALIDADE
Julgamento e Normatização
Despesa Liquidada até __/__/____]]/Tabela115[[#This Row],[FINALIDADE
Julgamento e Normatização
Orçamento 
Atualizado]]</f>
        <v>#DIV/0!</v>
      </c>
      <c r="CB94" s="93"/>
      <c r="CC9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4" s="93"/>
      <c r="CE9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4" s="31"/>
      <c r="CI94" s="31"/>
      <c r="CJ9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4" s="31"/>
      <c r="CL94" s="203" t="e">
        <f>Tabela115[[#This Row],[GESTÃO
Comunicação 
e Eventos
Despesa Liquidada até __/__/____]]/Tabela115[[#This Row],[GESTÃO
Comunicação 
e Eventos
Orçamento 
Atualizado]]</f>
        <v>#DIV/0!</v>
      </c>
      <c r="CM94" s="31"/>
      <c r="CN94" s="203" t="e">
        <f>Tabela115[[#This Row],[GESTÃO
Comunicação 
e Eventos
(+)
Suplementação
 proposta para a
_ª Reformulação]]/Tabela115[[#This Row],[GESTÃO
Comunicação 
e Eventos
Orçamento 
Atualizado]]</f>
        <v>#DIV/0!</v>
      </c>
      <c r="CO94" s="31"/>
      <c r="CP94" s="203" t="e">
        <f>-Tabela115[[#This Row],[GESTÃO
Comunicação 
e Eventos
(-)
Redução
proposta para a
_ª Reformulação]]/Tabela115[[#This Row],[GESTÃO
Comunicação 
e Eventos
Orçamento 
Atualizado]]</f>
        <v>#DIV/0!</v>
      </c>
      <c r="CQ9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4" s="31"/>
      <c r="CS94" s="31"/>
      <c r="CT9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4" s="31"/>
      <c r="CV94" s="203" t="e">
        <f>Tabela115[[#This Row],[GESTÃO
Suporte Técnico-Administrativo
Despesa Liquidada até __/__/____]]/Tabela115[[#This Row],[GESTÃO
Suporte Técnico-Administrativo
Orçamento 
Atualizado]]</f>
        <v>#DIV/0!</v>
      </c>
      <c r="CW94" s="31"/>
      <c r="CX9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4" s="31"/>
      <c r="CZ9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4" s="31"/>
      <c r="DC94" s="31"/>
      <c r="DD9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4" s="31"/>
      <c r="DF94" s="203" t="e">
        <f>Tabela115[[#This Row],[GESTÃO
Tecnologia da
Informação
Despesa Liquidada até __/__/____]]/Tabela115[[#This Row],[GESTÃO
Tecnologia da
Informação
Orçamento 
Atualizado]]</f>
        <v>#DIV/0!</v>
      </c>
      <c r="DG94" s="31"/>
      <c r="DH9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4" s="31"/>
      <c r="DJ94" s="203" t="e">
        <f>-Tabela115[[#This Row],[GESTÃO
Tecnologia da
Informação
(-)
Redução
proposta para a
_ª Reformulação]]/Tabela115[[#This Row],[GESTÃO
Tecnologia da
Informação
Orçamento 
Atualizado]]</f>
        <v>#DIV/0!</v>
      </c>
      <c r="DK9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4" s="31"/>
      <c r="DM94" s="31"/>
      <c r="DN94" s="31">
        <f>Tabela115[[#This Row],[GESTÃO
Infraestrutura
Proposta Orçamentária Inicial]]+Tabela115[[#This Row],[GESTÃO
Infraestrutura
Transposições Orçamentárias 
Nº __ a __ 
e
Reformulações
aprovadas]]</f>
        <v>0</v>
      </c>
      <c r="DO94" s="31"/>
      <c r="DP94" s="203" t="e">
        <f>Tabela115[[#This Row],[GESTÃO
Infraestrutura
Despesa Liquidada até __/__/____]]/Tabela115[[#This Row],[GESTÃO
Infraestrutura
Orçamento 
Atualizado]]</f>
        <v>#DIV/0!</v>
      </c>
      <c r="DQ94" s="31"/>
      <c r="DR94" s="203" t="e">
        <f>Tabela115[[#This Row],[GESTÃO
Infraestrutura
(+)
Suplementação
 proposta para a
_ª Reformulação]]/Tabela115[[#This Row],[GESTÃO
Infraestrutura
Orçamento 
Atualizado]]</f>
        <v>#DIV/0!</v>
      </c>
      <c r="DS94" s="31"/>
      <c r="DT94" s="203" t="e">
        <f>Tabela115[[#This Row],[GESTÃO
Infraestrutura
(-)
Redução
proposta para a
_ª Reformulação]]/Tabela115[[#This Row],[GESTÃO
Infraestrutura
Orçamento 
Atualizado]]</f>
        <v>#DIV/0!</v>
      </c>
      <c r="DU9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4" s="89"/>
      <c r="DX94" s="89"/>
      <c r="DY94" s="89"/>
      <c r="DZ94" s="89"/>
      <c r="EA94" s="89"/>
      <c r="EB94" s="89"/>
      <c r="EC94" s="89"/>
      <c r="ED94" s="89"/>
      <c r="EE94" s="89"/>
    </row>
    <row r="95" spans="1:135" s="37" customFormat="1" ht="12" x14ac:dyDescent="0.25">
      <c r="A95" s="74" t="s">
        <v>166</v>
      </c>
      <c r="B95" s="212" t="s">
        <v>290</v>
      </c>
      <c r="C95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5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5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5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5" s="68" t="e">
        <f>Tabela115[[#This Row],[DESPESA
LIQUIDADA ATÉ
 __/__/____]]/Tabela115[[#This Row],[ORÇAMENTO
ATUALIZADO]]</f>
        <v>#DIV/0!</v>
      </c>
      <c r="H95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5" s="259" t="e">
        <f>Tabela115[[#This Row],[(+)
SUPLEMENTAÇÃO
PROPOSTA PARA A
_ª
REFORMULAÇÃO]]/Tabela115[[#This Row],[ORÇAMENTO
ATUALIZADO]]</f>
        <v>#DIV/0!</v>
      </c>
      <c r="J95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5" s="259" t="e">
        <f>-Tabela115[[#This Row],[(-)
REDUÇÃO
PROPOSTA PARA A
_ª
REFORMULAÇÃO]]/Tabela115[[#This Row],[ORÇAMENTO
ATUALIZADO]]</f>
        <v>#DIV/0!</v>
      </c>
      <c r="L95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5" s="82" t="e">
        <f>(Tabela115[[#This Row],[PROPOSTA
ORÇAMENTÁRIA
ATUALIZADA
APÓS A
_ª
REFORMULAÇÃO]]/Tabela115[[#This Row],[ORÇAMENTO
ATUALIZADO]])-1</f>
        <v>#DIV/0!</v>
      </c>
      <c r="N95" s="221">
        <f>SUM(N96:N119)</f>
        <v>0</v>
      </c>
      <c r="O95" s="92">
        <f>SUM(O96:O119)</f>
        <v>0</v>
      </c>
      <c r="P95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5" s="92">
        <f>SUM(Q96:Q119)</f>
        <v>0</v>
      </c>
      <c r="R95" s="217" t="e">
        <f>Tabela115[[#This Row],[GOVERNANÇA
Direção e
Liderança
Despesa Liquidada até __/__/____]]/Tabela115[[#This Row],[GOVERNANÇA
Direção e
Liderança
Orçamento 
Atualizado]]</f>
        <v>#DIV/0!</v>
      </c>
      <c r="S95" s="92">
        <f>SUM(S96:S119)</f>
        <v>0</v>
      </c>
      <c r="T95" s="217" t="e">
        <f>Tabela115[[#This Row],[GOVERNANÇA
Direção e
Liderança
(+)
Suplementação
 proposta para a
_ª Reformulação]]/Tabela115[[#This Row],[GOVERNANÇA
Direção e
Liderança
Orçamento 
Atualizado]]</f>
        <v>#DIV/0!</v>
      </c>
      <c r="U95" s="92">
        <f>SUM(U96:U119)</f>
        <v>0</v>
      </c>
      <c r="V95" s="217" t="e">
        <f>-Tabela115[[#This Row],[GOVERNANÇA
Direção e
Liderança
(-)
Redução
proposta para a
_ª Reformulação]]/Tabela115[[#This Row],[GOVERNANÇA
Direção e
Liderança
Orçamento 
Atualizado]]</f>
        <v>#DIV/0!</v>
      </c>
      <c r="W95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5" s="80">
        <f>SUM(X96:X119)</f>
        <v>0</v>
      </c>
      <c r="Y95" s="80">
        <f>SUM(Y96:Y119)</f>
        <v>0</v>
      </c>
      <c r="Z95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5" s="80">
        <f>SUM(AA96:AA119)</f>
        <v>0</v>
      </c>
      <c r="AB95" s="218" t="e">
        <f>Tabela115[[#This Row],[GOVERNANÇA
Relacionamento 
Institucional
Despesa Liquidada até __/__/____]]/Tabela115[[#This Row],[GOVERNANÇA
Relacionamento 
Institucional
Orçamento 
Atualizado]]</f>
        <v>#DIV/0!</v>
      </c>
      <c r="AC95" s="80">
        <f>SUM(AC96:AC119)</f>
        <v>0</v>
      </c>
      <c r="AD95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5" s="80">
        <f>SUM(AE96:AE119)</f>
        <v>0</v>
      </c>
      <c r="AF95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5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5" s="80">
        <f>SUM(AH96:AH119)</f>
        <v>0</v>
      </c>
      <c r="AI95" s="92">
        <f>SUM(AI96:AI119)</f>
        <v>0</v>
      </c>
      <c r="AJ95" s="92">
        <f>Tabela115[[#This Row],[GOVERNANÇA
Estratégia
Proposta Orçamentária Inicial]]+Tabela115[[#This Row],[GOVERNANÇA
Estratégia
Transposições Orçamentárias 
Nº __ a __ 
e
Reformulações
aprovadas]]</f>
        <v>0</v>
      </c>
      <c r="AK95" s="92">
        <f>SUM(AK96:AK119)</f>
        <v>0</v>
      </c>
      <c r="AL95" s="217" t="e">
        <f>Tabela115[[#This Row],[GOVERNANÇA
Estratégia
Despesa Liquidada até __/__/____]]/Tabela115[[#This Row],[GOVERNANÇA
Estratégia
Orçamento 
Atualizado]]</f>
        <v>#DIV/0!</v>
      </c>
      <c r="AM95" s="92">
        <f>SUM(AM96:AM119)</f>
        <v>0</v>
      </c>
      <c r="AN95" s="217" t="e">
        <f>Tabela115[[#This Row],[GOVERNANÇA
Estratégia
(+)
Suplementação
 proposta para a
_ª Reformulação]]/Tabela115[[#This Row],[GOVERNANÇA
Estratégia
Orçamento 
Atualizado]]</f>
        <v>#DIV/0!</v>
      </c>
      <c r="AO95" s="92">
        <f>SUM(AO96:AO119)</f>
        <v>0</v>
      </c>
      <c r="AP95" s="217" t="e">
        <f>-Tabela115[[#This Row],[GOVERNANÇA
Estratégia
(-)
Redução
proposta para a
_ª Reformulação]]/Tabela115[[#This Row],[GOVERNANÇA
Estratégia
Orçamento 
Atualizado]]</f>
        <v>#DIV/0!</v>
      </c>
      <c r="AQ95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5" s="80">
        <f>SUM(AR96:AR119)</f>
        <v>0</v>
      </c>
      <c r="AS95" s="92">
        <f>SUM(AS96:AS119)</f>
        <v>0</v>
      </c>
      <c r="AT95" s="92">
        <f>Tabela115[[#This Row],[GOVERNANÇA
Controle
Proposta Orçamentária Inicial]]+Tabela115[[#This Row],[GOVERNANÇA
Controle
Transposições Orçamentárias 
Nº __ a __ 
e
Reformulações
aprovadas]]</f>
        <v>0</v>
      </c>
      <c r="AU95" s="92">
        <f>SUM(AU96:AU119)</f>
        <v>0</v>
      </c>
      <c r="AV95" s="217" t="e">
        <f>Tabela115[[#This Row],[GOVERNANÇA
Controle
Despesa Liquidada até __/__/____]]/Tabela115[[#This Row],[GOVERNANÇA
Controle
Orçamento 
Atualizado]]</f>
        <v>#DIV/0!</v>
      </c>
      <c r="AW95" s="92">
        <f>SUM(AW96:AW119)</f>
        <v>0</v>
      </c>
      <c r="AX95" s="217" t="e">
        <f>Tabela115[[#This Row],[GOVERNANÇA
Controle
(+)
Suplementação
 proposta para a
_ª Reformulação]]/Tabela115[[#This Row],[GOVERNANÇA
Controle
Orçamento 
Atualizado]]</f>
        <v>#DIV/0!</v>
      </c>
      <c r="AY95" s="92">
        <f>SUM(AY96:AY119)</f>
        <v>0</v>
      </c>
      <c r="AZ95" s="217" t="e">
        <f>-Tabela115[[#This Row],[GOVERNANÇA
Controle
(-)
Redução
proposta para a
_ª Reformulação]]/Tabela115[[#This Row],[GOVERNANÇA
Controle
Orçamento 
Atualizado]]</f>
        <v>#DIV/0!</v>
      </c>
      <c r="BA95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5" s="221">
        <f>SUM(BC96:BC119)</f>
        <v>0</v>
      </c>
      <c r="BD95" s="92">
        <f>SUM(BD96:BD119)</f>
        <v>0</v>
      </c>
      <c r="BE95" s="92">
        <f>Tabela115[[#This Row],[FINALIDADE
Fiscalização
Proposta Orçamentária Inicial]]+Tabela115[[#This Row],[FINALIDADE
Fiscalização
Transposições Orçamentárias 
Nº __ a __ 
e
Reformulações
aprovadas]]</f>
        <v>0</v>
      </c>
      <c r="BF95" s="92">
        <f>SUM(BF96:BF119)</f>
        <v>0</v>
      </c>
      <c r="BG95" s="217" t="e">
        <f>Tabela115[[#This Row],[FINALIDADE
Fiscalização
Despesa Liquidada até __/__/____]]/Tabela115[[#This Row],[FINALIDADE
Fiscalização
Orçamento 
Atualizado]]</f>
        <v>#DIV/0!</v>
      </c>
      <c r="BH95" s="92">
        <f>SUM(BH96:BH119)</f>
        <v>0</v>
      </c>
      <c r="BI95" s="217" t="e">
        <f>Tabela115[[#This Row],[FINALIDADE
Fiscalização
(+)
Suplementação
 proposta para a
_ª Reformulação]]/Tabela115[[#This Row],[FINALIDADE
Fiscalização
Orçamento 
Atualizado]]</f>
        <v>#DIV/0!</v>
      </c>
      <c r="BJ95" s="92">
        <f>SUM(BJ96:BJ119)</f>
        <v>0</v>
      </c>
      <c r="BK95" s="217" t="e">
        <f>Tabela115[[#This Row],[FINALIDADE
Fiscalização
(-)
Redução
proposta para a
_ª Reformulação]]/Tabela115[[#This Row],[FINALIDADE
Fiscalização
Orçamento 
Atualizado]]</f>
        <v>#DIV/0!</v>
      </c>
      <c r="BL95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5" s="80">
        <f>SUM(BM96:BM119)</f>
        <v>0</v>
      </c>
      <c r="BN95" s="92">
        <f>SUM(BN96:BN119)</f>
        <v>0</v>
      </c>
      <c r="BO95" s="92">
        <f>Tabela115[[#This Row],[FINALIDADE
Registro
Proposta Orçamentária Inicial]]+Tabela115[[#This Row],[FINALIDADE
Registro
Transposições Orçamentárias 
Nº __ a __ 
e
Reformulações
aprovadas]]</f>
        <v>0</v>
      </c>
      <c r="BP95" s="92">
        <f>SUM(BP96:BP119)</f>
        <v>0</v>
      </c>
      <c r="BQ95" s="220" t="e">
        <f>Tabela115[[#This Row],[FINALIDADE
Registro
Despesa Liquidada até __/__/____]]/Tabela115[[#This Row],[FINALIDADE
Registro
Orçamento 
Atualizado]]</f>
        <v>#DIV/0!</v>
      </c>
      <c r="BR95" s="92">
        <f>SUM(BR96:BR119)</f>
        <v>0</v>
      </c>
      <c r="BS95" s="220" t="e">
        <f>Tabela115[[#This Row],[FINALIDADE
Registro
(+)
Suplementação
 proposta para a
_ª Reformulação]]/Tabela115[[#This Row],[FINALIDADE
Registro
Orçamento 
Atualizado]]</f>
        <v>#DIV/0!</v>
      </c>
      <c r="BT95" s="92">
        <f>SUM(BT96:BT119)</f>
        <v>0</v>
      </c>
      <c r="BU95" s="220" t="e">
        <f>Tabela115[[#This Row],[FINALIDADE
Registro
(-)
Redução
proposta para a
_ª Reformulação]]/Tabela115[[#This Row],[FINALIDADE
Registro
Orçamento 
Atualizado]]</f>
        <v>#DIV/0!</v>
      </c>
      <c r="BV95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5" s="243">
        <f>SUM(BW96:BW119)</f>
        <v>0</v>
      </c>
      <c r="BX95" s="80">
        <f>SUM(BX96:BX119)</f>
        <v>0</v>
      </c>
      <c r="BY95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5" s="92">
        <f>SUM(BZ96:BZ119)</f>
        <v>0</v>
      </c>
      <c r="CA95" s="217" t="e">
        <f>Tabela115[[#This Row],[FINALIDADE
Julgamento e Normatização
Despesa Liquidada até __/__/____]]/Tabela115[[#This Row],[FINALIDADE
Julgamento e Normatização
Orçamento 
Atualizado]]</f>
        <v>#DIV/0!</v>
      </c>
      <c r="CB95" s="92">
        <f>SUM(CB96:CB119)</f>
        <v>0</v>
      </c>
      <c r="CC95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5" s="92">
        <f>SUM(CD96:CD119)</f>
        <v>0</v>
      </c>
      <c r="CE95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95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5" s="80">
        <f>SUM(CH96:CH119)</f>
        <v>0</v>
      </c>
      <c r="CI95" s="80">
        <f>SUM(CI96:CI119)</f>
        <v>0</v>
      </c>
      <c r="CJ95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5" s="80">
        <f>SUM(CK96:CK119)</f>
        <v>0</v>
      </c>
      <c r="CL95" s="218" t="e">
        <f>Tabela115[[#This Row],[GESTÃO
Comunicação 
e Eventos
Despesa Liquidada até __/__/____]]/Tabela115[[#This Row],[GESTÃO
Comunicação 
e Eventos
Orçamento 
Atualizado]]</f>
        <v>#DIV/0!</v>
      </c>
      <c r="CM95" s="80">
        <f>SUM(CM96:CM119)</f>
        <v>0</v>
      </c>
      <c r="CN95" s="218" t="e">
        <f>Tabela115[[#This Row],[GESTÃO
Comunicação 
e Eventos
(+)
Suplementação
 proposta para a
_ª Reformulação]]/Tabela115[[#This Row],[GESTÃO
Comunicação 
e Eventos
Orçamento 
Atualizado]]</f>
        <v>#DIV/0!</v>
      </c>
      <c r="CO95" s="80">
        <f>SUM(CO96:CO119)</f>
        <v>0</v>
      </c>
      <c r="CP95" s="218" t="e">
        <f>-Tabela115[[#This Row],[GESTÃO
Comunicação 
e Eventos
(-)
Redução
proposta para a
_ª Reformulação]]/Tabela115[[#This Row],[GESTÃO
Comunicação 
e Eventos
Orçamento 
Atualizado]]</f>
        <v>#DIV/0!</v>
      </c>
      <c r="CQ95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5" s="80">
        <f>SUM(CR96:CR119)</f>
        <v>0</v>
      </c>
      <c r="CS95" s="80">
        <f>SUM(CS96:CS119)</f>
        <v>0</v>
      </c>
      <c r="CT95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5" s="80">
        <f>SUM(CU96:CU119)</f>
        <v>0</v>
      </c>
      <c r="CV95" s="218" t="e">
        <f>Tabela115[[#This Row],[GESTÃO
Suporte Técnico-Administrativo
Despesa Liquidada até __/__/____]]/Tabela115[[#This Row],[GESTÃO
Suporte Técnico-Administrativo
Orçamento 
Atualizado]]</f>
        <v>#DIV/0!</v>
      </c>
      <c r="CW95" s="80">
        <f>SUM(CW96:CW119)</f>
        <v>0</v>
      </c>
      <c r="CX95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5" s="80">
        <f>SUM(CY96:CY119)</f>
        <v>0</v>
      </c>
      <c r="CZ95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95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5" s="80">
        <f>SUM(DB96:DB119)</f>
        <v>0</v>
      </c>
      <c r="DC95" s="80">
        <f>SUM(DC96:DC119)</f>
        <v>0</v>
      </c>
      <c r="DD95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5" s="80">
        <f>SUM(DE96:DE119)</f>
        <v>0</v>
      </c>
      <c r="DF95" s="218" t="e">
        <f>Tabela115[[#This Row],[GESTÃO
Tecnologia da
Informação
Despesa Liquidada até __/__/____]]/Tabela115[[#This Row],[GESTÃO
Tecnologia da
Informação
Orçamento 
Atualizado]]</f>
        <v>#DIV/0!</v>
      </c>
      <c r="DG95" s="80">
        <f>SUM(DG96:DG119)</f>
        <v>0</v>
      </c>
      <c r="DH95" s="218" t="e">
        <f>Tabela115[[#This Row],[GESTÃO
Tecnologia da
Informação
(+)
Suplementação
 proposta para a
_ª Reformulação]]/Tabela115[[#This Row],[GESTÃO
Tecnologia da
Informação
Orçamento 
Atualizado]]</f>
        <v>#DIV/0!</v>
      </c>
      <c r="DI95" s="80">
        <f>SUM(DI96:DI119)</f>
        <v>0</v>
      </c>
      <c r="DJ95" s="218" t="e">
        <f>-Tabela115[[#This Row],[GESTÃO
Tecnologia da
Informação
(-)
Redução
proposta para a
_ª Reformulação]]/Tabela115[[#This Row],[GESTÃO
Tecnologia da
Informação
Orçamento 
Atualizado]]</f>
        <v>#DIV/0!</v>
      </c>
      <c r="DK95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5" s="80">
        <f>SUM(DL96:DL119)</f>
        <v>0</v>
      </c>
      <c r="DM95" s="80">
        <f>SUM(DM96:DM119)</f>
        <v>0</v>
      </c>
      <c r="DN95" s="80">
        <f>Tabela115[[#This Row],[GESTÃO
Infraestrutura
Proposta Orçamentária Inicial]]+Tabela115[[#This Row],[GESTÃO
Infraestrutura
Transposições Orçamentárias 
Nº __ a __ 
e
Reformulações
aprovadas]]</f>
        <v>0</v>
      </c>
      <c r="DO95" s="80">
        <f>SUM(DO96:DO119)</f>
        <v>0</v>
      </c>
      <c r="DP95" s="218" t="e">
        <f>Tabela115[[#This Row],[GESTÃO
Infraestrutura
Despesa Liquidada até __/__/____]]/Tabela115[[#This Row],[GESTÃO
Infraestrutura
Orçamento 
Atualizado]]</f>
        <v>#DIV/0!</v>
      </c>
      <c r="DQ95" s="80">
        <f>SUM(DQ96:DQ119)</f>
        <v>0</v>
      </c>
      <c r="DR95" s="218" t="e">
        <f>Tabela115[[#This Row],[GESTÃO
Infraestrutura
(+)
Suplementação
 proposta para a
_ª Reformulação]]/Tabela115[[#This Row],[GESTÃO
Infraestrutura
Orçamento 
Atualizado]]</f>
        <v>#DIV/0!</v>
      </c>
      <c r="DS95" s="80">
        <f>SUM(DS96:DS119)</f>
        <v>0</v>
      </c>
      <c r="DT95" s="218" t="e">
        <f>Tabela115[[#This Row],[GESTÃO
Infraestrutura
(-)
Redução
proposta para a
_ª Reformulação]]/Tabela115[[#This Row],[GESTÃO
Infraestrutura
Orçamento 
Atualizado]]</f>
        <v>#DIV/0!</v>
      </c>
      <c r="DU95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5" s="94"/>
      <c r="DX95" s="94"/>
      <c r="DY95" s="94"/>
      <c r="DZ95" s="94"/>
      <c r="EA95" s="94"/>
      <c r="EB95" s="94"/>
      <c r="EC95" s="94"/>
      <c r="ED95" s="94"/>
      <c r="EE95" s="94"/>
    </row>
    <row r="96" spans="1:135" s="18" customFormat="1" ht="12" x14ac:dyDescent="0.25">
      <c r="A96" s="85" t="s">
        <v>679</v>
      </c>
      <c r="B96" s="213" t="s">
        <v>701</v>
      </c>
      <c r="C9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6" s="69" t="e">
        <f>Tabela115[[#This Row],[DESPESA
LIQUIDADA ATÉ
 __/__/____]]/Tabela115[[#This Row],[ORÇAMENTO
ATUALIZADO]]</f>
        <v>#DIV/0!</v>
      </c>
      <c r="H9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6" s="263" t="e">
        <f>Tabela115[[#This Row],[(+)
SUPLEMENTAÇÃO
PROPOSTA PARA A
_ª
REFORMULAÇÃO]]/Tabela115[[#This Row],[ORÇAMENTO
ATUALIZADO]]</f>
        <v>#DIV/0!</v>
      </c>
      <c r="J9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6" s="263" t="e">
        <f>-Tabela115[[#This Row],[(-)
REDUÇÃO
PROPOSTA PARA A
_ª
REFORMULAÇÃO]]/Tabela115[[#This Row],[ORÇAMENTO
ATUALIZADO]]</f>
        <v>#DIV/0!</v>
      </c>
      <c r="L9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6" s="83" t="e">
        <f>(Tabela115[[#This Row],[PROPOSTA
ORÇAMENTÁRIA
ATUALIZADA
APÓS A
_ª
REFORMULAÇÃO]]/Tabela115[[#This Row],[ORÇAMENTO
ATUALIZADO]])-1</f>
        <v>#DIV/0!</v>
      </c>
      <c r="N96" s="225"/>
      <c r="O96" s="93"/>
      <c r="P9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6" s="93"/>
      <c r="R96" s="201" t="e">
        <f>Tabela115[[#This Row],[GOVERNANÇA
Direção e
Liderança
Despesa Liquidada até __/__/____]]/Tabela115[[#This Row],[GOVERNANÇA
Direção e
Liderança
Orçamento 
Atualizado]]</f>
        <v>#DIV/0!</v>
      </c>
      <c r="S96" s="93"/>
      <c r="T96" s="201" t="e">
        <f>Tabela115[[#This Row],[GOVERNANÇA
Direção e
Liderança
(+)
Suplementação
 proposta para a
_ª Reformulação]]/Tabela115[[#This Row],[GOVERNANÇA
Direção e
Liderança
Orçamento 
Atualizado]]</f>
        <v>#DIV/0!</v>
      </c>
      <c r="U96" s="93"/>
      <c r="V96" s="201" t="e">
        <f>-Tabela115[[#This Row],[GOVERNANÇA
Direção e
Liderança
(-)
Redução
proposta para a
_ª Reformulação]]/Tabela115[[#This Row],[GOVERNANÇA
Direção e
Liderança
Orçamento 
Atualizado]]</f>
        <v>#DIV/0!</v>
      </c>
      <c r="W9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6" s="31"/>
      <c r="Y96" s="31"/>
      <c r="Z9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6" s="31"/>
      <c r="AB96" s="203" t="e">
        <f>Tabela115[[#This Row],[GOVERNANÇA
Relacionamento 
Institucional
Despesa Liquidada até __/__/____]]/Tabela115[[#This Row],[GOVERNANÇA
Relacionamento 
Institucional
Orçamento 
Atualizado]]</f>
        <v>#DIV/0!</v>
      </c>
      <c r="AC96" s="31"/>
      <c r="AD9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6" s="31"/>
      <c r="AF9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6" s="31"/>
      <c r="AI96" s="93"/>
      <c r="AJ96" s="93">
        <f>Tabela115[[#This Row],[GOVERNANÇA
Estratégia
Proposta Orçamentária Inicial]]+Tabela115[[#This Row],[GOVERNANÇA
Estratégia
Transposições Orçamentárias 
Nº __ a __ 
e
Reformulações
aprovadas]]</f>
        <v>0</v>
      </c>
      <c r="AK96" s="93"/>
      <c r="AL96" s="201" t="e">
        <f>Tabela115[[#This Row],[GOVERNANÇA
Estratégia
Despesa Liquidada até __/__/____]]/Tabela115[[#This Row],[GOVERNANÇA
Estratégia
Orçamento 
Atualizado]]</f>
        <v>#DIV/0!</v>
      </c>
      <c r="AM96" s="93"/>
      <c r="AN96" s="201" t="e">
        <f>Tabela115[[#This Row],[GOVERNANÇA
Estratégia
(+)
Suplementação
 proposta para a
_ª Reformulação]]/Tabela115[[#This Row],[GOVERNANÇA
Estratégia
Orçamento 
Atualizado]]</f>
        <v>#DIV/0!</v>
      </c>
      <c r="AO96" s="93"/>
      <c r="AP96" s="201" t="e">
        <f>-Tabela115[[#This Row],[GOVERNANÇA
Estratégia
(-)
Redução
proposta para a
_ª Reformulação]]/Tabela115[[#This Row],[GOVERNANÇA
Estratégia
Orçamento 
Atualizado]]</f>
        <v>#DIV/0!</v>
      </c>
      <c r="AQ9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6" s="31"/>
      <c r="AS96" s="93"/>
      <c r="AT96" s="93">
        <f>Tabela115[[#This Row],[GOVERNANÇA
Controle
Proposta Orçamentária Inicial]]+Tabela115[[#This Row],[GOVERNANÇA
Controle
Transposições Orçamentárias 
Nº __ a __ 
e
Reformulações
aprovadas]]</f>
        <v>0</v>
      </c>
      <c r="AU96" s="93"/>
      <c r="AV96" s="201" t="e">
        <f>Tabela115[[#This Row],[GOVERNANÇA
Controle
Despesa Liquidada até __/__/____]]/Tabela115[[#This Row],[GOVERNANÇA
Controle
Orçamento 
Atualizado]]</f>
        <v>#DIV/0!</v>
      </c>
      <c r="AW96" s="93"/>
      <c r="AX96" s="201" t="e">
        <f>Tabela115[[#This Row],[GOVERNANÇA
Controle
(+)
Suplementação
 proposta para a
_ª Reformulação]]/Tabela115[[#This Row],[GOVERNANÇA
Controle
Orçamento 
Atualizado]]</f>
        <v>#DIV/0!</v>
      </c>
      <c r="AY96" s="93"/>
      <c r="AZ96" s="201" t="e">
        <f>-Tabela115[[#This Row],[GOVERNANÇA
Controle
(-)
Redução
proposta para a
_ª Reformulação]]/Tabela115[[#This Row],[GOVERNANÇA
Controle
Orçamento 
Atualizado]]</f>
        <v>#DIV/0!</v>
      </c>
      <c r="BA9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6" s="225"/>
      <c r="BD96" s="93"/>
      <c r="BE96" s="93">
        <f>Tabela115[[#This Row],[FINALIDADE
Fiscalização
Proposta Orçamentária Inicial]]+Tabela115[[#This Row],[FINALIDADE
Fiscalização
Transposições Orçamentárias 
Nº __ a __ 
e
Reformulações
aprovadas]]</f>
        <v>0</v>
      </c>
      <c r="BF96" s="93"/>
      <c r="BG96" s="201" t="e">
        <f>Tabela115[[#This Row],[FINALIDADE
Fiscalização
Despesa Liquidada até __/__/____]]/Tabela115[[#This Row],[FINALIDADE
Fiscalização
Orçamento 
Atualizado]]</f>
        <v>#DIV/0!</v>
      </c>
      <c r="BH96" s="93"/>
      <c r="BI96" s="201" t="e">
        <f>Tabela115[[#This Row],[FINALIDADE
Fiscalização
(+)
Suplementação
 proposta para a
_ª Reformulação]]/Tabela115[[#This Row],[FINALIDADE
Fiscalização
Orçamento 
Atualizado]]</f>
        <v>#DIV/0!</v>
      </c>
      <c r="BJ96" s="93"/>
      <c r="BK96" s="201" t="e">
        <f>Tabela115[[#This Row],[FINALIDADE
Fiscalização
(-)
Redução
proposta para a
_ª Reformulação]]/Tabela115[[#This Row],[FINALIDADE
Fiscalização
Orçamento 
Atualizado]]</f>
        <v>#DIV/0!</v>
      </c>
      <c r="BL9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6" s="31"/>
      <c r="BN96" s="93"/>
      <c r="BO96" s="93">
        <f>Tabela115[[#This Row],[FINALIDADE
Registro
Proposta Orçamentária Inicial]]+Tabela115[[#This Row],[FINALIDADE
Registro
Transposições Orçamentárias 
Nº __ a __ 
e
Reformulações
aprovadas]]</f>
        <v>0</v>
      </c>
      <c r="BP96" s="93"/>
      <c r="BQ96" s="202" t="e">
        <f>Tabela115[[#This Row],[FINALIDADE
Registro
Despesa Liquidada até __/__/____]]/Tabela115[[#This Row],[FINALIDADE
Registro
Orçamento 
Atualizado]]</f>
        <v>#DIV/0!</v>
      </c>
      <c r="BR96" s="93"/>
      <c r="BS96" s="202" t="e">
        <f>Tabela115[[#This Row],[FINALIDADE
Registro
(+)
Suplementação
 proposta para a
_ª Reformulação]]/Tabela115[[#This Row],[FINALIDADE
Registro
Orçamento 
Atualizado]]</f>
        <v>#DIV/0!</v>
      </c>
      <c r="BT96" s="93"/>
      <c r="BU96" s="202" t="e">
        <f>Tabela115[[#This Row],[FINALIDADE
Registro
(-)
Redução
proposta para a
_ª Reformulação]]/Tabela115[[#This Row],[FINALIDADE
Registro
Orçamento 
Atualizado]]</f>
        <v>#DIV/0!</v>
      </c>
      <c r="BV9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6" s="244"/>
      <c r="BX96" s="31"/>
      <c r="BY9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6" s="93"/>
      <c r="CA96" s="201" t="e">
        <f>Tabela115[[#This Row],[FINALIDADE
Julgamento e Normatização
Despesa Liquidada até __/__/____]]/Tabela115[[#This Row],[FINALIDADE
Julgamento e Normatização
Orçamento 
Atualizado]]</f>
        <v>#DIV/0!</v>
      </c>
      <c r="CB96" s="93"/>
      <c r="CC9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6" s="93"/>
      <c r="CE9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6" s="31"/>
      <c r="CI96" s="31"/>
      <c r="CJ9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6" s="31"/>
      <c r="CL96" s="203" t="e">
        <f>Tabela115[[#This Row],[GESTÃO
Comunicação 
e Eventos
Despesa Liquidada até __/__/____]]/Tabela115[[#This Row],[GESTÃO
Comunicação 
e Eventos
Orçamento 
Atualizado]]</f>
        <v>#DIV/0!</v>
      </c>
      <c r="CM96" s="31"/>
      <c r="CN96" s="203" t="e">
        <f>Tabela115[[#This Row],[GESTÃO
Comunicação 
e Eventos
(+)
Suplementação
 proposta para a
_ª Reformulação]]/Tabela115[[#This Row],[GESTÃO
Comunicação 
e Eventos
Orçamento 
Atualizado]]</f>
        <v>#DIV/0!</v>
      </c>
      <c r="CO96" s="31"/>
      <c r="CP96" s="203" t="e">
        <f>-Tabela115[[#This Row],[GESTÃO
Comunicação 
e Eventos
(-)
Redução
proposta para a
_ª Reformulação]]/Tabela115[[#This Row],[GESTÃO
Comunicação 
e Eventos
Orçamento 
Atualizado]]</f>
        <v>#DIV/0!</v>
      </c>
      <c r="CQ9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6" s="31"/>
      <c r="CS96" s="31"/>
      <c r="CT9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6" s="31"/>
      <c r="CV96" s="203" t="e">
        <f>Tabela115[[#This Row],[GESTÃO
Suporte Técnico-Administrativo
Despesa Liquidada até __/__/____]]/Tabela115[[#This Row],[GESTÃO
Suporte Técnico-Administrativo
Orçamento 
Atualizado]]</f>
        <v>#DIV/0!</v>
      </c>
      <c r="CW96" s="31"/>
      <c r="CX9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6" s="31"/>
      <c r="CZ9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6" s="31"/>
      <c r="DC96" s="31"/>
      <c r="DD9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6" s="31"/>
      <c r="DF96" s="203" t="e">
        <f>Tabela115[[#This Row],[GESTÃO
Tecnologia da
Informação
Despesa Liquidada até __/__/____]]/Tabela115[[#This Row],[GESTÃO
Tecnologia da
Informação
Orçamento 
Atualizado]]</f>
        <v>#DIV/0!</v>
      </c>
      <c r="DG96" s="31"/>
      <c r="DH9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6" s="31"/>
      <c r="DJ96" s="203" t="e">
        <f>-Tabela115[[#This Row],[GESTÃO
Tecnologia da
Informação
(-)
Redução
proposta para a
_ª Reformulação]]/Tabela115[[#This Row],[GESTÃO
Tecnologia da
Informação
Orçamento 
Atualizado]]</f>
        <v>#DIV/0!</v>
      </c>
      <c r="DK9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6" s="31"/>
      <c r="DM96" s="31"/>
      <c r="DN96" s="31">
        <f>Tabela115[[#This Row],[GESTÃO
Infraestrutura
Proposta Orçamentária Inicial]]+Tabela115[[#This Row],[GESTÃO
Infraestrutura
Transposições Orçamentárias 
Nº __ a __ 
e
Reformulações
aprovadas]]</f>
        <v>0</v>
      </c>
      <c r="DO96" s="31"/>
      <c r="DP96" s="203" t="e">
        <f>Tabela115[[#This Row],[GESTÃO
Infraestrutura
Despesa Liquidada até __/__/____]]/Tabela115[[#This Row],[GESTÃO
Infraestrutura
Orçamento 
Atualizado]]</f>
        <v>#DIV/0!</v>
      </c>
      <c r="DQ96" s="31"/>
      <c r="DR96" s="203" t="e">
        <f>Tabela115[[#This Row],[GESTÃO
Infraestrutura
(+)
Suplementação
 proposta para a
_ª Reformulação]]/Tabela115[[#This Row],[GESTÃO
Infraestrutura
Orçamento 
Atualizado]]</f>
        <v>#DIV/0!</v>
      </c>
      <c r="DS96" s="31"/>
      <c r="DT96" s="203" t="e">
        <f>Tabela115[[#This Row],[GESTÃO
Infraestrutura
(-)
Redução
proposta para a
_ª Reformulação]]/Tabela115[[#This Row],[GESTÃO
Infraestrutura
Orçamento 
Atualizado]]</f>
        <v>#DIV/0!</v>
      </c>
      <c r="DU9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6" s="89"/>
      <c r="DX96" s="89"/>
      <c r="DY96" s="89"/>
      <c r="DZ96" s="89"/>
      <c r="EA96" s="89"/>
      <c r="EB96" s="89"/>
      <c r="EC96" s="89"/>
      <c r="ED96" s="89"/>
      <c r="EE96" s="89"/>
    </row>
    <row r="97" spans="1:135" s="18" customFormat="1" ht="12" x14ac:dyDescent="0.25">
      <c r="A97" s="85" t="s">
        <v>680</v>
      </c>
      <c r="B97" s="213" t="s">
        <v>702</v>
      </c>
      <c r="C9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7" s="69" t="e">
        <f>Tabela115[[#This Row],[DESPESA
LIQUIDADA ATÉ
 __/__/____]]/Tabela115[[#This Row],[ORÇAMENTO
ATUALIZADO]]</f>
        <v>#DIV/0!</v>
      </c>
      <c r="H9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7" s="263" t="e">
        <f>Tabela115[[#This Row],[(+)
SUPLEMENTAÇÃO
PROPOSTA PARA A
_ª
REFORMULAÇÃO]]/Tabela115[[#This Row],[ORÇAMENTO
ATUALIZADO]]</f>
        <v>#DIV/0!</v>
      </c>
      <c r="J9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7" s="263" t="e">
        <f>-Tabela115[[#This Row],[(-)
REDUÇÃO
PROPOSTA PARA A
_ª
REFORMULAÇÃO]]/Tabela115[[#This Row],[ORÇAMENTO
ATUALIZADO]]</f>
        <v>#DIV/0!</v>
      </c>
      <c r="L9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7" s="83" t="e">
        <f>(Tabela115[[#This Row],[PROPOSTA
ORÇAMENTÁRIA
ATUALIZADA
APÓS A
_ª
REFORMULAÇÃO]]/Tabela115[[#This Row],[ORÇAMENTO
ATUALIZADO]])-1</f>
        <v>#DIV/0!</v>
      </c>
      <c r="N97" s="225"/>
      <c r="O97" s="93"/>
      <c r="P9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7" s="93"/>
      <c r="R97" s="201" t="e">
        <f>Tabela115[[#This Row],[GOVERNANÇA
Direção e
Liderança
Despesa Liquidada até __/__/____]]/Tabela115[[#This Row],[GOVERNANÇA
Direção e
Liderança
Orçamento 
Atualizado]]</f>
        <v>#DIV/0!</v>
      </c>
      <c r="S97" s="93"/>
      <c r="T97" s="201" t="e">
        <f>Tabela115[[#This Row],[GOVERNANÇA
Direção e
Liderança
(+)
Suplementação
 proposta para a
_ª Reformulação]]/Tabela115[[#This Row],[GOVERNANÇA
Direção e
Liderança
Orçamento 
Atualizado]]</f>
        <v>#DIV/0!</v>
      </c>
      <c r="U97" s="93"/>
      <c r="V97" s="201" t="e">
        <f>-Tabela115[[#This Row],[GOVERNANÇA
Direção e
Liderança
(-)
Redução
proposta para a
_ª Reformulação]]/Tabela115[[#This Row],[GOVERNANÇA
Direção e
Liderança
Orçamento 
Atualizado]]</f>
        <v>#DIV/0!</v>
      </c>
      <c r="W9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7" s="31"/>
      <c r="Y97" s="31"/>
      <c r="Z9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7" s="31"/>
      <c r="AB97" s="203" t="e">
        <f>Tabela115[[#This Row],[GOVERNANÇA
Relacionamento 
Institucional
Despesa Liquidada até __/__/____]]/Tabela115[[#This Row],[GOVERNANÇA
Relacionamento 
Institucional
Orçamento 
Atualizado]]</f>
        <v>#DIV/0!</v>
      </c>
      <c r="AC97" s="31"/>
      <c r="AD9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7" s="31"/>
      <c r="AF9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7" s="31"/>
      <c r="AI97" s="93"/>
      <c r="AJ97" s="93">
        <f>Tabela115[[#This Row],[GOVERNANÇA
Estratégia
Proposta Orçamentária Inicial]]+Tabela115[[#This Row],[GOVERNANÇA
Estratégia
Transposições Orçamentárias 
Nº __ a __ 
e
Reformulações
aprovadas]]</f>
        <v>0</v>
      </c>
      <c r="AK97" s="93"/>
      <c r="AL97" s="201" t="e">
        <f>Tabela115[[#This Row],[GOVERNANÇA
Estratégia
Despesa Liquidada até __/__/____]]/Tabela115[[#This Row],[GOVERNANÇA
Estratégia
Orçamento 
Atualizado]]</f>
        <v>#DIV/0!</v>
      </c>
      <c r="AM97" s="93"/>
      <c r="AN97" s="201" t="e">
        <f>Tabela115[[#This Row],[GOVERNANÇA
Estratégia
(+)
Suplementação
 proposta para a
_ª Reformulação]]/Tabela115[[#This Row],[GOVERNANÇA
Estratégia
Orçamento 
Atualizado]]</f>
        <v>#DIV/0!</v>
      </c>
      <c r="AO97" s="93"/>
      <c r="AP97" s="201" t="e">
        <f>-Tabela115[[#This Row],[GOVERNANÇA
Estratégia
(-)
Redução
proposta para a
_ª Reformulação]]/Tabela115[[#This Row],[GOVERNANÇA
Estratégia
Orçamento 
Atualizado]]</f>
        <v>#DIV/0!</v>
      </c>
      <c r="AQ9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7" s="31"/>
      <c r="AS97" s="93"/>
      <c r="AT97" s="93">
        <f>Tabela115[[#This Row],[GOVERNANÇA
Controle
Proposta Orçamentária Inicial]]+Tabela115[[#This Row],[GOVERNANÇA
Controle
Transposições Orçamentárias 
Nº __ a __ 
e
Reformulações
aprovadas]]</f>
        <v>0</v>
      </c>
      <c r="AU97" s="93"/>
      <c r="AV97" s="201" t="e">
        <f>Tabela115[[#This Row],[GOVERNANÇA
Controle
Despesa Liquidada até __/__/____]]/Tabela115[[#This Row],[GOVERNANÇA
Controle
Orçamento 
Atualizado]]</f>
        <v>#DIV/0!</v>
      </c>
      <c r="AW97" s="93"/>
      <c r="AX97" s="201" t="e">
        <f>Tabela115[[#This Row],[GOVERNANÇA
Controle
(+)
Suplementação
 proposta para a
_ª Reformulação]]/Tabela115[[#This Row],[GOVERNANÇA
Controle
Orçamento 
Atualizado]]</f>
        <v>#DIV/0!</v>
      </c>
      <c r="AY97" s="93"/>
      <c r="AZ97" s="201" t="e">
        <f>-Tabela115[[#This Row],[GOVERNANÇA
Controle
(-)
Redução
proposta para a
_ª Reformulação]]/Tabela115[[#This Row],[GOVERNANÇA
Controle
Orçamento 
Atualizado]]</f>
        <v>#DIV/0!</v>
      </c>
      <c r="BA9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7" s="225"/>
      <c r="BD97" s="93"/>
      <c r="BE97" s="93">
        <f>Tabela115[[#This Row],[FINALIDADE
Fiscalização
Proposta Orçamentária Inicial]]+Tabela115[[#This Row],[FINALIDADE
Fiscalização
Transposições Orçamentárias 
Nº __ a __ 
e
Reformulações
aprovadas]]</f>
        <v>0</v>
      </c>
      <c r="BF97" s="93"/>
      <c r="BG97" s="201" t="e">
        <f>Tabela115[[#This Row],[FINALIDADE
Fiscalização
Despesa Liquidada até __/__/____]]/Tabela115[[#This Row],[FINALIDADE
Fiscalização
Orçamento 
Atualizado]]</f>
        <v>#DIV/0!</v>
      </c>
      <c r="BH97" s="93"/>
      <c r="BI97" s="201" t="e">
        <f>Tabela115[[#This Row],[FINALIDADE
Fiscalização
(+)
Suplementação
 proposta para a
_ª Reformulação]]/Tabela115[[#This Row],[FINALIDADE
Fiscalização
Orçamento 
Atualizado]]</f>
        <v>#DIV/0!</v>
      </c>
      <c r="BJ97" s="93"/>
      <c r="BK97" s="201" t="e">
        <f>Tabela115[[#This Row],[FINALIDADE
Fiscalização
(-)
Redução
proposta para a
_ª Reformulação]]/Tabela115[[#This Row],[FINALIDADE
Fiscalização
Orçamento 
Atualizado]]</f>
        <v>#DIV/0!</v>
      </c>
      <c r="BL9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7" s="31"/>
      <c r="BN97" s="93"/>
      <c r="BO97" s="93">
        <f>Tabela115[[#This Row],[FINALIDADE
Registro
Proposta Orçamentária Inicial]]+Tabela115[[#This Row],[FINALIDADE
Registro
Transposições Orçamentárias 
Nº __ a __ 
e
Reformulações
aprovadas]]</f>
        <v>0</v>
      </c>
      <c r="BP97" s="93"/>
      <c r="BQ97" s="202" t="e">
        <f>Tabela115[[#This Row],[FINALIDADE
Registro
Despesa Liquidada até __/__/____]]/Tabela115[[#This Row],[FINALIDADE
Registro
Orçamento 
Atualizado]]</f>
        <v>#DIV/0!</v>
      </c>
      <c r="BR97" s="93"/>
      <c r="BS97" s="202" t="e">
        <f>Tabela115[[#This Row],[FINALIDADE
Registro
(+)
Suplementação
 proposta para a
_ª Reformulação]]/Tabela115[[#This Row],[FINALIDADE
Registro
Orçamento 
Atualizado]]</f>
        <v>#DIV/0!</v>
      </c>
      <c r="BT97" s="93"/>
      <c r="BU97" s="202" t="e">
        <f>Tabela115[[#This Row],[FINALIDADE
Registro
(-)
Redução
proposta para a
_ª Reformulação]]/Tabela115[[#This Row],[FINALIDADE
Registro
Orçamento 
Atualizado]]</f>
        <v>#DIV/0!</v>
      </c>
      <c r="BV9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7" s="244"/>
      <c r="BX97" s="31"/>
      <c r="BY9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7" s="93"/>
      <c r="CA97" s="201" t="e">
        <f>Tabela115[[#This Row],[FINALIDADE
Julgamento e Normatização
Despesa Liquidada até __/__/____]]/Tabela115[[#This Row],[FINALIDADE
Julgamento e Normatização
Orçamento 
Atualizado]]</f>
        <v>#DIV/0!</v>
      </c>
      <c r="CB97" s="93"/>
      <c r="CC9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7" s="93"/>
      <c r="CE9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7" s="31"/>
      <c r="CI97" s="31"/>
      <c r="CJ9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7" s="31"/>
      <c r="CL97" s="203" t="e">
        <f>Tabela115[[#This Row],[GESTÃO
Comunicação 
e Eventos
Despesa Liquidada até __/__/____]]/Tabela115[[#This Row],[GESTÃO
Comunicação 
e Eventos
Orçamento 
Atualizado]]</f>
        <v>#DIV/0!</v>
      </c>
      <c r="CM97" s="31"/>
      <c r="CN97" s="203" t="e">
        <f>Tabela115[[#This Row],[GESTÃO
Comunicação 
e Eventos
(+)
Suplementação
 proposta para a
_ª Reformulação]]/Tabela115[[#This Row],[GESTÃO
Comunicação 
e Eventos
Orçamento 
Atualizado]]</f>
        <v>#DIV/0!</v>
      </c>
      <c r="CO97" s="31"/>
      <c r="CP97" s="203" t="e">
        <f>-Tabela115[[#This Row],[GESTÃO
Comunicação 
e Eventos
(-)
Redução
proposta para a
_ª Reformulação]]/Tabela115[[#This Row],[GESTÃO
Comunicação 
e Eventos
Orçamento 
Atualizado]]</f>
        <v>#DIV/0!</v>
      </c>
      <c r="CQ9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7" s="31"/>
      <c r="CS97" s="31"/>
      <c r="CT9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7" s="31"/>
      <c r="CV97" s="203" t="e">
        <f>Tabela115[[#This Row],[GESTÃO
Suporte Técnico-Administrativo
Despesa Liquidada até __/__/____]]/Tabela115[[#This Row],[GESTÃO
Suporte Técnico-Administrativo
Orçamento 
Atualizado]]</f>
        <v>#DIV/0!</v>
      </c>
      <c r="CW97" s="31"/>
      <c r="CX9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7" s="31"/>
      <c r="CZ9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7" s="31"/>
      <c r="DC97" s="31"/>
      <c r="DD9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7" s="31"/>
      <c r="DF97" s="203" t="e">
        <f>Tabela115[[#This Row],[GESTÃO
Tecnologia da
Informação
Despesa Liquidada até __/__/____]]/Tabela115[[#This Row],[GESTÃO
Tecnologia da
Informação
Orçamento 
Atualizado]]</f>
        <v>#DIV/0!</v>
      </c>
      <c r="DG97" s="31"/>
      <c r="DH9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7" s="31"/>
      <c r="DJ97" s="203" t="e">
        <f>-Tabela115[[#This Row],[GESTÃO
Tecnologia da
Informação
(-)
Redução
proposta para a
_ª Reformulação]]/Tabela115[[#This Row],[GESTÃO
Tecnologia da
Informação
Orçamento 
Atualizado]]</f>
        <v>#DIV/0!</v>
      </c>
      <c r="DK9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7" s="31"/>
      <c r="DM97" s="31"/>
      <c r="DN97" s="31">
        <f>Tabela115[[#This Row],[GESTÃO
Infraestrutura
Proposta Orçamentária Inicial]]+Tabela115[[#This Row],[GESTÃO
Infraestrutura
Transposições Orçamentárias 
Nº __ a __ 
e
Reformulações
aprovadas]]</f>
        <v>0</v>
      </c>
      <c r="DO97" s="31"/>
      <c r="DP97" s="203" t="e">
        <f>Tabela115[[#This Row],[GESTÃO
Infraestrutura
Despesa Liquidada até __/__/____]]/Tabela115[[#This Row],[GESTÃO
Infraestrutura
Orçamento 
Atualizado]]</f>
        <v>#DIV/0!</v>
      </c>
      <c r="DQ97" s="31"/>
      <c r="DR97" s="203" t="e">
        <f>Tabela115[[#This Row],[GESTÃO
Infraestrutura
(+)
Suplementação
 proposta para a
_ª Reformulação]]/Tabela115[[#This Row],[GESTÃO
Infraestrutura
Orçamento 
Atualizado]]</f>
        <v>#DIV/0!</v>
      </c>
      <c r="DS97" s="31"/>
      <c r="DT97" s="203" t="e">
        <f>Tabela115[[#This Row],[GESTÃO
Infraestrutura
(-)
Redução
proposta para a
_ª Reformulação]]/Tabela115[[#This Row],[GESTÃO
Infraestrutura
Orçamento 
Atualizado]]</f>
        <v>#DIV/0!</v>
      </c>
      <c r="DU9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7" s="89"/>
      <c r="DX97" s="89"/>
      <c r="DY97" s="89"/>
      <c r="DZ97" s="89"/>
      <c r="EA97" s="89"/>
      <c r="EB97" s="89"/>
      <c r="EC97" s="89"/>
      <c r="ED97" s="89"/>
      <c r="EE97" s="89"/>
    </row>
    <row r="98" spans="1:135" s="18" customFormat="1" ht="12" x14ac:dyDescent="0.25">
      <c r="A98" s="85" t="s">
        <v>681</v>
      </c>
      <c r="B98" s="213" t="s">
        <v>703</v>
      </c>
      <c r="C9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8" s="69" t="e">
        <f>Tabela115[[#This Row],[DESPESA
LIQUIDADA ATÉ
 __/__/____]]/Tabela115[[#This Row],[ORÇAMENTO
ATUALIZADO]]</f>
        <v>#DIV/0!</v>
      </c>
      <c r="H9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8" s="263" t="e">
        <f>Tabela115[[#This Row],[(+)
SUPLEMENTAÇÃO
PROPOSTA PARA A
_ª
REFORMULAÇÃO]]/Tabela115[[#This Row],[ORÇAMENTO
ATUALIZADO]]</f>
        <v>#DIV/0!</v>
      </c>
      <c r="J9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8" s="263" t="e">
        <f>-Tabela115[[#This Row],[(-)
REDUÇÃO
PROPOSTA PARA A
_ª
REFORMULAÇÃO]]/Tabela115[[#This Row],[ORÇAMENTO
ATUALIZADO]]</f>
        <v>#DIV/0!</v>
      </c>
      <c r="L9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8" s="83" t="e">
        <f>(Tabela115[[#This Row],[PROPOSTA
ORÇAMENTÁRIA
ATUALIZADA
APÓS A
_ª
REFORMULAÇÃO]]/Tabela115[[#This Row],[ORÇAMENTO
ATUALIZADO]])-1</f>
        <v>#DIV/0!</v>
      </c>
      <c r="N98" s="225"/>
      <c r="O98" s="93"/>
      <c r="P9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8" s="93"/>
      <c r="R98" s="201" t="e">
        <f>Tabela115[[#This Row],[GOVERNANÇA
Direção e
Liderança
Despesa Liquidada até __/__/____]]/Tabela115[[#This Row],[GOVERNANÇA
Direção e
Liderança
Orçamento 
Atualizado]]</f>
        <v>#DIV/0!</v>
      </c>
      <c r="S98" s="93"/>
      <c r="T98" s="201" t="e">
        <f>Tabela115[[#This Row],[GOVERNANÇA
Direção e
Liderança
(+)
Suplementação
 proposta para a
_ª Reformulação]]/Tabela115[[#This Row],[GOVERNANÇA
Direção e
Liderança
Orçamento 
Atualizado]]</f>
        <v>#DIV/0!</v>
      </c>
      <c r="U98" s="93"/>
      <c r="V98" s="201" t="e">
        <f>-Tabela115[[#This Row],[GOVERNANÇA
Direção e
Liderança
(-)
Redução
proposta para a
_ª Reformulação]]/Tabela115[[#This Row],[GOVERNANÇA
Direção e
Liderança
Orçamento 
Atualizado]]</f>
        <v>#DIV/0!</v>
      </c>
      <c r="W9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8" s="31"/>
      <c r="Y98" s="31"/>
      <c r="Z9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8" s="31"/>
      <c r="AB98" s="203" t="e">
        <f>Tabela115[[#This Row],[GOVERNANÇA
Relacionamento 
Institucional
Despesa Liquidada até __/__/____]]/Tabela115[[#This Row],[GOVERNANÇA
Relacionamento 
Institucional
Orçamento 
Atualizado]]</f>
        <v>#DIV/0!</v>
      </c>
      <c r="AC98" s="31"/>
      <c r="AD9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8" s="31"/>
      <c r="AF9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8" s="31"/>
      <c r="AI98" s="93"/>
      <c r="AJ98" s="93">
        <f>Tabela115[[#This Row],[GOVERNANÇA
Estratégia
Proposta Orçamentária Inicial]]+Tabela115[[#This Row],[GOVERNANÇA
Estratégia
Transposições Orçamentárias 
Nº __ a __ 
e
Reformulações
aprovadas]]</f>
        <v>0</v>
      </c>
      <c r="AK98" s="93"/>
      <c r="AL98" s="201" t="e">
        <f>Tabela115[[#This Row],[GOVERNANÇA
Estratégia
Despesa Liquidada até __/__/____]]/Tabela115[[#This Row],[GOVERNANÇA
Estratégia
Orçamento 
Atualizado]]</f>
        <v>#DIV/0!</v>
      </c>
      <c r="AM98" s="93"/>
      <c r="AN98" s="201" t="e">
        <f>Tabela115[[#This Row],[GOVERNANÇA
Estratégia
(+)
Suplementação
 proposta para a
_ª Reformulação]]/Tabela115[[#This Row],[GOVERNANÇA
Estratégia
Orçamento 
Atualizado]]</f>
        <v>#DIV/0!</v>
      </c>
      <c r="AO98" s="93"/>
      <c r="AP98" s="201" t="e">
        <f>-Tabela115[[#This Row],[GOVERNANÇA
Estratégia
(-)
Redução
proposta para a
_ª Reformulação]]/Tabela115[[#This Row],[GOVERNANÇA
Estratégia
Orçamento 
Atualizado]]</f>
        <v>#DIV/0!</v>
      </c>
      <c r="AQ9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8" s="31"/>
      <c r="AS98" s="93"/>
      <c r="AT98" s="93">
        <f>Tabela115[[#This Row],[GOVERNANÇA
Controle
Proposta Orçamentária Inicial]]+Tabela115[[#This Row],[GOVERNANÇA
Controle
Transposições Orçamentárias 
Nº __ a __ 
e
Reformulações
aprovadas]]</f>
        <v>0</v>
      </c>
      <c r="AU98" s="93"/>
      <c r="AV98" s="201" t="e">
        <f>Tabela115[[#This Row],[GOVERNANÇA
Controle
Despesa Liquidada até __/__/____]]/Tabela115[[#This Row],[GOVERNANÇA
Controle
Orçamento 
Atualizado]]</f>
        <v>#DIV/0!</v>
      </c>
      <c r="AW98" s="93"/>
      <c r="AX98" s="201" t="e">
        <f>Tabela115[[#This Row],[GOVERNANÇA
Controle
(+)
Suplementação
 proposta para a
_ª Reformulação]]/Tabela115[[#This Row],[GOVERNANÇA
Controle
Orçamento 
Atualizado]]</f>
        <v>#DIV/0!</v>
      </c>
      <c r="AY98" s="93"/>
      <c r="AZ98" s="201" t="e">
        <f>-Tabela115[[#This Row],[GOVERNANÇA
Controle
(-)
Redução
proposta para a
_ª Reformulação]]/Tabela115[[#This Row],[GOVERNANÇA
Controle
Orçamento 
Atualizado]]</f>
        <v>#DIV/0!</v>
      </c>
      <c r="BA9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8" s="225"/>
      <c r="BD98" s="93"/>
      <c r="BE98" s="93">
        <f>Tabela115[[#This Row],[FINALIDADE
Fiscalização
Proposta Orçamentária Inicial]]+Tabela115[[#This Row],[FINALIDADE
Fiscalização
Transposições Orçamentárias 
Nº __ a __ 
e
Reformulações
aprovadas]]</f>
        <v>0</v>
      </c>
      <c r="BF98" s="93"/>
      <c r="BG98" s="201" t="e">
        <f>Tabela115[[#This Row],[FINALIDADE
Fiscalização
Despesa Liquidada até __/__/____]]/Tabela115[[#This Row],[FINALIDADE
Fiscalização
Orçamento 
Atualizado]]</f>
        <v>#DIV/0!</v>
      </c>
      <c r="BH98" s="93"/>
      <c r="BI98" s="201" t="e">
        <f>Tabela115[[#This Row],[FINALIDADE
Fiscalização
(+)
Suplementação
 proposta para a
_ª Reformulação]]/Tabela115[[#This Row],[FINALIDADE
Fiscalização
Orçamento 
Atualizado]]</f>
        <v>#DIV/0!</v>
      </c>
      <c r="BJ98" s="93"/>
      <c r="BK98" s="201" t="e">
        <f>Tabela115[[#This Row],[FINALIDADE
Fiscalização
(-)
Redução
proposta para a
_ª Reformulação]]/Tabela115[[#This Row],[FINALIDADE
Fiscalização
Orçamento 
Atualizado]]</f>
        <v>#DIV/0!</v>
      </c>
      <c r="BL9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8" s="31"/>
      <c r="BN98" s="93"/>
      <c r="BO98" s="93">
        <f>Tabela115[[#This Row],[FINALIDADE
Registro
Proposta Orçamentária Inicial]]+Tabela115[[#This Row],[FINALIDADE
Registro
Transposições Orçamentárias 
Nº __ a __ 
e
Reformulações
aprovadas]]</f>
        <v>0</v>
      </c>
      <c r="BP98" s="93"/>
      <c r="BQ98" s="202" t="e">
        <f>Tabela115[[#This Row],[FINALIDADE
Registro
Despesa Liquidada até __/__/____]]/Tabela115[[#This Row],[FINALIDADE
Registro
Orçamento 
Atualizado]]</f>
        <v>#DIV/0!</v>
      </c>
      <c r="BR98" s="93"/>
      <c r="BS98" s="202" t="e">
        <f>Tabela115[[#This Row],[FINALIDADE
Registro
(+)
Suplementação
 proposta para a
_ª Reformulação]]/Tabela115[[#This Row],[FINALIDADE
Registro
Orçamento 
Atualizado]]</f>
        <v>#DIV/0!</v>
      </c>
      <c r="BT98" s="93"/>
      <c r="BU98" s="202" t="e">
        <f>Tabela115[[#This Row],[FINALIDADE
Registro
(-)
Redução
proposta para a
_ª Reformulação]]/Tabela115[[#This Row],[FINALIDADE
Registro
Orçamento 
Atualizado]]</f>
        <v>#DIV/0!</v>
      </c>
      <c r="BV9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8" s="244"/>
      <c r="BX98" s="31"/>
      <c r="BY9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8" s="93"/>
      <c r="CA98" s="201" t="e">
        <f>Tabela115[[#This Row],[FINALIDADE
Julgamento e Normatização
Despesa Liquidada até __/__/____]]/Tabela115[[#This Row],[FINALIDADE
Julgamento e Normatização
Orçamento 
Atualizado]]</f>
        <v>#DIV/0!</v>
      </c>
      <c r="CB98" s="93"/>
      <c r="CC9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8" s="93"/>
      <c r="CE9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8" s="31"/>
      <c r="CI98" s="31"/>
      <c r="CJ9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8" s="31"/>
      <c r="CL98" s="203" t="e">
        <f>Tabela115[[#This Row],[GESTÃO
Comunicação 
e Eventos
Despesa Liquidada até __/__/____]]/Tabela115[[#This Row],[GESTÃO
Comunicação 
e Eventos
Orçamento 
Atualizado]]</f>
        <v>#DIV/0!</v>
      </c>
      <c r="CM98" s="31"/>
      <c r="CN98" s="203" t="e">
        <f>Tabela115[[#This Row],[GESTÃO
Comunicação 
e Eventos
(+)
Suplementação
 proposta para a
_ª Reformulação]]/Tabela115[[#This Row],[GESTÃO
Comunicação 
e Eventos
Orçamento 
Atualizado]]</f>
        <v>#DIV/0!</v>
      </c>
      <c r="CO98" s="31"/>
      <c r="CP98" s="203" t="e">
        <f>-Tabela115[[#This Row],[GESTÃO
Comunicação 
e Eventos
(-)
Redução
proposta para a
_ª Reformulação]]/Tabela115[[#This Row],[GESTÃO
Comunicação 
e Eventos
Orçamento 
Atualizado]]</f>
        <v>#DIV/0!</v>
      </c>
      <c r="CQ9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8" s="31"/>
      <c r="CS98" s="31"/>
      <c r="CT9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8" s="31"/>
      <c r="CV98" s="203" t="e">
        <f>Tabela115[[#This Row],[GESTÃO
Suporte Técnico-Administrativo
Despesa Liquidada até __/__/____]]/Tabela115[[#This Row],[GESTÃO
Suporte Técnico-Administrativo
Orçamento 
Atualizado]]</f>
        <v>#DIV/0!</v>
      </c>
      <c r="CW98" s="31"/>
      <c r="CX9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8" s="31"/>
      <c r="CZ9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8" s="31"/>
      <c r="DC98" s="31"/>
      <c r="DD9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8" s="31"/>
      <c r="DF98" s="203" t="e">
        <f>Tabela115[[#This Row],[GESTÃO
Tecnologia da
Informação
Despesa Liquidada até __/__/____]]/Tabela115[[#This Row],[GESTÃO
Tecnologia da
Informação
Orçamento 
Atualizado]]</f>
        <v>#DIV/0!</v>
      </c>
      <c r="DG98" s="31"/>
      <c r="DH9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8" s="31"/>
      <c r="DJ98" s="203" t="e">
        <f>-Tabela115[[#This Row],[GESTÃO
Tecnologia da
Informação
(-)
Redução
proposta para a
_ª Reformulação]]/Tabela115[[#This Row],[GESTÃO
Tecnologia da
Informação
Orçamento 
Atualizado]]</f>
        <v>#DIV/0!</v>
      </c>
      <c r="DK9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8" s="31"/>
      <c r="DM98" s="31"/>
      <c r="DN98" s="31">
        <f>Tabela115[[#This Row],[GESTÃO
Infraestrutura
Proposta Orçamentária Inicial]]+Tabela115[[#This Row],[GESTÃO
Infraestrutura
Transposições Orçamentárias 
Nº __ a __ 
e
Reformulações
aprovadas]]</f>
        <v>0</v>
      </c>
      <c r="DO98" s="31"/>
      <c r="DP98" s="203" t="e">
        <f>Tabela115[[#This Row],[GESTÃO
Infraestrutura
Despesa Liquidada até __/__/____]]/Tabela115[[#This Row],[GESTÃO
Infraestrutura
Orçamento 
Atualizado]]</f>
        <v>#DIV/0!</v>
      </c>
      <c r="DQ98" s="31"/>
      <c r="DR98" s="203" t="e">
        <f>Tabela115[[#This Row],[GESTÃO
Infraestrutura
(+)
Suplementação
 proposta para a
_ª Reformulação]]/Tabela115[[#This Row],[GESTÃO
Infraestrutura
Orçamento 
Atualizado]]</f>
        <v>#DIV/0!</v>
      </c>
      <c r="DS98" s="31"/>
      <c r="DT98" s="203" t="e">
        <f>Tabela115[[#This Row],[GESTÃO
Infraestrutura
(-)
Redução
proposta para a
_ª Reformulação]]/Tabela115[[#This Row],[GESTÃO
Infraestrutura
Orçamento 
Atualizado]]</f>
        <v>#DIV/0!</v>
      </c>
      <c r="DU9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8" s="89"/>
      <c r="DX98" s="89"/>
      <c r="DY98" s="89"/>
      <c r="DZ98" s="89"/>
      <c r="EA98" s="89"/>
      <c r="EB98" s="89"/>
      <c r="EC98" s="89"/>
      <c r="ED98" s="89"/>
      <c r="EE98" s="89"/>
    </row>
    <row r="99" spans="1:135" s="18" customFormat="1" ht="12" x14ac:dyDescent="0.25">
      <c r="A99" s="85" t="s">
        <v>167</v>
      </c>
      <c r="B99" s="213" t="s">
        <v>704</v>
      </c>
      <c r="C9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9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9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9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99" s="69" t="e">
        <f>Tabela115[[#This Row],[DESPESA
LIQUIDADA ATÉ
 __/__/____]]/Tabela115[[#This Row],[ORÇAMENTO
ATUALIZADO]]</f>
        <v>#DIV/0!</v>
      </c>
      <c r="H9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99" s="263" t="e">
        <f>Tabela115[[#This Row],[(+)
SUPLEMENTAÇÃO
PROPOSTA PARA A
_ª
REFORMULAÇÃO]]/Tabela115[[#This Row],[ORÇAMENTO
ATUALIZADO]]</f>
        <v>#DIV/0!</v>
      </c>
      <c r="J9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99" s="263" t="e">
        <f>-Tabela115[[#This Row],[(-)
REDUÇÃO
PROPOSTA PARA A
_ª
REFORMULAÇÃO]]/Tabela115[[#This Row],[ORÇAMENTO
ATUALIZADO]]</f>
        <v>#DIV/0!</v>
      </c>
      <c r="L9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99" s="83" t="e">
        <f>(Tabela115[[#This Row],[PROPOSTA
ORÇAMENTÁRIA
ATUALIZADA
APÓS A
_ª
REFORMULAÇÃO]]/Tabela115[[#This Row],[ORÇAMENTO
ATUALIZADO]])-1</f>
        <v>#DIV/0!</v>
      </c>
      <c r="N99" s="225"/>
      <c r="O99" s="93"/>
      <c r="P9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99" s="93"/>
      <c r="R99" s="201" t="e">
        <f>Tabela115[[#This Row],[GOVERNANÇA
Direção e
Liderança
Despesa Liquidada até __/__/____]]/Tabela115[[#This Row],[GOVERNANÇA
Direção e
Liderança
Orçamento 
Atualizado]]</f>
        <v>#DIV/0!</v>
      </c>
      <c r="S99" s="93"/>
      <c r="T99" s="201" t="e">
        <f>Tabela115[[#This Row],[GOVERNANÇA
Direção e
Liderança
(+)
Suplementação
 proposta para a
_ª Reformulação]]/Tabela115[[#This Row],[GOVERNANÇA
Direção e
Liderança
Orçamento 
Atualizado]]</f>
        <v>#DIV/0!</v>
      </c>
      <c r="U99" s="93"/>
      <c r="V99" s="201" t="e">
        <f>-Tabela115[[#This Row],[GOVERNANÇA
Direção e
Liderança
(-)
Redução
proposta para a
_ª Reformulação]]/Tabela115[[#This Row],[GOVERNANÇA
Direção e
Liderança
Orçamento 
Atualizado]]</f>
        <v>#DIV/0!</v>
      </c>
      <c r="W9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99" s="31"/>
      <c r="Y99" s="31"/>
      <c r="Z9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99" s="31"/>
      <c r="AB99" s="203" t="e">
        <f>Tabela115[[#This Row],[GOVERNANÇA
Relacionamento 
Institucional
Despesa Liquidada até __/__/____]]/Tabela115[[#This Row],[GOVERNANÇA
Relacionamento 
Institucional
Orçamento 
Atualizado]]</f>
        <v>#DIV/0!</v>
      </c>
      <c r="AC99" s="31"/>
      <c r="AD9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99" s="31"/>
      <c r="AF9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9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99" s="31"/>
      <c r="AI99" s="93"/>
      <c r="AJ99" s="93">
        <f>Tabela115[[#This Row],[GOVERNANÇA
Estratégia
Proposta Orçamentária Inicial]]+Tabela115[[#This Row],[GOVERNANÇA
Estratégia
Transposições Orçamentárias 
Nº __ a __ 
e
Reformulações
aprovadas]]</f>
        <v>0</v>
      </c>
      <c r="AK99" s="93"/>
      <c r="AL99" s="201" t="e">
        <f>Tabela115[[#This Row],[GOVERNANÇA
Estratégia
Despesa Liquidada até __/__/____]]/Tabela115[[#This Row],[GOVERNANÇA
Estratégia
Orçamento 
Atualizado]]</f>
        <v>#DIV/0!</v>
      </c>
      <c r="AM99" s="93"/>
      <c r="AN99" s="201" t="e">
        <f>Tabela115[[#This Row],[GOVERNANÇA
Estratégia
(+)
Suplementação
 proposta para a
_ª Reformulação]]/Tabela115[[#This Row],[GOVERNANÇA
Estratégia
Orçamento 
Atualizado]]</f>
        <v>#DIV/0!</v>
      </c>
      <c r="AO99" s="93"/>
      <c r="AP99" s="201" t="e">
        <f>-Tabela115[[#This Row],[GOVERNANÇA
Estratégia
(-)
Redução
proposta para a
_ª Reformulação]]/Tabela115[[#This Row],[GOVERNANÇA
Estratégia
Orçamento 
Atualizado]]</f>
        <v>#DIV/0!</v>
      </c>
      <c r="AQ9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99" s="31"/>
      <c r="AS99" s="93"/>
      <c r="AT99" s="93">
        <f>Tabela115[[#This Row],[GOVERNANÇA
Controle
Proposta Orçamentária Inicial]]+Tabela115[[#This Row],[GOVERNANÇA
Controle
Transposições Orçamentárias 
Nº __ a __ 
e
Reformulações
aprovadas]]</f>
        <v>0</v>
      </c>
      <c r="AU99" s="93"/>
      <c r="AV99" s="201" t="e">
        <f>Tabela115[[#This Row],[GOVERNANÇA
Controle
Despesa Liquidada até __/__/____]]/Tabela115[[#This Row],[GOVERNANÇA
Controle
Orçamento 
Atualizado]]</f>
        <v>#DIV/0!</v>
      </c>
      <c r="AW99" s="93"/>
      <c r="AX99" s="201" t="e">
        <f>Tabela115[[#This Row],[GOVERNANÇA
Controle
(+)
Suplementação
 proposta para a
_ª Reformulação]]/Tabela115[[#This Row],[GOVERNANÇA
Controle
Orçamento 
Atualizado]]</f>
        <v>#DIV/0!</v>
      </c>
      <c r="AY99" s="93"/>
      <c r="AZ99" s="201" t="e">
        <f>-Tabela115[[#This Row],[GOVERNANÇA
Controle
(-)
Redução
proposta para a
_ª Reformulação]]/Tabela115[[#This Row],[GOVERNANÇA
Controle
Orçamento 
Atualizado]]</f>
        <v>#DIV/0!</v>
      </c>
      <c r="BA9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9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99" s="225"/>
      <c r="BD99" s="93"/>
      <c r="BE99" s="93">
        <f>Tabela115[[#This Row],[FINALIDADE
Fiscalização
Proposta Orçamentária Inicial]]+Tabela115[[#This Row],[FINALIDADE
Fiscalização
Transposições Orçamentárias 
Nº __ a __ 
e
Reformulações
aprovadas]]</f>
        <v>0</v>
      </c>
      <c r="BF99" s="93"/>
      <c r="BG99" s="201" t="e">
        <f>Tabela115[[#This Row],[FINALIDADE
Fiscalização
Despesa Liquidada até __/__/____]]/Tabela115[[#This Row],[FINALIDADE
Fiscalização
Orçamento 
Atualizado]]</f>
        <v>#DIV/0!</v>
      </c>
      <c r="BH99" s="93"/>
      <c r="BI99" s="201" t="e">
        <f>Tabela115[[#This Row],[FINALIDADE
Fiscalização
(+)
Suplementação
 proposta para a
_ª Reformulação]]/Tabela115[[#This Row],[FINALIDADE
Fiscalização
Orçamento 
Atualizado]]</f>
        <v>#DIV/0!</v>
      </c>
      <c r="BJ99" s="93"/>
      <c r="BK99" s="201" t="e">
        <f>Tabela115[[#This Row],[FINALIDADE
Fiscalização
(-)
Redução
proposta para a
_ª Reformulação]]/Tabela115[[#This Row],[FINALIDADE
Fiscalização
Orçamento 
Atualizado]]</f>
        <v>#DIV/0!</v>
      </c>
      <c r="BL9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99" s="31"/>
      <c r="BN99" s="93"/>
      <c r="BO99" s="93">
        <f>Tabela115[[#This Row],[FINALIDADE
Registro
Proposta Orçamentária Inicial]]+Tabela115[[#This Row],[FINALIDADE
Registro
Transposições Orçamentárias 
Nº __ a __ 
e
Reformulações
aprovadas]]</f>
        <v>0</v>
      </c>
      <c r="BP99" s="93"/>
      <c r="BQ99" s="202" t="e">
        <f>Tabela115[[#This Row],[FINALIDADE
Registro
Despesa Liquidada até __/__/____]]/Tabela115[[#This Row],[FINALIDADE
Registro
Orçamento 
Atualizado]]</f>
        <v>#DIV/0!</v>
      </c>
      <c r="BR99" s="93"/>
      <c r="BS99" s="202" t="e">
        <f>Tabela115[[#This Row],[FINALIDADE
Registro
(+)
Suplementação
 proposta para a
_ª Reformulação]]/Tabela115[[#This Row],[FINALIDADE
Registro
Orçamento 
Atualizado]]</f>
        <v>#DIV/0!</v>
      </c>
      <c r="BT99" s="93"/>
      <c r="BU99" s="202" t="e">
        <f>Tabela115[[#This Row],[FINALIDADE
Registro
(-)
Redução
proposta para a
_ª Reformulação]]/Tabela115[[#This Row],[FINALIDADE
Registro
Orçamento 
Atualizado]]</f>
        <v>#DIV/0!</v>
      </c>
      <c r="BV9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99" s="244"/>
      <c r="BX99" s="31"/>
      <c r="BY9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99" s="93"/>
      <c r="CA99" s="201" t="e">
        <f>Tabela115[[#This Row],[FINALIDADE
Julgamento e Normatização
Despesa Liquidada até __/__/____]]/Tabela115[[#This Row],[FINALIDADE
Julgamento e Normatização
Orçamento 
Atualizado]]</f>
        <v>#DIV/0!</v>
      </c>
      <c r="CB99" s="93"/>
      <c r="CC9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99" s="93"/>
      <c r="CE9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9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9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99" s="31"/>
      <c r="CI99" s="31"/>
      <c r="CJ9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99" s="31"/>
      <c r="CL99" s="203" t="e">
        <f>Tabela115[[#This Row],[GESTÃO
Comunicação 
e Eventos
Despesa Liquidada até __/__/____]]/Tabela115[[#This Row],[GESTÃO
Comunicação 
e Eventos
Orçamento 
Atualizado]]</f>
        <v>#DIV/0!</v>
      </c>
      <c r="CM99" s="31"/>
      <c r="CN99" s="203" t="e">
        <f>Tabela115[[#This Row],[GESTÃO
Comunicação 
e Eventos
(+)
Suplementação
 proposta para a
_ª Reformulação]]/Tabela115[[#This Row],[GESTÃO
Comunicação 
e Eventos
Orçamento 
Atualizado]]</f>
        <v>#DIV/0!</v>
      </c>
      <c r="CO99" s="31"/>
      <c r="CP99" s="203" t="e">
        <f>-Tabela115[[#This Row],[GESTÃO
Comunicação 
e Eventos
(-)
Redução
proposta para a
_ª Reformulação]]/Tabela115[[#This Row],[GESTÃO
Comunicação 
e Eventos
Orçamento 
Atualizado]]</f>
        <v>#DIV/0!</v>
      </c>
      <c r="CQ9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99" s="31"/>
      <c r="CS99" s="31"/>
      <c r="CT9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99" s="31"/>
      <c r="CV99" s="203" t="e">
        <f>Tabela115[[#This Row],[GESTÃO
Suporte Técnico-Administrativo
Despesa Liquidada até __/__/____]]/Tabela115[[#This Row],[GESTÃO
Suporte Técnico-Administrativo
Orçamento 
Atualizado]]</f>
        <v>#DIV/0!</v>
      </c>
      <c r="CW99" s="31"/>
      <c r="CX9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99" s="31"/>
      <c r="CZ9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9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99" s="31"/>
      <c r="DC99" s="31"/>
      <c r="DD9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99" s="31"/>
      <c r="DF99" s="203" t="e">
        <f>Tabela115[[#This Row],[GESTÃO
Tecnologia da
Informação
Despesa Liquidada até __/__/____]]/Tabela115[[#This Row],[GESTÃO
Tecnologia da
Informação
Orçamento 
Atualizado]]</f>
        <v>#DIV/0!</v>
      </c>
      <c r="DG99" s="31"/>
      <c r="DH9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99" s="31"/>
      <c r="DJ99" s="203" t="e">
        <f>-Tabela115[[#This Row],[GESTÃO
Tecnologia da
Informação
(-)
Redução
proposta para a
_ª Reformulação]]/Tabela115[[#This Row],[GESTÃO
Tecnologia da
Informação
Orçamento 
Atualizado]]</f>
        <v>#DIV/0!</v>
      </c>
      <c r="DK9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99" s="31"/>
      <c r="DM99" s="31"/>
      <c r="DN99" s="31">
        <f>Tabela115[[#This Row],[GESTÃO
Infraestrutura
Proposta Orçamentária Inicial]]+Tabela115[[#This Row],[GESTÃO
Infraestrutura
Transposições Orçamentárias 
Nº __ a __ 
e
Reformulações
aprovadas]]</f>
        <v>0</v>
      </c>
      <c r="DO99" s="31"/>
      <c r="DP99" s="203" t="e">
        <f>Tabela115[[#This Row],[GESTÃO
Infraestrutura
Despesa Liquidada até __/__/____]]/Tabela115[[#This Row],[GESTÃO
Infraestrutura
Orçamento 
Atualizado]]</f>
        <v>#DIV/0!</v>
      </c>
      <c r="DQ99" s="31"/>
      <c r="DR99" s="203" t="e">
        <f>Tabela115[[#This Row],[GESTÃO
Infraestrutura
(+)
Suplementação
 proposta para a
_ª Reformulação]]/Tabela115[[#This Row],[GESTÃO
Infraestrutura
Orçamento 
Atualizado]]</f>
        <v>#DIV/0!</v>
      </c>
      <c r="DS99" s="31"/>
      <c r="DT99" s="203" t="e">
        <f>Tabela115[[#This Row],[GESTÃO
Infraestrutura
(-)
Redução
proposta para a
_ª Reformulação]]/Tabela115[[#This Row],[GESTÃO
Infraestrutura
Orçamento 
Atualizado]]</f>
        <v>#DIV/0!</v>
      </c>
      <c r="DU9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9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99" s="89"/>
      <c r="DX99" s="89"/>
      <c r="DY99" s="89"/>
      <c r="DZ99" s="89"/>
      <c r="EA99" s="89"/>
      <c r="EB99" s="89"/>
      <c r="EC99" s="89"/>
      <c r="ED99" s="89"/>
      <c r="EE99" s="89"/>
    </row>
    <row r="100" spans="1:135" s="18" customFormat="1" ht="12" x14ac:dyDescent="0.25">
      <c r="A100" s="85" t="s">
        <v>682</v>
      </c>
      <c r="B100" s="213" t="s">
        <v>366</v>
      </c>
      <c r="C10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0" s="69" t="e">
        <f>Tabela115[[#This Row],[DESPESA
LIQUIDADA ATÉ
 __/__/____]]/Tabela115[[#This Row],[ORÇAMENTO
ATUALIZADO]]</f>
        <v>#DIV/0!</v>
      </c>
      <c r="H10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0" s="263" t="e">
        <f>Tabela115[[#This Row],[(+)
SUPLEMENTAÇÃO
PROPOSTA PARA A
_ª
REFORMULAÇÃO]]/Tabela115[[#This Row],[ORÇAMENTO
ATUALIZADO]]</f>
        <v>#DIV/0!</v>
      </c>
      <c r="J10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0" s="263" t="e">
        <f>-Tabela115[[#This Row],[(-)
REDUÇÃO
PROPOSTA PARA A
_ª
REFORMULAÇÃO]]/Tabela115[[#This Row],[ORÇAMENTO
ATUALIZADO]]</f>
        <v>#DIV/0!</v>
      </c>
      <c r="L10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0" s="83" t="e">
        <f>(Tabela115[[#This Row],[PROPOSTA
ORÇAMENTÁRIA
ATUALIZADA
APÓS A
_ª
REFORMULAÇÃO]]/Tabela115[[#This Row],[ORÇAMENTO
ATUALIZADO]])-1</f>
        <v>#DIV/0!</v>
      </c>
      <c r="N100" s="225"/>
      <c r="O100" s="93"/>
      <c r="P10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0" s="93"/>
      <c r="R100" s="201" t="e">
        <f>Tabela115[[#This Row],[GOVERNANÇA
Direção e
Liderança
Despesa Liquidada até __/__/____]]/Tabela115[[#This Row],[GOVERNANÇA
Direção e
Liderança
Orçamento 
Atualizado]]</f>
        <v>#DIV/0!</v>
      </c>
      <c r="S100" s="93"/>
      <c r="T10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0" s="93"/>
      <c r="V100" s="201" t="e">
        <f>-Tabela115[[#This Row],[GOVERNANÇA
Direção e
Liderança
(-)
Redução
proposta para a
_ª Reformulação]]/Tabela115[[#This Row],[GOVERNANÇA
Direção e
Liderança
Orçamento 
Atualizado]]</f>
        <v>#DIV/0!</v>
      </c>
      <c r="W10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0" s="31"/>
      <c r="Y100" s="31"/>
      <c r="Z10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0" s="31"/>
      <c r="AB100" s="203" t="e">
        <f>Tabela115[[#This Row],[GOVERNANÇA
Relacionamento 
Institucional
Despesa Liquidada até __/__/____]]/Tabela115[[#This Row],[GOVERNANÇA
Relacionamento 
Institucional
Orçamento 
Atualizado]]</f>
        <v>#DIV/0!</v>
      </c>
      <c r="AC100" s="31"/>
      <c r="AD10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0" s="31"/>
      <c r="AF10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0" s="31"/>
      <c r="AI100" s="93"/>
      <c r="AJ100" s="93">
        <f>Tabela115[[#This Row],[GOVERNANÇA
Estratégia
Proposta Orçamentária Inicial]]+Tabela115[[#This Row],[GOVERNANÇA
Estratégia
Transposições Orçamentárias 
Nº __ a __ 
e
Reformulações
aprovadas]]</f>
        <v>0</v>
      </c>
      <c r="AK100" s="93"/>
      <c r="AL100" s="201" t="e">
        <f>Tabela115[[#This Row],[GOVERNANÇA
Estratégia
Despesa Liquidada até __/__/____]]/Tabela115[[#This Row],[GOVERNANÇA
Estratégia
Orçamento 
Atualizado]]</f>
        <v>#DIV/0!</v>
      </c>
      <c r="AM100" s="93"/>
      <c r="AN100" s="201" t="e">
        <f>Tabela115[[#This Row],[GOVERNANÇA
Estratégia
(+)
Suplementação
 proposta para a
_ª Reformulação]]/Tabela115[[#This Row],[GOVERNANÇA
Estratégia
Orçamento 
Atualizado]]</f>
        <v>#DIV/0!</v>
      </c>
      <c r="AO100" s="93"/>
      <c r="AP100" s="201" t="e">
        <f>-Tabela115[[#This Row],[GOVERNANÇA
Estratégia
(-)
Redução
proposta para a
_ª Reformulação]]/Tabela115[[#This Row],[GOVERNANÇA
Estratégia
Orçamento 
Atualizado]]</f>
        <v>#DIV/0!</v>
      </c>
      <c r="AQ10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0" s="31"/>
      <c r="AS100" s="93"/>
      <c r="AT100" s="93">
        <f>Tabela115[[#This Row],[GOVERNANÇA
Controle
Proposta Orçamentária Inicial]]+Tabela115[[#This Row],[GOVERNANÇA
Controle
Transposições Orçamentárias 
Nº __ a __ 
e
Reformulações
aprovadas]]</f>
        <v>0</v>
      </c>
      <c r="AU100" s="93"/>
      <c r="AV100" s="201" t="e">
        <f>Tabela115[[#This Row],[GOVERNANÇA
Controle
Despesa Liquidada até __/__/____]]/Tabela115[[#This Row],[GOVERNANÇA
Controle
Orçamento 
Atualizado]]</f>
        <v>#DIV/0!</v>
      </c>
      <c r="AW100" s="93"/>
      <c r="AX100" s="201" t="e">
        <f>Tabela115[[#This Row],[GOVERNANÇA
Controle
(+)
Suplementação
 proposta para a
_ª Reformulação]]/Tabela115[[#This Row],[GOVERNANÇA
Controle
Orçamento 
Atualizado]]</f>
        <v>#DIV/0!</v>
      </c>
      <c r="AY100" s="93"/>
      <c r="AZ100" s="201" t="e">
        <f>-Tabela115[[#This Row],[GOVERNANÇA
Controle
(-)
Redução
proposta para a
_ª Reformulação]]/Tabela115[[#This Row],[GOVERNANÇA
Controle
Orçamento 
Atualizado]]</f>
        <v>#DIV/0!</v>
      </c>
      <c r="BA10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0" s="225"/>
      <c r="BD100" s="93"/>
      <c r="BE100" s="93">
        <f>Tabela115[[#This Row],[FINALIDADE
Fiscalização
Proposta Orçamentária Inicial]]+Tabela115[[#This Row],[FINALIDADE
Fiscalização
Transposições Orçamentárias 
Nº __ a __ 
e
Reformulações
aprovadas]]</f>
        <v>0</v>
      </c>
      <c r="BF100" s="93"/>
      <c r="BG100" s="201" t="e">
        <f>Tabela115[[#This Row],[FINALIDADE
Fiscalização
Despesa Liquidada até __/__/____]]/Tabela115[[#This Row],[FINALIDADE
Fiscalização
Orçamento 
Atualizado]]</f>
        <v>#DIV/0!</v>
      </c>
      <c r="BH100" s="93"/>
      <c r="BI100" s="201" t="e">
        <f>Tabela115[[#This Row],[FINALIDADE
Fiscalização
(+)
Suplementação
 proposta para a
_ª Reformulação]]/Tabela115[[#This Row],[FINALIDADE
Fiscalização
Orçamento 
Atualizado]]</f>
        <v>#DIV/0!</v>
      </c>
      <c r="BJ100" s="93"/>
      <c r="BK100" s="201" t="e">
        <f>Tabela115[[#This Row],[FINALIDADE
Fiscalização
(-)
Redução
proposta para a
_ª Reformulação]]/Tabela115[[#This Row],[FINALIDADE
Fiscalização
Orçamento 
Atualizado]]</f>
        <v>#DIV/0!</v>
      </c>
      <c r="BL10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0" s="31"/>
      <c r="BN100" s="93"/>
      <c r="BO100" s="93">
        <f>Tabela115[[#This Row],[FINALIDADE
Registro
Proposta Orçamentária Inicial]]+Tabela115[[#This Row],[FINALIDADE
Registro
Transposições Orçamentárias 
Nº __ a __ 
e
Reformulações
aprovadas]]</f>
        <v>0</v>
      </c>
      <c r="BP100" s="93"/>
      <c r="BQ100" s="202" t="e">
        <f>Tabela115[[#This Row],[FINALIDADE
Registro
Despesa Liquidada até __/__/____]]/Tabela115[[#This Row],[FINALIDADE
Registro
Orçamento 
Atualizado]]</f>
        <v>#DIV/0!</v>
      </c>
      <c r="BR100" s="93"/>
      <c r="BS100" s="202" t="e">
        <f>Tabela115[[#This Row],[FINALIDADE
Registro
(+)
Suplementação
 proposta para a
_ª Reformulação]]/Tabela115[[#This Row],[FINALIDADE
Registro
Orçamento 
Atualizado]]</f>
        <v>#DIV/0!</v>
      </c>
      <c r="BT100" s="93"/>
      <c r="BU100" s="202" t="e">
        <f>Tabela115[[#This Row],[FINALIDADE
Registro
(-)
Redução
proposta para a
_ª Reformulação]]/Tabela115[[#This Row],[FINALIDADE
Registro
Orçamento 
Atualizado]]</f>
        <v>#DIV/0!</v>
      </c>
      <c r="BV10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0" s="244"/>
      <c r="BX100" s="31"/>
      <c r="BY10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0" s="93"/>
      <c r="CA100" s="201" t="e">
        <f>Tabela115[[#This Row],[FINALIDADE
Julgamento e Normatização
Despesa Liquidada até __/__/____]]/Tabela115[[#This Row],[FINALIDADE
Julgamento e Normatização
Orçamento 
Atualizado]]</f>
        <v>#DIV/0!</v>
      </c>
      <c r="CB100" s="93"/>
      <c r="CC10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0" s="93"/>
      <c r="CE10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0" s="31"/>
      <c r="CI100" s="31"/>
      <c r="CJ10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0" s="31"/>
      <c r="CL100" s="203" t="e">
        <f>Tabela115[[#This Row],[GESTÃO
Comunicação 
e Eventos
Despesa Liquidada até __/__/____]]/Tabela115[[#This Row],[GESTÃO
Comunicação 
e Eventos
Orçamento 
Atualizado]]</f>
        <v>#DIV/0!</v>
      </c>
      <c r="CM100" s="31"/>
      <c r="CN100" s="203" t="e">
        <f>Tabela115[[#This Row],[GESTÃO
Comunicação 
e Eventos
(+)
Suplementação
 proposta para a
_ª Reformulação]]/Tabela115[[#This Row],[GESTÃO
Comunicação 
e Eventos
Orçamento 
Atualizado]]</f>
        <v>#DIV/0!</v>
      </c>
      <c r="CO100" s="31"/>
      <c r="CP100" s="203" t="e">
        <f>-Tabela115[[#This Row],[GESTÃO
Comunicação 
e Eventos
(-)
Redução
proposta para a
_ª Reformulação]]/Tabela115[[#This Row],[GESTÃO
Comunicação 
e Eventos
Orçamento 
Atualizado]]</f>
        <v>#DIV/0!</v>
      </c>
      <c r="CQ10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0" s="31"/>
      <c r="CS100" s="31"/>
      <c r="CT10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0" s="31"/>
      <c r="CV100" s="203" t="e">
        <f>Tabela115[[#This Row],[GESTÃO
Suporte Técnico-Administrativo
Despesa Liquidada até __/__/____]]/Tabela115[[#This Row],[GESTÃO
Suporte Técnico-Administrativo
Orçamento 
Atualizado]]</f>
        <v>#DIV/0!</v>
      </c>
      <c r="CW100" s="31"/>
      <c r="CX10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0" s="31"/>
      <c r="CZ10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0" s="31"/>
      <c r="DC100" s="31"/>
      <c r="DD10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0" s="31"/>
      <c r="DF100" s="203" t="e">
        <f>Tabela115[[#This Row],[GESTÃO
Tecnologia da
Informação
Despesa Liquidada até __/__/____]]/Tabela115[[#This Row],[GESTÃO
Tecnologia da
Informação
Orçamento 
Atualizado]]</f>
        <v>#DIV/0!</v>
      </c>
      <c r="DG100" s="31"/>
      <c r="DH10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0" s="31"/>
      <c r="DJ100" s="203" t="e">
        <f>-Tabela115[[#This Row],[GESTÃO
Tecnologia da
Informação
(-)
Redução
proposta para a
_ª Reformulação]]/Tabela115[[#This Row],[GESTÃO
Tecnologia da
Informação
Orçamento 
Atualizado]]</f>
        <v>#DIV/0!</v>
      </c>
      <c r="DK10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0" s="31"/>
      <c r="DM100" s="31"/>
      <c r="DN100" s="31">
        <f>Tabela115[[#This Row],[GESTÃO
Infraestrutura
Proposta Orçamentária Inicial]]+Tabela115[[#This Row],[GESTÃO
Infraestrutura
Transposições Orçamentárias 
Nº __ a __ 
e
Reformulações
aprovadas]]</f>
        <v>0</v>
      </c>
      <c r="DO100" s="31"/>
      <c r="DP100" s="203" t="e">
        <f>Tabela115[[#This Row],[GESTÃO
Infraestrutura
Despesa Liquidada até __/__/____]]/Tabela115[[#This Row],[GESTÃO
Infraestrutura
Orçamento 
Atualizado]]</f>
        <v>#DIV/0!</v>
      </c>
      <c r="DQ100" s="31"/>
      <c r="DR100" s="203" t="e">
        <f>Tabela115[[#This Row],[GESTÃO
Infraestrutura
(+)
Suplementação
 proposta para a
_ª Reformulação]]/Tabela115[[#This Row],[GESTÃO
Infraestrutura
Orçamento 
Atualizado]]</f>
        <v>#DIV/0!</v>
      </c>
      <c r="DS100" s="31"/>
      <c r="DT100" s="203" t="e">
        <f>Tabela115[[#This Row],[GESTÃO
Infraestrutura
(-)
Redução
proposta para a
_ª Reformulação]]/Tabela115[[#This Row],[GESTÃO
Infraestrutura
Orçamento 
Atualizado]]</f>
        <v>#DIV/0!</v>
      </c>
      <c r="DU10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0" s="89"/>
      <c r="DX100" s="89"/>
      <c r="DY100" s="89"/>
      <c r="DZ100" s="89"/>
      <c r="EA100" s="89"/>
      <c r="EB100" s="89"/>
      <c r="EC100" s="89"/>
      <c r="ED100" s="89"/>
      <c r="EE100" s="89"/>
    </row>
    <row r="101" spans="1:135" s="18" customFormat="1" ht="12" x14ac:dyDescent="0.25">
      <c r="A101" s="85" t="s">
        <v>683</v>
      </c>
      <c r="B101" s="213" t="s">
        <v>705</v>
      </c>
      <c r="C10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1" s="69" t="e">
        <f>Tabela115[[#This Row],[DESPESA
LIQUIDADA ATÉ
 __/__/____]]/Tabela115[[#This Row],[ORÇAMENTO
ATUALIZADO]]</f>
        <v>#DIV/0!</v>
      </c>
      <c r="H10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1" s="263" t="e">
        <f>Tabela115[[#This Row],[(+)
SUPLEMENTAÇÃO
PROPOSTA PARA A
_ª
REFORMULAÇÃO]]/Tabela115[[#This Row],[ORÇAMENTO
ATUALIZADO]]</f>
        <v>#DIV/0!</v>
      </c>
      <c r="J10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1" s="263" t="e">
        <f>-Tabela115[[#This Row],[(-)
REDUÇÃO
PROPOSTA PARA A
_ª
REFORMULAÇÃO]]/Tabela115[[#This Row],[ORÇAMENTO
ATUALIZADO]]</f>
        <v>#DIV/0!</v>
      </c>
      <c r="L10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1" s="83" t="e">
        <f>(Tabela115[[#This Row],[PROPOSTA
ORÇAMENTÁRIA
ATUALIZADA
APÓS A
_ª
REFORMULAÇÃO]]/Tabela115[[#This Row],[ORÇAMENTO
ATUALIZADO]])-1</f>
        <v>#DIV/0!</v>
      </c>
      <c r="N101" s="225"/>
      <c r="O101" s="93"/>
      <c r="P10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1" s="93"/>
      <c r="R101" s="201" t="e">
        <f>Tabela115[[#This Row],[GOVERNANÇA
Direção e
Liderança
Despesa Liquidada até __/__/____]]/Tabela115[[#This Row],[GOVERNANÇA
Direção e
Liderança
Orçamento 
Atualizado]]</f>
        <v>#DIV/0!</v>
      </c>
      <c r="S101" s="93"/>
      <c r="T10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1" s="93"/>
      <c r="V101" s="201" t="e">
        <f>-Tabela115[[#This Row],[GOVERNANÇA
Direção e
Liderança
(-)
Redução
proposta para a
_ª Reformulação]]/Tabela115[[#This Row],[GOVERNANÇA
Direção e
Liderança
Orçamento 
Atualizado]]</f>
        <v>#DIV/0!</v>
      </c>
      <c r="W10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1" s="31"/>
      <c r="Y101" s="31"/>
      <c r="Z10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1" s="31"/>
      <c r="AB101" s="203" t="e">
        <f>Tabela115[[#This Row],[GOVERNANÇA
Relacionamento 
Institucional
Despesa Liquidada até __/__/____]]/Tabela115[[#This Row],[GOVERNANÇA
Relacionamento 
Institucional
Orçamento 
Atualizado]]</f>
        <v>#DIV/0!</v>
      </c>
      <c r="AC101" s="31"/>
      <c r="AD10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1" s="31"/>
      <c r="AF10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1" s="31"/>
      <c r="AI101" s="93"/>
      <c r="AJ101" s="93">
        <f>Tabela115[[#This Row],[GOVERNANÇA
Estratégia
Proposta Orçamentária Inicial]]+Tabela115[[#This Row],[GOVERNANÇA
Estratégia
Transposições Orçamentárias 
Nº __ a __ 
e
Reformulações
aprovadas]]</f>
        <v>0</v>
      </c>
      <c r="AK101" s="93"/>
      <c r="AL101" s="201" t="e">
        <f>Tabela115[[#This Row],[GOVERNANÇA
Estratégia
Despesa Liquidada até __/__/____]]/Tabela115[[#This Row],[GOVERNANÇA
Estratégia
Orçamento 
Atualizado]]</f>
        <v>#DIV/0!</v>
      </c>
      <c r="AM101" s="93"/>
      <c r="AN101" s="201" t="e">
        <f>Tabela115[[#This Row],[GOVERNANÇA
Estratégia
(+)
Suplementação
 proposta para a
_ª Reformulação]]/Tabela115[[#This Row],[GOVERNANÇA
Estratégia
Orçamento 
Atualizado]]</f>
        <v>#DIV/0!</v>
      </c>
      <c r="AO101" s="93"/>
      <c r="AP101" s="201" t="e">
        <f>-Tabela115[[#This Row],[GOVERNANÇA
Estratégia
(-)
Redução
proposta para a
_ª Reformulação]]/Tabela115[[#This Row],[GOVERNANÇA
Estratégia
Orçamento 
Atualizado]]</f>
        <v>#DIV/0!</v>
      </c>
      <c r="AQ10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1" s="31"/>
      <c r="AS101" s="93"/>
      <c r="AT101" s="93">
        <f>Tabela115[[#This Row],[GOVERNANÇA
Controle
Proposta Orçamentária Inicial]]+Tabela115[[#This Row],[GOVERNANÇA
Controle
Transposições Orçamentárias 
Nº __ a __ 
e
Reformulações
aprovadas]]</f>
        <v>0</v>
      </c>
      <c r="AU101" s="93"/>
      <c r="AV101" s="201" t="e">
        <f>Tabela115[[#This Row],[GOVERNANÇA
Controle
Despesa Liquidada até __/__/____]]/Tabela115[[#This Row],[GOVERNANÇA
Controle
Orçamento 
Atualizado]]</f>
        <v>#DIV/0!</v>
      </c>
      <c r="AW101" s="93"/>
      <c r="AX101" s="201" t="e">
        <f>Tabela115[[#This Row],[GOVERNANÇA
Controle
(+)
Suplementação
 proposta para a
_ª Reformulação]]/Tabela115[[#This Row],[GOVERNANÇA
Controle
Orçamento 
Atualizado]]</f>
        <v>#DIV/0!</v>
      </c>
      <c r="AY101" s="93"/>
      <c r="AZ101" s="201" t="e">
        <f>-Tabela115[[#This Row],[GOVERNANÇA
Controle
(-)
Redução
proposta para a
_ª Reformulação]]/Tabela115[[#This Row],[GOVERNANÇA
Controle
Orçamento 
Atualizado]]</f>
        <v>#DIV/0!</v>
      </c>
      <c r="BA10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1" s="225"/>
      <c r="BD101" s="93"/>
      <c r="BE101" s="93">
        <f>Tabela115[[#This Row],[FINALIDADE
Fiscalização
Proposta Orçamentária Inicial]]+Tabela115[[#This Row],[FINALIDADE
Fiscalização
Transposições Orçamentárias 
Nº __ a __ 
e
Reformulações
aprovadas]]</f>
        <v>0</v>
      </c>
      <c r="BF101" s="93"/>
      <c r="BG101" s="201" t="e">
        <f>Tabela115[[#This Row],[FINALIDADE
Fiscalização
Despesa Liquidada até __/__/____]]/Tabela115[[#This Row],[FINALIDADE
Fiscalização
Orçamento 
Atualizado]]</f>
        <v>#DIV/0!</v>
      </c>
      <c r="BH101" s="93"/>
      <c r="BI101" s="201" t="e">
        <f>Tabela115[[#This Row],[FINALIDADE
Fiscalização
(+)
Suplementação
 proposta para a
_ª Reformulação]]/Tabela115[[#This Row],[FINALIDADE
Fiscalização
Orçamento 
Atualizado]]</f>
        <v>#DIV/0!</v>
      </c>
      <c r="BJ101" s="93"/>
      <c r="BK101" s="201" t="e">
        <f>Tabela115[[#This Row],[FINALIDADE
Fiscalização
(-)
Redução
proposta para a
_ª Reformulação]]/Tabela115[[#This Row],[FINALIDADE
Fiscalização
Orçamento 
Atualizado]]</f>
        <v>#DIV/0!</v>
      </c>
      <c r="BL10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1" s="31"/>
      <c r="BN101" s="93"/>
      <c r="BO101" s="93">
        <f>Tabela115[[#This Row],[FINALIDADE
Registro
Proposta Orçamentária Inicial]]+Tabela115[[#This Row],[FINALIDADE
Registro
Transposições Orçamentárias 
Nº __ a __ 
e
Reformulações
aprovadas]]</f>
        <v>0</v>
      </c>
      <c r="BP101" s="93"/>
      <c r="BQ101" s="202" t="e">
        <f>Tabela115[[#This Row],[FINALIDADE
Registro
Despesa Liquidada até __/__/____]]/Tabela115[[#This Row],[FINALIDADE
Registro
Orçamento 
Atualizado]]</f>
        <v>#DIV/0!</v>
      </c>
      <c r="BR101" s="93"/>
      <c r="BS101" s="202" t="e">
        <f>Tabela115[[#This Row],[FINALIDADE
Registro
(+)
Suplementação
 proposta para a
_ª Reformulação]]/Tabela115[[#This Row],[FINALIDADE
Registro
Orçamento 
Atualizado]]</f>
        <v>#DIV/0!</v>
      </c>
      <c r="BT101" s="93"/>
      <c r="BU101" s="202" t="e">
        <f>Tabela115[[#This Row],[FINALIDADE
Registro
(-)
Redução
proposta para a
_ª Reformulação]]/Tabela115[[#This Row],[FINALIDADE
Registro
Orçamento 
Atualizado]]</f>
        <v>#DIV/0!</v>
      </c>
      <c r="BV10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1" s="244"/>
      <c r="BX101" s="31"/>
      <c r="BY10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1" s="93"/>
      <c r="CA101" s="201" t="e">
        <f>Tabela115[[#This Row],[FINALIDADE
Julgamento e Normatização
Despesa Liquidada até __/__/____]]/Tabela115[[#This Row],[FINALIDADE
Julgamento e Normatização
Orçamento 
Atualizado]]</f>
        <v>#DIV/0!</v>
      </c>
      <c r="CB101" s="93"/>
      <c r="CC10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1" s="93"/>
      <c r="CE10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1" s="31"/>
      <c r="CI101" s="31"/>
      <c r="CJ10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1" s="31"/>
      <c r="CL101" s="203" t="e">
        <f>Tabela115[[#This Row],[GESTÃO
Comunicação 
e Eventos
Despesa Liquidada até __/__/____]]/Tabela115[[#This Row],[GESTÃO
Comunicação 
e Eventos
Orçamento 
Atualizado]]</f>
        <v>#DIV/0!</v>
      </c>
      <c r="CM101" s="31"/>
      <c r="CN101" s="203" t="e">
        <f>Tabela115[[#This Row],[GESTÃO
Comunicação 
e Eventos
(+)
Suplementação
 proposta para a
_ª Reformulação]]/Tabela115[[#This Row],[GESTÃO
Comunicação 
e Eventos
Orçamento 
Atualizado]]</f>
        <v>#DIV/0!</v>
      </c>
      <c r="CO101" s="31"/>
      <c r="CP101" s="203" t="e">
        <f>-Tabela115[[#This Row],[GESTÃO
Comunicação 
e Eventos
(-)
Redução
proposta para a
_ª Reformulação]]/Tabela115[[#This Row],[GESTÃO
Comunicação 
e Eventos
Orçamento 
Atualizado]]</f>
        <v>#DIV/0!</v>
      </c>
      <c r="CQ10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1" s="31"/>
      <c r="CS101" s="31"/>
      <c r="CT10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1" s="31"/>
      <c r="CV101" s="203" t="e">
        <f>Tabela115[[#This Row],[GESTÃO
Suporte Técnico-Administrativo
Despesa Liquidada até __/__/____]]/Tabela115[[#This Row],[GESTÃO
Suporte Técnico-Administrativo
Orçamento 
Atualizado]]</f>
        <v>#DIV/0!</v>
      </c>
      <c r="CW101" s="31"/>
      <c r="CX10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1" s="31"/>
      <c r="CZ10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1" s="31"/>
      <c r="DC101" s="31"/>
      <c r="DD10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1" s="31"/>
      <c r="DF101" s="203" t="e">
        <f>Tabela115[[#This Row],[GESTÃO
Tecnologia da
Informação
Despesa Liquidada até __/__/____]]/Tabela115[[#This Row],[GESTÃO
Tecnologia da
Informação
Orçamento 
Atualizado]]</f>
        <v>#DIV/0!</v>
      </c>
      <c r="DG101" s="31"/>
      <c r="DH10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1" s="31"/>
      <c r="DJ101" s="203" t="e">
        <f>-Tabela115[[#This Row],[GESTÃO
Tecnologia da
Informação
(-)
Redução
proposta para a
_ª Reformulação]]/Tabela115[[#This Row],[GESTÃO
Tecnologia da
Informação
Orçamento 
Atualizado]]</f>
        <v>#DIV/0!</v>
      </c>
      <c r="DK10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1" s="31"/>
      <c r="DM101" s="31"/>
      <c r="DN101" s="31">
        <f>Tabela115[[#This Row],[GESTÃO
Infraestrutura
Proposta Orçamentária Inicial]]+Tabela115[[#This Row],[GESTÃO
Infraestrutura
Transposições Orçamentárias 
Nº __ a __ 
e
Reformulações
aprovadas]]</f>
        <v>0</v>
      </c>
      <c r="DO101" s="31"/>
      <c r="DP101" s="203" t="e">
        <f>Tabela115[[#This Row],[GESTÃO
Infraestrutura
Despesa Liquidada até __/__/____]]/Tabela115[[#This Row],[GESTÃO
Infraestrutura
Orçamento 
Atualizado]]</f>
        <v>#DIV/0!</v>
      </c>
      <c r="DQ101" s="31"/>
      <c r="DR101" s="203" t="e">
        <f>Tabela115[[#This Row],[GESTÃO
Infraestrutura
(+)
Suplementação
 proposta para a
_ª Reformulação]]/Tabela115[[#This Row],[GESTÃO
Infraestrutura
Orçamento 
Atualizado]]</f>
        <v>#DIV/0!</v>
      </c>
      <c r="DS101" s="31"/>
      <c r="DT101" s="203" t="e">
        <f>Tabela115[[#This Row],[GESTÃO
Infraestrutura
(-)
Redução
proposta para a
_ª Reformulação]]/Tabela115[[#This Row],[GESTÃO
Infraestrutura
Orçamento 
Atualizado]]</f>
        <v>#DIV/0!</v>
      </c>
      <c r="DU10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1" s="89"/>
      <c r="DX101" s="89"/>
      <c r="DY101" s="89"/>
      <c r="DZ101" s="89"/>
      <c r="EA101" s="89"/>
      <c r="EB101" s="89"/>
      <c r="EC101" s="89"/>
      <c r="ED101" s="89"/>
      <c r="EE101" s="89"/>
    </row>
    <row r="102" spans="1:135" s="18" customFormat="1" ht="12" x14ac:dyDescent="0.25">
      <c r="A102" s="85" t="s">
        <v>684</v>
      </c>
      <c r="B102" s="213" t="s">
        <v>706</v>
      </c>
      <c r="C10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2" s="69" t="e">
        <f>Tabela115[[#This Row],[DESPESA
LIQUIDADA ATÉ
 __/__/____]]/Tabela115[[#This Row],[ORÇAMENTO
ATUALIZADO]]</f>
        <v>#DIV/0!</v>
      </c>
      <c r="H10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2" s="263" t="e">
        <f>Tabela115[[#This Row],[(+)
SUPLEMENTAÇÃO
PROPOSTA PARA A
_ª
REFORMULAÇÃO]]/Tabela115[[#This Row],[ORÇAMENTO
ATUALIZADO]]</f>
        <v>#DIV/0!</v>
      </c>
      <c r="J10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2" s="263" t="e">
        <f>-Tabela115[[#This Row],[(-)
REDUÇÃO
PROPOSTA PARA A
_ª
REFORMULAÇÃO]]/Tabela115[[#This Row],[ORÇAMENTO
ATUALIZADO]]</f>
        <v>#DIV/0!</v>
      </c>
      <c r="L10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2" s="83" t="e">
        <f>(Tabela115[[#This Row],[PROPOSTA
ORÇAMENTÁRIA
ATUALIZADA
APÓS A
_ª
REFORMULAÇÃO]]/Tabela115[[#This Row],[ORÇAMENTO
ATUALIZADO]])-1</f>
        <v>#DIV/0!</v>
      </c>
      <c r="N102" s="225"/>
      <c r="O102" s="93"/>
      <c r="P10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2" s="93"/>
      <c r="R102" s="201" t="e">
        <f>Tabela115[[#This Row],[GOVERNANÇA
Direção e
Liderança
Despesa Liquidada até __/__/____]]/Tabela115[[#This Row],[GOVERNANÇA
Direção e
Liderança
Orçamento 
Atualizado]]</f>
        <v>#DIV/0!</v>
      </c>
      <c r="S102" s="93"/>
      <c r="T10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2" s="93"/>
      <c r="V102" s="201" t="e">
        <f>-Tabela115[[#This Row],[GOVERNANÇA
Direção e
Liderança
(-)
Redução
proposta para a
_ª Reformulação]]/Tabela115[[#This Row],[GOVERNANÇA
Direção e
Liderança
Orçamento 
Atualizado]]</f>
        <v>#DIV/0!</v>
      </c>
      <c r="W10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2" s="31"/>
      <c r="Y102" s="31"/>
      <c r="Z10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2" s="31"/>
      <c r="AB102" s="203" t="e">
        <f>Tabela115[[#This Row],[GOVERNANÇA
Relacionamento 
Institucional
Despesa Liquidada até __/__/____]]/Tabela115[[#This Row],[GOVERNANÇA
Relacionamento 
Institucional
Orçamento 
Atualizado]]</f>
        <v>#DIV/0!</v>
      </c>
      <c r="AC102" s="31"/>
      <c r="AD10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2" s="31"/>
      <c r="AF10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2" s="31"/>
      <c r="AI102" s="93"/>
      <c r="AJ102" s="93">
        <f>Tabela115[[#This Row],[GOVERNANÇA
Estratégia
Proposta Orçamentária Inicial]]+Tabela115[[#This Row],[GOVERNANÇA
Estratégia
Transposições Orçamentárias 
Nº __ a __ 
e
Reformulações
aprovadas]]</f>
        <v>0</v>
      </c>
      <c r="AK102" s="93"/>
      <c r="AL102" s="201" t="e">
        <f>Tabela115[[#This Row],[GOVERNANÇA
Estratégia
Despesa Liquidada até __/__/____]]/Tabela115[[#This Row],[GOVERNANÇA
Estratégia
Orçamento 
Atualizado]]</f>
        <v>#DIV/0!</v>
      </c>
      <c r="AM102" s="93"/>
      <c r="AN102" s="201" t="e">
        <f>Tabela115[[#This Row],[GOVERNANÇA
Estratégia
(+)
Suplementação
 proposta para a
_ª Reformulação]]/Tabela115[[#This Row],[GOVERNANÇA
Estratégia
Orçamento 
Atualizado]]</f>
        <v>#DIV/0!</v>
      </c>
      <c r="AO102" s="93"/>
      <c r="AP102" s="201" t="e">
        <f>-Tabela115[[#This Row],[GOVERNANÇA
Estratégia
(-)
Redução
proposta para a
_ª Reformulação]]/Tabela115[[#This Row],[GOVERNANÇA
Estratégia
Orçamento 
Atualizado]]</f>
        <v>#DIV/0!</v>
      </c>
      <c r="AQ10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2" s="31"/>
      <c r="AS102" s="93"/>
      <c r="AT102" s="93">
        <f>Tabela115[[#This Row],[GOVERNANÇA
Controle
Proposta Orçamentária Inicial]]+Tabela115[[#This Row],[GOVERNANÇA
Controle
Transposições Orçamentárias 
Nº __ a __ 
e
Reformulações
aprovadas]]</f>
        <v>0</v>
      </c>
      <c r="AU102" s="93"/>
      <c r="AV102" s="201" t="e">
        <f>Tabela115[[#This Row],[GOVERNANÇA
Controle
Despesa Liquidada até __/__/____]]/Tabela115[[#This Row],[GOVERNANÇA
Controle
Orçamento 
Atualizado]]</f>
        <v>#DIV/0!</v>
      </c>
      <c r="AW102" s="93"/>
      <c r="AX102" s="201" t="e">
        <f>Tabela115[[#This Row],[GOVERNANÇA
Controle
(+)
Suplementação
 proposta para a
_ª Reformulação]]/Tabela115[[#This Row],[GOVERNANÇA
Controle
Orçamento 
Atualizado]]</f>
        <v>#DIV/0!</v>
      </c>
      <c r="AY102" s="93"/>
      <c r="AZ102" s="201" t="e">
        <f>-Tabela115[[#This Row],[GOVERNANÇA
Controle
(-)
Redução
proposta para a
_ª Reformulação]]/Tabela115[[#This Row],[GOVERNANÇA
Controle
Orçamento 
Atualizado]]</f>
        <v>#DIV/0!</v>
      </c>
      <c r="BA10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2" s="225"/>
      <c r="BD102" s="93"/>
      <c r="BE102" s="93">
        <f>Tabela115[[#This Row],[FINALIDADE
Fiscalização
Proposta Orçamentária Inicial]]+Tabela115[[#This Row],[FINALIDADE
Fiscalização
Transposições Orçamentárias 
Nº __ a __ 
e
Reformulações
aprovadas]]</f>
        <v>0</v>
      </c>
      <c r="BF102" s="93"/>
      <c r="BG102" s="201" t="e">
        <f>Tabela115[[#This Row],[FINALIDADE
Fiscalização
Despesa Liquidada até __/__/____]]/Tabela115[[#This Row],[FINALIDADE
Fiscalização
Orçamento 
Atualizado]]</f>
        <v>#DIV/0!</v>
      </c>
      <c r="BH102" s="93"/>
      <c r="BI102" s="201" t="e">
        <f>Tabela115[[#This Row],[FINALIDADE
Fiscalização
(+)
Suplementação
 proposta para a
_ª Reformulação]]/Tabela115[[#This Row],[FINALIDADE
Fiscalização
Orçamento 
Atualizado]]</f>
        <v>#DIV/0!</v>
      </c>
      <c r="BJ102" s="93"/>
      <c r="BK102" s="201" t="e">
        <f>Tabela115[[#This Row],[FINALIDADE
Fiscalização
(-)
Redução
proposta para a
_ª Reformulação]]/Tabela115[[#This Row],[FINALIDADE
Fiscalização
Orçamento 
Atualizado]]</f>
        <v>#DIV/0!</v>
      </c>
      <c r="BL10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2" s="31"/>
      <c r="BN102" s="93"/>
      <c r="BO102" s="93">
        <f>Tabela115[[#This Row],[FINALIDADE
Registro
Proposta Orçamentária Inicial]]+Tabela115[[#This Row],[FINALIDADE
Registro
Transposições Orçamentárias 
Nº __ a __ 
e
Reformulações
aprovadas]]</f>
        <v>0</v>
      </c>
      <c r="BP102" s="93"/>
      <c r="BQ102" s="202" t="e">
        <f>Tabela115[[#This Row],[FINALIDADE
Registro
Despesa Liquidada até __/__/____]]/Tabela115[[#This Row],[FINALIDADE
Registro
Orçamento 
Atualizado]]</f>
        <v>#DIV/0!</v>
      </c>
      <c r="BR102" s="93"/>
      <c r="BS102" s="202" t="e">
        <f>Tabela115[[#This Row],[FINALIDADE
Registro
(+)
Suplementação
 proposta para a
_ª Reformulação]]/Tabela115[[#This Row],[FINALIDADE
Registro
Orçamento 
Atualizado]]</f>
        <v>#DIV/0!</v>
      </c>
      <c r="BT102" s="93"/>
      <c r="BU102" s="202" t="e">
        <f>Tabela115[[#This Row],[FINALIDADE
Registro
(-)
Redução
proposta para a
_ª Reformulação]]/Tabela115[[#This Row],[FINALIDADE
Registro
Orçamento 
Atualizado]]</f>
        <v>#DIV/0!</v>
      </c>
      <c r="BV10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2" s="244"/>
      <c r="BX102" s="31"/>
      <c r="BY10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2" s="93"/>
      <c r="CA102" s="201" t="e">
        <f>Tabela115[[#This Row],[FINALIDADE
Julgamento e Normatização
Despesa Liquidada até __/__/____]]/Tabela115[[#This Row],[FINALIDADE
Julgamento e Normatização
Orçamento 
Atualizado]]</f>
        <v>#DIV/0!</v>
      </c>
      <c r="CB102" s="93"/>
      <c r="CC10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2" s="93"/>
      <c r="CE10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2" s="31"/>
      <c r="CI102" s="31"/>
      <c r="CJ10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2" s="31"/>
      <c r="CL102" s="203" t="e">
        <f>Tabela115[[#This Row],[GESTÃO
Comunicação 
e Eventos
Despesa Liquidada até __/__/____]]/Tabela115[[#This Row],[GESTÃO
Comunicação 
e Eventos
Orçamento 
Atualizado]]</f>
        <v>#DIV/0!</v>
      </c>
      <c r="CM102" s="31"/>
      <c r="CN102" s="203" t="e">
        <f>Tabela115[[#This Row],[GESTÃO
Comunicação 
e Eventos
(+)
Suplementação
 proposta para a
_ª Reformulação]]/Tabela115[[#This Row],[GESTÃO
Comunicação 
e Eventos
Orçamento 
Atualizado]]</f>
        <v>#DIV/0!</v>
      </c>
      <c r="CO102" s="31"/>
      <c r="CP102" s="203" t="e">
        <f>-Tabela115[[#This Row],[GESTÃO
Comunicação 
e Eventos
(-)
Redução
proposta para a
_ª Reformulação]]/Tabela115[[#This Row],[GESTÃO
Comunicação 
e Eventos
Orçamento 
Atualizado]]</f>
        <v>#DIV/0!</v>
      </c>
      <c r="CQ10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2" s="31"/>
      <c r="CS102" s="31"/>
      <c r="CT10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2" s="31"/>
      <c r="CV102" s="203" t="e">
        <f>Tabela115[[#This Row],[GESTÃO
Suporte Técnico-Administrativo
Despesa Liquidada até __/__/____]]/Tabela115[[#This Row],[GESTÃO
Suporte Técnico-Administrativo
Orçamento 
Atualizado]]</f>
        <v>#DIV/0!</v>
      </c>
      <c r="CW102" s="31"/>
      <c r="CX10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2" s="31"/>
      <c r="CZ10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2" s="31"/>
      <c r="DC102" s="31"/>
      <c r="DD10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2" s="31"/>
      <c r="DF102" s="203" t="e">
        <f>Tabela115[[#This Row],[GESTÃO
Tecnologia da
Informação
Despesa Liquidada até __/__/____]]/Tabela115[[#This Row],[GESTÃO
Tecnologia da
Informação
Orçamento 
Atualizado]]</f>
        <v>#DIV/0!</v>
      </c>
      <c r="DG102" s="31"/>
      <c r="DH10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2" s="31"/>
      <c r="DJ102" s="203" t="e">
        <f>-Tabela115[[#This Row],[GESTÃO
Tecnologia da
Informação
(-)
Redução
proposta para a
_ª Reformulação]]/Tabela115[[#This Row],[GESTÃO
Tecnologia da
Informação
Orçamento 
Atualizado]]</f>
        <v>#DIV/0!</v>
      </c>
      <c r="DK10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2" s="31"/>
      <c r="DM102" s="31"/>
      <c r="DN102" s="31">
        <f>Tabela115[[#This Row],[GESTÃO
Infraestrutura
Proposta Orçamentária Inicial]]+Tabela115[[#This Row],[GESTÃO
Infraestrutura
Transposições Orçamentárias 
Nº __ a __ 
e
Reformulações
aprovadas]]</f>
        <v>0</v>
      </c>
      <c r="DO102" s="31"/>
      <c r="DP102" s="203" t="e">
        <f>Tabela115[[#This Row],[GESTÃO
Infraestrutura
Despesa Liquidada até __/__/____]]/Tabela115[[#This Row],[GESTÃO
Infraestrutura
Orçamento 
Atualizado]]</f>
        <v>#DIV/0!</v>
      </c>
      <c r="DQ102" s="31"/>
      <c r="DR102" s="203" t="e">
        <f>Tabela115[[#This Row],[GESTÃO
Infraestrutura
(+)
Suplementação
 proposta para a
_ª Reformulação]]/Tabela115[[#This Row],[GESTÃO
Infraestrutura
Orçamento 
Atualizado]]</f>
        <v>#DIV/0!</v>
      </c>
      <c r="DS102" s="31"/>
      <c r="DT102" s="203" t="e">
        <f>Tabela115[[#This Row],[GESTÃO
Infraestrutura
(-)
Redução
proposta para a
_ª Reformulação]]/Tabela115[[#This Row],[GESTÃO
Infraestrutura
Orçamento 
Atualizado]]</f>
        <v>#DIV/0!</v>
      </c>
      <c r="DU10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2" s="89"/>
      <c r="DX102" s="89"/>
      <c r="DY102" s="89"/>
      <c r="DZ102" s="89"/>
      <c r="EA102" s="89"/>
      <c r="EB102" s="89"/>
      <c r="EC102" s="89"/>
      <c r="ED102" s="89"/>
      <c r="EE102" s="89"/>
    </row>
    <row r="103" spans="1:135" s="18" customFormat="1" ht="12" x14ac:dyDescent="0.25">
      <c r="A103" s="85" t="s">
        <v>685</v>
      </c>
      <c r="B103" s="213" t="s">
        <v>358</v>
      </c>
      <c r="C10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3" s="69" t="e">
        <f>Tabela115[[#This Row],[DESPESA
LIQUIDADA ATÉ
 __/__/____]]/Tabela115[[#This Row],[ORÇAMENTO
ATUALIZADO]]</f>
        <v>#DIV/0!</v>
      </c>
      <c r="H10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3" s="263" t="e">
        <f>Tabela115[[#This Row],[(+)
SUPLEMENTAÇÃO
PROPOSTA PARA A
_ª
REFORMULAÇÃO]]/Tabela115[[#This Row],[ORÇAMENTO
ATUALIZADO]]</f>
        <v>#DIV/0!</v>
      </c>
      <c r="J10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3" s="263" t="e">
        <f>-Tabela115[[#This Row],[(-)
REDUÇÃO
PROPOSTA PARA A
_ª
REFORMULAÇÃO]]/Tabela115[[#This Row],[ORÇAMENTO
ATUALIZADO]]</f>
        <v>#DIV/0!</v>
      </c>
      <c r="L10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3" s="83" t="e">
        <f>(Tabela115[[#This Row],[PROPOSTA
ORÇAMENTÁRIA
ATUALIZADA
APÓS A
_ª
REFORMULAÇÃO]]/Tabela115[[#This Row],[ORÇAMENTO
ATUALIZADO]])-1</f>
        <v>#DIV/0!</v>
      </c>
      <c r="N103" s="225"/>
      <c r="O103" s="93"/>
      <c r="P10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3" s="93"/>
      <c r="R103" s="201" t="e">
        <f>Tabela115[[#This Row],[GOVERNANÇA
Direção e
Liderança
Despesa Liquidada até __/__/____]]/Tabela115[[#This Row],[GOVERNANÇA
Direção e
Liderança
Orçamento 
Atualizado]]</f>
        <v>#DIV/0!</v>
      </c>
      <c r="S103" s="93"/>
      <c r="T10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3" s="93"/>
      <c r="V103" s="201" t="e">
        <f>-Tabela115[[#This Row],[GOVERNANÇA
Direção e
Liderança
(-)
Redução
proposta para a
_ª Reformulação]]/Tabela115[[#This Row],[GOVERNANÇA
Direção e
Liderança
Orçamento 
Atualizado]]</f>
        <v>#DIV/0!</v>
      </c>
      <c r="W10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3" s="31"/>
      <c r="Y103" s="31"/>
      <c r="Z10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3" s="31"/>
      <c r="AB103" s="203" t="e">
        <f>Tabela115[[#This Row],[GOVERNANÇA
Relacionamento 
Institucional
Despesa Liquidada até __/__/____]]/Tabela115[[#This Row],[GOVERNANÇA
Relacionamento 
Institucional
Orçamento 
Atualizado]]</f>
        <v>#DIV/0!</v>
      </c>
      <c r="AC103" s="31"/>
      <c r="AD10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3" s="31"/>
      <c r="AF10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3" s="31"/>
      <c r="AI103" s="93"/>
      <c r="AJ103" s="93">
        <f>Tabela115[[#This Row],[GOVERNANÇA
Estratégia
Proposta Orçamentária Inicial]]+Tabela115[[#This Row],[GOVERNANÇA
Estratégia
Transposições Orçamentárias 
Nº __ a __ 
e
Reformulações
aprovadas]]</f>
        <v>0</v>
      </c>
      <c r="AK103" s="93"/>
      <c r="AL103" s="201" t="e">
        <f>Tabela115[[#This Row],[GOVERNANÇA
Estratégia
Despesa Liquidada até __/__/____]]/Tabela115[[#This Row],[GOVERNANÇA
Estratégia
Orçamento 
Atualizado]]</f>
        <v>#DIV/0!</v>
      </c>
      <c r="AM103" s="93"/>
      <c r="AN103" s="201" t="e">
        <f>Tabela115[[#This Row],[GOVERNANÇA
Estratégia
(+)
Suplementação
 proposta para a
_ª Reformulação]]/Tabela115[[#This Row],[GOVERNANÇA
Estratégia
Orçamento 
Atualizado]]</f>
        <v>#DIV/0!</v>
      </c>
      <c r="AO103" s="93"/>
      <c r="AP103" s="201" t="e">
        <f>-Tabela115[[#This Row],[GOVERNANÇA
Estratégia
(-)
Redução
proposta para a
_ª Reformulação]]/Tabela115[[#This Row],[GOVERNANÇA
Estratégia
Orçamento 
Atualizado]]</f>
        <v>#DIV/0!</v>
      </c>
      <c r="AQ10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3" s="31"/>
      <c r="AS103" s="93"/>
      <c r="AT103" s="93">
        <f>Tabela115[[#This Row],[GOVERNANÇA
Controle
Proposta Orçamentária Inicial]]+Tabela115[[#This Row],[GOVERNANÇA
Controle
Transposições Orçamentárias 
Nº __ a __ 
e
Reformulações
aprovadas]]</f>
        <v>0</v>
      </c>
      <c r="AU103" s="93"/>
      <c r="AV103" s="201" t="e">
        <f>Tabela115[[#This Row],[GOVERNANÇA
Controle
Despesa Liquidada até __/__/____]]/Tabela115[[#This Row],[GOVERNANÇA
Controle
Orçamento 
Atualizado]]</f>
        <v>#DIV/0!</v>
      </c>
      <c r="AW103" s="93"/>
      <c r="AX103" s="201" t="e">
        <f>Tabela115[[#This Row],[GOVERNANÇA
Controle
(+)
Suplementação
 proposta para a
_ª Reformulação]]/Tabela115[[#This Row],[GOVERNANÇA
Controle
Orçamento 
Atualizado]]</f>
        <v>#DIV/0!</v>
      </c>
      <c r="AY103" s="93"/>
      <c r="AZ103" s="201" t="e">
        <f>-Tabela115[[#This Row],[GOVERNANÇA
Controle
(-)
Redução
proposta para a
_ª Reformulação]]/Tabela115[[#This Row],[GOVERNANÇA
Controle
Orçamento 
Atualizado]]</f>
        <v>#DIV/0!</v>
      </c>
      <c r="BA10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3" s="225"/>
      <c r="BD103" s="93"/>
      <c r="BE103" s="93">
        <f>Tabela115[[#This Row],[FINALIDADE
Fiscalização
Proposta Orçamentária Inicial]]+Tabela115[[#This Row],[FINALIDADE
Fiscalização
Transposições Orçamentárias 
Nº __ a __ 
e
Reformulações
aprovadas]]</f>
        <v>0</v>
      </c>
      <c r="BF103" s="93"/>
      <c r="BG103" s="201" t="e">
        <f>Tabela115[[#This Row],[FINALIDADE
Fiscalização
Despesa Liquidada até __/__/____]]/Tabela115[[#This Row],[FINALIDADE
Fiscalização
Orçamento 
Atualizado]]</f>
        <v>#DIV/0!</v>
      </c>
      <c r="BH103" s="93"/>
      <c r="BI103" s="201" t="e">
        <f>Tabela115[[#This Row],[FINALIDADE
Fiscalização
(+)
Suplementação
 proposta para a
_ª Reformulação]]/Tabela115[[#This Row],[FINALIDADE
Fiscalização
Orçamento 
Atualizado]]</f>
        <v>#DIV/0!</v>
      </c>
      <c r="BJ103" s="93"/>
      <c r="BK103" s="201" t="e">
        <f>Tabela115[[#This Row],[FINALIDADE
Fiscalização
(-)
Redução
proposta para a
_ª Reformulação]]/Tabela115[[#This Row],[FINALIDADE
Fiscalização
Orçamento 
Atualizado]]</f>
        <v>#DIV/0!</v>
      </c>
      <c r="BL10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3" s="31"/>
      <c r="BN103" s="93"/>
      <c r="BO103" s="93">
        <f>Tabela115[[#This Row],[FINALIDADE
Registro
Proposta Orçamentária Inicial]]+Tabela115[[#This Row],[FINALIDADE
Registro
Transposições Orçamentárias 
Nº __ a __ 
e
Reformulações
aprovadas]]</f>
        <v>0</v>
      </c>
      <c r="BP103" s="93"/>
      <c r="BQ103" s="202" t="e">
        <f>Tabela115[[#This Row],[FINALIDADE
Registro
Despesa Liquidada até __/__/____]]/Tabela115[[#This Row],[FINALIDADE
Registro
Orçamento 
Atualizado]]</f>
        <v>#DIV/0!</v>
      </c>
      <c r="BR103" s="93"/>
      <c r="BS103" s="202" t="e">
        <f>Tabela115[[#This Row],[FINALIDADE
Registro
(+)
Suplementação
 proposta para a
_ª Reformulação]]/Tabela115[[#This Row],[FINALIDADE
Registro
Orçamento 
Atualizado]]</f>
        <v>#DIV/0!</v>
      </c>
      <c r="BT103" s="93"/>
      <c r="BU103" s="202" t="e">
        <f>Tabela115[[#This Row],[FINALIDADE
Registro
(-)
Redução
proposta para a
_ª Reformulação]]/Tabela115[[#This Row],[FINALIDADE
Registro
Orçamento 
Atualizado]]</f>
        <v>#DIV/0!</v>
      </c>
      <c r="BV10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3" s="244"/>
      <c r="BX103" s="31"/>
      <c r="BY10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3" s="93"/>
      <c r="CA103" s="201" t="e">
        <f>Tabela115[[#This Row],[FINALIDADE
Julgamento e Normatização
Despesa Liquidada até __/__/____]]/Tabela115[[#This Row],[FINALIDADE
Julgamento e Normatização
Orçamento 
Atualizado]]</f>
        <v>#DIV/0!</v>
      </c>
      <c r="CB103" s="93"/>
      <c r="CC10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3" s="93"/>
      <c r="CE10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3" s="31"/>
      <c r="CI103" s="31"/>
      <c r="CJ10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3" s="31"/>
      <c r="CL103" s="203" t="e">
        <f>Tabela115[[#This Row],[GESTÃO
Comunicação 
e Eventos
Despesa Liquidada até __/__/____]]/Tabela115[[#This Row],[GESTÃO
Comunicação 
e Eventos
Orçamento 
Atualizado]]</f>
        <v>#DIV/0!</v>
      </c>
      <c r="CM103" s="31"/>
      <c r="CN103" s="203" t="e">
        <f>Tabela115[[#This Row],[GESTÃO
Comunicação 
e Eventos
(+)
Suplementação
 proposta para a
_ª Reformulação]]/Tabela115[[#This Row],[GESTÃO
Comunicação 
e Eventos
Orçamento 
Atualizado]]</f>
        <v>#DIV/0!</v>
      </c>
      <c r="CO103" s="31"/>
      <c r="CP103" s="203" t="e">
        <f>-Tabela115[[#This Row],[GESTÃO
Comunicação 
e Eventos
(-)
Redução
proposta para a
_ª Reformulação]]/Tabela115[[#This Row],[GESTÃO
Comunicação 
e Eventos
Orçamento 
Atualizado]]</f>
        <v>#DIV/0!</v>
      </c>
      <c r="CQ10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3" s="31"/>
      <c r="CS103" s="31"/>
      <c r="CT10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3" s="31"/>
      <c r="CV103" s="203" t="e">
        <f>Tabela115[[#This Row],[GESTÃO
Suporte Técnico-Administrativo
Despesa Liquidada até __/__/____]]/Tabela115[[#This Row],[GESTÃO
Suporte Técnico-Administrativo
Orçamento 
Atualizado]]</f>
        <v>#DIV/0!</v>
      </c>
      <c r="CW103" s="31"/>
      <c r="CX10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3" s="31"/>
      <c r="CZ10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3" s="31"/>
      <c r="DC103" s="31"/>
      <c r="DD10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3" s="31"/>
      <c r="DF103" s="203" t="e">
        <f>Tabela115[[#This Row],[GESTÃO
Tecnologia da
Informação
Despesa Liquidada até __/__/____]]/Tabela115[[#This Row],[GESTÃO
Tecnologia da
Informação
Orçamento 
Atualizado]]</f>
        <v>#DIV/0!</v>
      </c>
      <c r="DG103" s="31"/>
      <c r="DH10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3" s="31"/>
      <c r="DJ103" s="203" t="e">
        <f>-Tabela115[[#This Row],[GESTÃO
Tecnologia da
Informação
(-)
Redução
proposta para a
_ª Reformulação]]/Tabela115[[#This Row],[GESTÃO
Tecnologia da
Informação
Orçamento 
Atualizado]]</f>
        <v>#DIV/0!</v>
      </c>
      <c r="DK10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3" s="31"/>
      <c r="DM103" s="31"/>
      <c r="DN103" s="31">
        <f>Tabela115[[#This Row],[GESTÃO
Infraestrutura
Proposta Orçamentária Inicial]]+Tabela115[[#This Row],[GESTÃO
Infraestrutura
Transposições Orçamentárias 
Nº __ a __ 
e
Reformulações
aprovadas]]</f>
        <v>0</v>
      </c>
      <c r="DO103" s="31"/>
      <c r="DP103" s="203" t="e">
        <f>Tabela115[[#This Row],[GESTÃO
Infraestrutura
Despesa Liquidada até __/__/____]]/Tabela115[[#This Row],[GESTÃO
Infraestrutura
Orçamento 
Atualizado]]</f>
        <v>#DIV/0!</v>
      </c>
      <c r="DQ103" s="31"/>
      <c r="DR103" s="203" t="e">
        <f>Tabela115[[#This Row],[GESTÃO
Infraestrutura
(+)
Suplementação
 proposta para a
_ª Reformulação]]/Tabela115[[#This Row],[GESTÃO
Infraestrutura
Orçamento 
Atualizado]]</f>
        <v>#DIV/0!</v>
      </c>
      <c r="DS103" s="31"/>
      <c r="DT103" s="203" t="e">
        <f>Tabela115[[#This Row],[GESTÃO
Infraestrutura
(-)
Redução
proposta para a
_ª Reformulação]]/Tabela115[[#This Row],[GESTÃO
Infraestrutura
Orçamento 
Atualizado]]</f>
        <v>#DIV/0!</v>
      </c>
      <c r="DU10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3" s="89"/>
      <c r="DX103" s="89"/>
      <c r="DY103" s="89"/>
      <c r="DZ103" s="89"/>
      <c r="EA103" s="89"/>
      <c r="EB103" s="89"/>
      <c r="EC103" s="89"/>
      <c r="ED103" s="89"/>
      <c r="EE103" s="89"/>
    </row>
    <row r="104" spans="1:135" s="18" customFormat="1" ht="12" x14ac:dyDescent="0.25">
      <c r="A104" s="85" t="s">
        <v>686</v>
      </c>
      <c r="B104" s="213" t="s">
        <v>359</v>
      </c>
      <c r="C10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4" s="69" t="e">
        <f>Tabela115[[#This Row],[DESPESA
LIQUIDADA ATÉ
 __/__/____]]/Tabela115[[#This Row],[ORÇAMENTO
ATUALIZADO]]</f>
        <v>#DIV/0!</v>
      </c>
      <c r="H10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4" s="263" t="e">
        <f>Tabela115[[#This Row],[(+)
SUPLEMENTAÇÃO
PROPOSTA PARA A
_ª
REFORMULAÇÃO]]/Tabela115[[#This Row],[ORÇAMENTO
ATUALIZADO]]</f>
        <v>#DIV/0!</v>
      </c>
      <c r="J10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4" s="263" t="e">
        <f>-Tabela115[[#This Row],[(-)
REDUÇÃO
PROPOSTA PARA A
_ª
REFORMULAÇÃO]]/Tabela115[[#This Row],[ORÇAMENTO
ATUALIZADO]]</f>
        <v>#DIV/0!</v>
      </c>
      <c r="L10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4" s="83" t="e">
        <f>(Tabela115[[#This Row],[PROPOSTA
ORÇAMENTÁRIA
ATUALIZADA
APÓS A
_ª
REFORMULAÇÃO]]/Tabela115[[#This Row],[ORÇAMENTO
ATUALIZADO]])-1</f>
        <v>#DIV/0!</v>
      </c>
      <c r="N104" s="225"/>
      <c r="O104" s="93"/>
      <c r="P10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4" s="93"/>
      <c r="R104" s="201" t="e">
        <f>Tabela115[[#This Row],[GOVERNANÇA
Direção e
Liderança
Despesa Liquidada até __/__/____]]/Tabela115[[#This Row],[GOVERNANÇA
Direção e
Liderança
Orçamento 
Atualizado]]</f>
        <v>#DIV/0!</v>
      </c>
      <c r="S104" s="93"/>
      <c r="T10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4" s="93"/>
      <c r="V104" s="201" t="e">
        <f>-Tabela115[[#This Row],[GOVERNANÇA
Direção e
Liderança
(-)
Redução
proposta para a
_ª Reformulação]]/Tabela115[[#This Row],[GOVERNANÇA
Direção e
Liderança
Orçamento 
Atualizado]]</f>
        <v>#DIV/0!</v>
      </c>
      <c r="W10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4" s="31"/>
      <c r="Y104" s="31"/>
      <c r="Z10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4" s="31"/>
      <c r="AB104" s="203" t="e">
        <f>Tabela115[[#This Row],[GOVERNANÇA
Relacionamento 
Institucional
Despesa Liquidada até __/__/____]]/Tabela115[[#This Row],[GOVERNANÇA
Relacionamento 
Institucional
Orçamento 
Atualizado]]</f>
        <v>#DIV/0!</v>
      </c>
      <c r="AC104" s="31"/>
      <c r="AD10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4" s="31"/>
      <c r="AF10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4" s="31"/>
      <c r="AI104" s="93"/>
      <c r="AJ104" s="93">
        <f>Tabela115[[#This Row],[GOVERNANÇA
Estratégia
Proposta Orçamentária Inicial]]+Tabela115[[#This Row],[GOVERNANÇA
Estratégia
Transposições Orçamentárias 
Nº __ a __ 
e
Reformulações
aprovadas]]</f>
        <v>0</v>
      </c>
      <c r="AK104" s="93"/>
      <c r="AL104" s="201" t="e">
        <f>Tabela115[[#This Row],[GOVERNANÇA
Estratégia
Despesa Liquidada até __/__/____]]/Tabela115[[#This Row],[GOVERNANÇA
Estratégia
Orçamento 
Atualizado]]</f>
        <v>#DIV/0!</v>
      </c>
      <c r="AM104" s="93"/>
      <c r="AN104" s="201" t="e">
        <f>Tabela115[[#This Row],[GOVERNANÇA
Estratégia
(+)
Suplementação
 proposta para a
_ª Reformulação]]/Tabela115[[#This Row],[GOVERNANÇA
Estratégia
Orçamento 
Atualizado]]</f>
        <v>#DIV/0!</v>
      </c>
      <c r="AO104" s="93"/>
      <c r="AP104" s="201" t="e">
        <f>-Tabela115[[#This Row],[GOVERNANÇA
Estratégia
(-)
Redução
proposta para a
_ª Reformulação]]/Tabela115[[#This Row],[GOVERNANÇA
Estratégia
Orçamento 
Atualizado]]</f>
        <v>#DIV/0!</v>
      </c>
      <c r="AQ10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4" s="31"/>
      <c r="AS104" s="93"/>
      <c r="AT104" s="93">
        <f>Tabela115[[#This Row],[GOVERNANÇA
Controle
Proposta Orçamentária Inicial]]+Tabela115[[#This Row],[GOVERNANÇA
Controle
Transposições Orçamentárias 
Nº __ a __ 
e
Reformulações
aprovadas]]</f>
        <v>0</v>
      </c>
      <c r="AU104" s="93"/>
      <c r="AV104" s="201" t="e">
        <f>Tabela115[[#This Row],[GOVERNANÇA
Controle
Despesa Liquidada até __/__/____]]/Tabela115[[#This Row],[GOVERNANÇA
Controle
Orçamento 
Atualizado]]</f>
        <v>#DIV/0!</v>
      </c>
      <c r="AW104" s="93"/>
      <c r="AX104" s="201" t="e">
        <f>Tabela115[[#This Row],[GOVERNANÇA
Controle
(+)
Suplementação
 proposta para a
_ª Reformulação]]/Tabela115[[#This Row],[GOVERNANÇA
Controle
Orçamento 
Atualizado]]</f>
        <v>#DIV/0!</v>
      </c>
      <c r="AY104" s="93"/>
      <c r="AZ104" s="201" t="e">
        <f>-Tabela115[[#This Row],[GOVERNANÇA
Controle
(-)
Redução
proposta para a
_ª Reformulação]]/Tabela115[[#This Row],[GOVERNANÇA
Controle
Orçamento 
Atualizado]]</f>
        <v>#DIV/0!</v>
      </c>
      <c r="BA10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4" s="225"/>
      <c r="BD104" s="93"/>
      <c r="BE104" s="93">
        <f>Tabela115[[#This Row],[FINALIDADE
Fiscalização
Proposta Orçamentária Inicial]]+Tabela115[[#This Row],[FINALIDADE
Fiscalização
Transposições Orçamentárias 
Nº __ a __ 
e
Reformulações
aprovadas]]</f>
        <v>0</v>
      </c>
      <c r="BF104" s="93"/>
      <c r="BG104" s="201" t="e">
        <f>Tabela115[[#This Row],[FINALIDADE
Fiscalização
Despesa Liquidada até __/__/____]]/Tabela115[[#This Row],[FINALIDADE
Fiscalização
Orçamento 
Atualizado]]</f>
        <v>#DIV/0!</v>
      </c>
      <c r="BH104" s="93"/>
      <c r="BI104" s="201" t="e">
        <f>Tabela115[[#This Row],[FINALIDADE
Fiscalização
(+)
Suplementação
 proposta para a
_ª Reformulação]]/Tabela115[[#This Row],[FINALIDADE
Fiscalização
Orçamento 
Atualizado]]</f>
        <v>#DIV/0!</v>
      </c>
      <c r="BJ104" s="93"/>
      <c r="BK104" s="201" t="e">
        <f>Tabela115[[#This Row],[FINALIDADE
Fiscalização
(-)
Redução
proposta para a
_ª Reformulação]]/Tabela115[[#This Row],[FINALIDADE
Fiscalização
Orçamento 
Atualizado]]</f>
        <v>#DIV/0!</v>
      </c>
      <c r="BL10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4" s="31"/>
      <c r="BN104" s="93"/>
      <c r="BO104" s="93">
        <f>Tabela115[[#This Row],[FINALIDADE
Registro
Proposta Orçamentária Inicial]]+Tabela115[[#This Row],[FINALIDADE
Registro
Transposições Orçamentárias 
Nº __ a __ 
e
Reformulações
aprovadas]]</f>
        <v>0</v>
      </c>
      <c r="BP104" s="93"/>
      <c r="BQ104" s="202" t="e">
        <f>Tabela115[[#This Row],[FINALIDADE
Registro
Despesa Liquidada até __/__/____]]/Tabela115[[#This Row],[FINALIDADE
Registro
Orçamento 
Atualizado]]</f>
        <v>#DIV/0!</v>
      </c>
      <c r="BR104" s="93"/>
      <c r="BS104" s="202" t="e">
        <f>Tabela115[[#This Row],[FINALIDADE
Registro
(+)
Suplementação
 proposta para a
_ª Reformulação]]/Tabela115[[#This Row],[FINALIDADE
Registro
Orçamento 
Atualizado]]</f>
        <v>#DIV/0!</v>
      </c>
      <c r="BT104" s="93"/>
      <c r="BU104" s="202" t="e">
        <f>Tabela115[[#This Row],[FINALIDADE
Registro
(-)
Redução
proposta para a
_ª Reformulação]]/Tabela115[[#This Row],[FINALIDADE
Registro
Orçamento 
Atualizado]]</f>
        <v>#DIV/0!</v>
      </c>
      <c r="BV10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4" s="244"/>
      <c r="BX104" s="31"/>
      <c r="BY10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4" s="93"/>
      <c r="CA104" s="201" t="e">
        <f>Tabela115[[#This Row],[FINALIDADE
Julgamento e Normatização
Despesa Liquidada até __/__/____]]/Tabela115[[#This Row],[FINALIDADE
Julgamento e Normatização
Orçamento 
Atualizado]]</f>
        <v>#DIV/0!</v>
      </c>
      <c r="CB104" s="93"/>
      <c r="CC10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4" s="93"/>
      <c r="CE10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4" s="31"/>
      <c r="CI104" s="31"/>
      <c r="CJ10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4" s="31"/>
      <c r="CL104" s="203" t="e">
        <f>Tabela115[[#This Row],[GESTÃO
Comunicação 
e Eventos
Despesa Liquidada até __/__/____]]/Tabela115[[#This Row],[GESTÃO
Comunicação 
e Eventos
Orçamento 
Atualizado]]</f>
        <v>#DIV/0!</v>
      </c>
      <c r="CM104" s="31"/>
      <c r="CN104" s="203" t="e">
        <f>Tabela115[[#This Row],[GESTÃO
Comunicação 
e Eventos
(+)
Suplementação
 proposta para a
_ª Reformulação]]/Tabela115[[#This Row],[GESTÃO
Comunicação 
e Eventos
Orçamento 
Atualizado]]</f>
        <v>#DIV/0!</v>
      </c>
      <c r="CO104" s="31"/>
      <c r="CP104" s="203" t="e">
        <f>-Tabela115[[#This Row],[GESTÃO
Comunicação 
e Eventos
(-)
Redução
proposta para a
_ª Reformulação]]/Tabela115[[#This Row],[GESTÃO
Comunicação 
e Eventos
Orçamento 
Atualizado]]</f>
        <v>#DIV/0!</v>
      </c>
      <c r="CQ10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4" s="31"/>
      <c r="CS104" s="31"/>
      <c r="CT10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4" s="31"/>
      <c r="CV104" s="203" t="e">
        <f>Tabela115[[#This Row],[GESTÃO
Suporte Técnico-Administrativo
Despesa Liquidada até __/__/____]]/Tabela115[[#This Row],[GESTÃO
Suporte Técnico-Administrativo
Orçamento 
Atualizado]]</f>
        <v>#DIV/0!</v>
      </c>
      <c r="CW104" s="31"/>
      <c r="CX10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4" s="31"/>
      <c r="CZ10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4" s="31"/>
      <c r="DC104" s="31"/>
      <c r="DD10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4" s="31"/>
      <c r="DF104" s="203" t="e">
        <f>Tabela115[[#This Row],[GESTÃO
Tecnologia da
Informação
Despesa Liquidada até __/__/____]]/Tabela115[[#This Row],[GESTÃO
Tecnologia da
Informação
Orçamento 
Atualizado]]</f>
        <v>#DIV/0!</v>
      </c>
      <c r="DG104" s="31"/>
      <c r="DH10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4" s="31"/>
      <c r="DJ104" s="203" t="e">
        <f>-Tabela115[[#This Row],[GESTÃO
Tecnologia da
Informação
(-)
Redução
proposta para a
_ª Reformulação]]/Tabela115[[#This Row],[GESTÃO
Tecnologia da
Informação
Orçamento 
Atualizado]]</f>
        <v>#DIV/0!</v>
      </c>
      <c r="DK10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4" s="31"/>
      <c r="DM104" s="31"/>
      <c r="DN104" s="31">
        <f>Tabela115[[#This Row],[GESTÃO
Infraestrutura
Proposta Orçamentária Inicial]]+Tabela115[[#This Row],[GESTÃO
Infraestrutura
Transposições Orçamentárias 
Nº __ a __ 
e
Reformulações
aprovadas]]</f>
        <v>0</v>
      </c>
      <c r="DO104" s="31"/>
      <c r="DP104" s="203" t="e">
        <f>Tabela115[[#This Row],[GESTÃO
Infraestrutura
Despesa Liquidada até __/__/____]]/Tabela115[[#This Row],[GESTÃO
Infraestrutura
Orçamento 
Atualizado]]</f>
        <v>#DIV/0!</v>
      </c>
      <c r="DQ104" s="31"/>
      <c r="DR104" s="203" t="e">
        <f>Tabela115[[#This Row],[GESTÃO
Infraestrutura
(+)
Suplementação
 proposta para a
_ª Reformulação]]/Tabela115[[#This Row],[GESTÃO
Infraestrutura
Orçamento 
Atualizado]]</f>
        <v>#DIV/0!</v>
      </c>
      <c r="DS104" s="31"/>
      <c r="DT104" s="203" t="e">
        <f>Tabela115[[#This Row],[GESTÃO
Infraestrutura
(-)
Redução
proposta para a
_ª Reformulação]]/Tabela115[[#This Row],[GESTÃO
Infraestrutura
Orçamento 
Atualizado]]</f>
        <v>#DIV/0!</v>
      </c>
      <c r="DU10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4" s="89"/>
      <c r="DX104" s="89"/>
      <c r="DY104" s="89"/>
      <c r="DZ104" s="89"/>
      <c r="EA104" s="89"/>
      <c r="EB104" s="89"/>
      <c r="EC104" s="89"/>
      <c r="ED104" s="89"/>
      <c r="EE104" s="89"/>
    </row>
    <row r="105" spans="1:135" s="18" customFormat="1" ht="12" x14ac:dyDescent="0.25">
      <c r="A105" s="85" t="s">
        <v>687</v>
      </c>
      <c r="B105" s="213" t="s">
        <v>707</v>
      </c>
      <c r="C10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5" s="69" t="e">
        <f>Tabela115[[#This Row],[DESPESA
LIQUIDADA ATÉ
 __/__/____]]/Tabela115[[#This Row],[ORÇAMENTO
ATUALIZADO]]</f>
        <v>#DIV/0!</v>
      </c>
      <c r="H10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5" s="263" t="e">
        <f>Tabela115[[#This Row],[(+)
SUPLEMENTAÇÃO
PROPOSTA PARA A
_ª
REFORMULAÇÃO]]/Tabela115[[#This Row],[ORÇAMENTO
ATUALIZADO]]</f>
        <v>#DIV/0!</v>
      </c>
      <c r="J10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5" s="263" t="e">
        <f>-Tabela115[[#This Row],[(-)
REDUÇÃO
PROPOSTA PARA A
_ª
REFORMULAÇÃO]]/Tabela115[[#This Row],[ORÇAMENTO
ATUALIZADO]]</f>
        <v>#DIV/0!</v>
      </c>
      <c r="L10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5" s="83" t="e">
        <f>(Tabela115[[#This Row],[PROPOSTA
ORÇAMENTÁRIA
ATUALIZADA
APÓS A
_ª
REFORMULAÇÃO]]/Tabela115[[#This Row],[ORÇAMENTO
ATUALIZADO]])-1</f>
        <v>#DIV/0!</v>
      </c>
      <c r="N105" s="225"/>
      <c r="O105" s="93"/>
      <c r="P10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5" s="93"/>
      <c r="R105" s="201" t="e">
        <f>Tabela115[[#This Row],[GOVERNANÇA
Direção e
Liderança
Despesa Liquidada até __/__/____]]/Tabela115[[#This Row],[GOVERNANÇA
Direção e
Liderança
Orçamento 
Atualizado]]</f>
        <v>#DIV/0!</v>
      </c>
      <c r="S105" s="93"/>
      <c r="T10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5" s="93"/>
      <c r="V105" s="201" t="e">
        <f>-Tabela115[[#This Row],[GOVERNANÇA
Direção e
Liderança
(-)
Redução
proposta para a
_ª Reformulação]]/Tabela115[[#This Row],[GOVERNANÇA
Direção e
Liderança
Orçamento 
Atualizado]]</f>
        <v>#DIV/0!</v>
      </c>
      <c r="W10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5" s="31"/>
      <c r="Y105" s="31"/>
      <c r="Z10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5" s="31"/>
      <c r="AB105" s="203" t="e">
        <f>Tabela115[[#This Row],[GOVERNANÇA
Relacionamento 
Institucional
Despesa Liquidada até __/__/____]]/Tabela115[[#This Row],[GOVERNANÇA
Relacionamento 
Institucional
Orçamento 
Atualizado]]</f>
        <v>#DIV/0!</v>
      </c>
      <c r="AC105" s="31"/>
      <c r="AD10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5" s="31"/>
      <c r="AF10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5" s="31"/>
      <c r="AI105" s="93"/>
      <c r="AJ105" s="93">
        <f>Tabela115[[#This Row],[GOVERNANÇA
Estratégia
Proposta Orçamentária Inicial]]+Tabela115[[#This Row],[GOVERNANÇA
Estratégia
Transposições Orçamentárias 
Nº __ a __ 
e
Reformulações
aprovadas]]</f>
        <v>0</v>
      </c>
      <c r="AK105" s="93"/>
      <c r="AL105" s="201" t="e">
        <f>Tabela115[[#This Row],[GOVERNANÇA
Estratégia
Despesa Liquidada até __/__/____]]/Tabela115[[#This Row],[GOVERNANÇA
Estratégia
Orçamento 
Atualizado]]</f>
        <v>#DIV/0!</v>
      </c>
      <c r="AM105" s="93"/>
      <c r="AN105" s="201" t="e">
        <f>Tabela115[[#This Row],[GOVERNANÇA
Estratégia
(+)
Suplementação
 proposta para a
_ª Reformulação]]/Tabela115[[#This Row],[GOVERNANÇA
Estratégia
Orçamento 
Atualizado]]</f>
        <v>#DIV/0!</v>
      </c>
      <c r="AO105" s="93"/>
      <c r="AP105" s="201" t="e">
        <f>-Tabela115[[#This Row],[GOVERNANÇA
Estratégia
(-)
Redução
proposta para a
_ª Reformulação]]/Tabela115[[#This Row],[GOVERNANÇA
Estratégia
Orçamento 
Atualizado]]</f>
        <v>#DIV/0!</v>
      </c>
      <c r="AQ10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5" s="31"/>
      <c r="AS105" s="93"/>
      <c r="AT105" s="93">
        <f>Tabela115[[#This Row],[GOVERNANÇA
Controle
Proposta Orçamentária Inicial]]+Tabela115[[#This Row],[GOVERNANÇA
Controle
Transposições Orçamentárias 
Nº __ a __ 
e
Reformulações
aprovadas]]</f>
        <v>0</v>
      </c>
      <c r="AU105" s="93"/>
      <c r="AV105" s="201" t="e">
        <f>Tabela115[[#This Row],[GOVERNANÇA
Controle
Despesa Liquidada até __/__/____]]/Tabela115[[#This Row],[GOVERNANÇA
Controle
Orçamento 
Atualizado]]</f>
        <v>#DIV/0!</v>
      </c>
      <c r="AW105" s="93"/>
      <c r="AX105" s="201" t="e">
        <f>Tabela115[[#This Row],[GOVERNANÇA
Controle
(+)
Suplementação
 proposta para a
_ª Reformulação]]/Tabela115[[#This Row],[GOVERNANÇA
Controle
Orçamento 
Atualizado]]</f>
        <v>#DIV/0!</v>
      </c>
      <c r="AY105" s="93"/>
      <c r="AZ105" s="201" t="e">
        <f>-Tabela115[[#This Row],[GOVERNANÇA
Controle
(-)
Redução
proposta para a
_ª Reformulação]]/Tabela115[[#This Row],[GOVERNANÇA
Controle
Orçamento 
Atualizado]]</f>
        <v>#DIV/0!</v>
      </c>
      <c r="BA10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5" s="225"/>
      <c r="BD105" s="93"/>
      <c r="BE105" s="93">
        <f>Tabela115[[#This Row],[FINALIDADE
Fiscalização
Proposta Orçamentária Inicial]]+Tabela115[[#This Row],[FINALIDADE
Fiscalização
Transposições Orçamentárias 
Nº __ a __ 
e
Reformulações
aprovadas]]</f>
        <v>0</v>
      </c>
      <c r="BF105" s="93"/>
      <c r="BG105" s="201" t="e">
        <f>Tabela115[[#This Row],[FINALIDADE
Fiscalização
Despesa Liquidada até __/__/____]]/Tabela115[[#This Row],[FINALIDADE
Fiscalização
Orçamento 
Atualizado]]</f>
        <v>#DIV/0!</v>
      </c>
      <c r="BH105" s="93"/>
      <c r="BI105" s="201" t="e">
        <f>Tabela115[[#This Row],[FINALIDADE
Fiscalização
(+)
Suplementação
 proposta para a
_ª Reformulação]]/Tabela115[[#This Row],[FINALIDADE
Fiscalização
Orçamento 
Atualizado]]</f>
        <v>#DIV/0!</v>
      </c>
      <c r="BJ105" s="93"/>
      <c r="BK105" s="201" t="e">
        <f>Tabela115[[#This Row],[FINALIDADE
Fiscalização
(-)
Redução
proposta para a
_ª Reformulação]]/Tabela115[[#This Row],[FINALIDADE
Fiscalização
Orçamento 
Atualizado]]</f>
        <v>#DIV/0!</v>
      </c>
      <c r="BL10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5" s="31"/>
      <c r="BN105" s="93"/>
      <c r="BO105" s="93">
        <f>Tabela115[[#This Row],[FINALIDADE
Registro
Proposta Orçamentária Inicial]]+Tabela115[[#This Row],[FINALIDADE
Registro
Transposições Orçamentárias 
Nº __ a __ 
e
Reformulações
aprovadas]]</f>
        <v>0</v>
      </c>
      <c r="BP105" s="93"/>
      <c r="BQ105" s="202" t="e">
        <f>Tabela115[[#This Row],[FINALIDADE
Registro
Despesa Liquidada até __/__/____]]/Tabela115[[#This Row],[FINALIDADE
Registro
Orçamento 
Atualizado]]</f>
        <v>#DIV/0!</v>
      </c>
      <c r="BR105" s="93"/>
      <c r="BS105" s="202" t="e">
        <f>Tabela115[[#This Row],[FINALIDADE
Registro
(+)
Suplementação
 proposta para a
_ª Reformulação]]/Tabela115[[#This Row],[FINALIDADE
Registro
Orçamento 
Atualizado]]</f>
        <v>#DIV/0!</v>
      </c>
      <c r="BT105" s="93"/>
      <c r="BU105" s="202" t="e">
        <f>Tabela115[[#This Row],[FINALIDADE
Registro
(-)
Redução
proposta para a
_ª Reformulação]]/Tabela115[[#This Row],[FINALIDADE
Registro
Orçamento 
Atualizado]]</f>
        <v>#DIV/0!</v>
      </c>
      <c r="BV10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5" s="244"/>
      <c r="BX105" s="31"/>
      <c r="BY10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5" s="93"/>
      <c r="CA105" s="201" t="e">
        <f>Tabela115[[#This Row],[FINALIDADE
Julgamento e Normatização
Despesa Liquidada até __/__/____]]/Tabela115[[#This Row],[FINALIDADE
Julgamento e Normatização
Orçamento 
Atualizado]]</f>
        <v>#DIV/0!</v>
      </c>
      <c r="CB105" s="93"/>
      <c r="CC10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5" s="93"/>
      <c r="CE10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5" s="31"/>
      <c r="CI105" s="31"/>
      <c r="CJ10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5" s="31"/>
      <c r="CL105" s="203" t="e">
        <f>Tabela115[[#This Row],[GESTÃO
Comunicação 
e Eventos
Despesa Liquidada até __/__/____]]/Tabela115[[#This Row],[GESTÃO
Comunicação 
e Eventos
Orçamento 
Atualizado]]</f>
        <v>#DIV/0!</v>
      </c>
      <c r="CM105" s="31"/>
      <c r="CN105" s="203" t="e">
        <f>Tabela115[[#This Row],[GESTÃO
Comunicação 
e Eventos
(+)
Suplementação
 proposta para a
_ª Reformulação]]/Tabela115[[#This Row],[GESTÃO
Comunicação 
e Eventos
Orçamento 
Atualizado]]</f>
        <v>#DIV/0!</v>
      </c>
      <c r="CO105" s="31"/>
      <c r="CP105" s="203" t="e">
        <f>-Tabela115[[#This Row],[GESTÃO
Comunicação 
e Eventos
(-)
Redução
proposta para a
_ª Reformulação]]/Tabela115[[#This Row],[GESTÃO
Comunicação 
e Eventos
Orçamento 
Atualizado]]</f>
        <v>#DIV/0!</v>
      </c>
      <c r="CQ10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5" s="31"/>
      <c r="CS105" s="31"/>
      <c r="CT10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5" s="31"/>
      <c r="CV105" s="203" t="e">
        <f>Tabela115[[#This Row],[GESTÃO
Suporte Técnico-Administrativo
Despesa Liquidada até __/__/____]]/Tabela115[[#This Row],[GESTÃO
Suporte Técnico-Administrativo
Orçamento 
Atualizado]]</f>
        <v>#DIV/0!</v>
      </c>
      <c r="CW105" s="31"/>
      <c r="CX10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5" s="31"/>
      <c r="CZ10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5" s="31"/>
      <c r="DC105" s="31"/>
      <c r="DD10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5" s="31"/>
      <c r="DF105" s="203" t="e">
        <f>Tabela115[[#This Row],[GESTÃO
Tecnologia da
Informação
Despesa Liquidada até __/__/____]]/Tabela115[[#This Row],[GESTÃO
Tecnologia da
Informação
Orçamento 
Atualizado]]</f>
        <v>#DIV/0!</v>
      </c>
      <c r="DG105" s="31"/>
      <c r="DH10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5" s="31"/>
      <c r="DJ105" s="203" t="e">
        <f>-Tabela115[[#This Row],[GESTÃO
Tecnologia da
Informação
(-)
Redução
proposta para a
_ª Reformulação]]/Tabela115[[#This Row],[GESTÃO
Tecnologia da
Informação
Orçamento 
Atualizado]]</f>
        <v>#DIV/0!</v>
      </c>
      <c r="DK10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5" s="31"/>
      <c r="DM105" s="31"/>
      <c r="DN105" s="31">
        <f>Tabela115[[#This Row],[GESTÃO
Infraestrutura
Proposta Orçamentária Inicial]]+Tabela115[[#This Row],[GESTÃO
Infraestrutura
Transposições Orçamentárias 
Nº __ a __ 
e
Reformulações
aprovadas]]</f>
        <v>0</v>
      </c>
      <c r="DO105" s="31"/>
      <c r="DP105" s="203" t="e">
        <f>Tabela115[[#This Row],[GESTÃO
Infraestrutura
Despesa Liquidada até __/__/____]]/Tabela115[[#This Row],[GESTÃO
Infraestrutura
Orçamento 
Atualizado]]</f>
        <v>#DIV/0!</v>
      </c>
      <c r="DQ105" s="31"/>
      <c r="DR105" s="203" t="e">
        <f>Tabela115[[#This Row],[GESTÃO
Infraestrutura
(+)
Suplementação
 proposta para a
_ª Reformulação]]/Tabela115[[#This Row],[GESTÃO
Infraestrutura
Orçamento 
Atualizado]]</f>
        <v>#DIV/0!</v>
      </c>
      <c r="DS105" s="31"/>
      <c r="DT105" s="203" t="e">
        <f>Tabela115[[#This Row],[GESTÃO
Infraestrutura
(-)
Redução
proposta para a
_ª Reformulação]]/Tabela115[[#This Row],[GESTÃO
Infraestrutura
Orçamento 
Atualizado]]</f>
        <v>#DIV/0!</v>
      </c>
      <c r="DU10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5" s="89"/>
      <c r="DX105" s="89"/>
      <c r="DY105" s="89"/>
      <c r="DZ105" s="89"/>
      <c r="EA105" s="89"/>
      <c r="EB105" s="89"/>
      <c r="EC105" s="89"/>
      <c r="ED105" s="89"/>
      <c r="EE105" s="89"/>
    </row>
    <row r="106" spans="1:135" s="18" customFormat="1" ht="12" x14ac:dyDescent="0.25">
      <c r="A106" s="85" t="s">
        <v>688</v>
      </c>
      <c r="B106" s="213" t="s">
        <v>708</v>
      </c>
      <c r="C10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6" s="69" t="e">
        <f>Tabela115[[#This Row],[DESPESA
LIQUIDADA ATÉ
 __/__/____]]/Tabela115[[#This Row],[ORÇAMENTO
ATUALIZADO]]</f>
        <v>#DIV/0!</v>
      </c>
      <c r="H10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6" s="263" t="e">
        <f>Tabela115[[#This Row],[(+)
SUPLEMENTAÇÃO
PROPOSTA PARA A
_ª
REFORMULAÇÃO]]/Tabela115[[#This Row],[ORÇAMENTO
ATUALIZADO]]</f>
        <v>#DIV/0!</v>
      </c>
      <c r="J10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6" s="263" t="e">
        <f>-Tabela115[[#This Row],[(-)
REDUÇÃO
PROPOSTA PARA A
_ª
REFORMULAÇÃO]]/Tabela115[[#This Row],[ORÇAMENTO
ATUALIZADO]]</f>
        <v>#DIV/0!</v>
      </c>
      <c r="L10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6" s="83" t="e">
        <f>(Tabela115[[#This Row],[PROPOSTA
ORÇAMENTÁRIA
ATUALIZADA
APÓS A
_ª
REFORMULAÇÃO]]/Tabela115[[#This Row],[ORÇAMENTO
ATUALIZADO]])-1</f>
        <v>#DIV/0!</v>
      </c>
      <c r="N106" s="225"/>
      <c r="O106" s="93"/>
      <c r="P10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6" s="93"/>
      <c r="R106" s="201" t="e">
        <f>Tabela115[[#This Row],[GOVERNANÇA
Direção e
Liderança
Despesa Liquidada até __/__/____]]/Tabela115[[#This Row],[GOVERNANÇA
Direção e
Liderança
Orçamento 
Atualizado]]</f>
        <v>#DIV/0!</v>
      </c>
      <c r="S106" s="93"/>
      <c r="T10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6" s="93"/>
      <c r="V106" s="201" t="e">
        <f>-Tabela115[[#This Row],[GOVERNANÇA
Direção e
Liderança
(-)
Redução
proposta para a
_ª Reformulação]]/Tabela115[[#This Row],[GOVERNANÇA
Direção e
Liderança
Orçamento 
Atualizado]]</f>
        <v>#DIV/0!</v>
      </c>
      <c r="W10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6" s="31"/>
      <c r="Y106" s="31"/>
      <c r="Z10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6" s="31"/>
      <c r="AB106" s="203" t="e">
        <f>Tabela115[[#This Row],[GOVERNANÇA
Relacionamento 
Institucional
Despesa Liquidada até __/__/____]]/Tabela115[[#This Row],[GOVERNANÇA
Relacionamento 
Institucional
Orçamento 
Atualizado]]</f>
        <v>#DIV/0!</v>
      </c>
      <c r="AC106" s="31"/>
      <c r="AD10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6" s="31"/>
      <c r="AF10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6" s="31"/>
      <c r="AI106" s="93"/>
      <c r="AJ106" s="93">
        <f>Tabela115[[#This Row],[GOVERNANÇA
Estratégia
Proposta Orçamentária Inicial]]+Tabela115[[#This Row],[GOVERNANÇA
Estratégia
Transposições Orçamentárias 
Nº __ a __ 
e
Reformulações
aprovadas]]</f>
        <v>0</v>
      </c>
      <c r="AK106" s="93"/>
      <c r="AL106" s="201" t="e">
        <f>Tabela115[[#This Row],[GOVERNANÇA
Estratégia
Despesa Liquidada até __/__/____]]/Tabela115[[#This Row],[GOVERNANÇA
Estratégia
Orçamento 
Atualizado]]</f>
        <v>#DIV/0!</v>
      </c>
      <c r="AM106" s="93"/>
      <c r="AN106" s="201" t="e">
        <f>Tabela115[[#This Row],[GOVERNANÇA
Estratégia
(+)
Suplementação
 proposta para a
_ª Reformulação]]/Tabela115[[#This Row],[GOVERNANÇA
Estratégia
Orçamento 
Atualizado]]</f>
        <v>#DIV/0!</v>
      </c>
      <c r="AO106" s="93"/>
      <c r="AP106" s="201" t="e">
        <f>-Tabela115[[#This Row],[GOVERNANÇA
Estratégia
(-)
Redução
proposta para a
_ª Reformulação]]/Tabela115[[#This Row],[GOVERNANÇA
Estratégia
Orçamento 
Atualizado]]</f>
        <v>#DIV/0!</v>
      </c>
      <c r="AQ10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6" s="31"/>
      <c r="AS106" s="93"/>
      <c r="AT106" s="93">
        <f>Tabela115[[#This Row],[GOVERNANÇA
Controle
Proposta Orçamentária Inicial]]+Tabela115[[#This Row],[GOVERNANÇA
Controle
Transposições Orçamentárias 
Nº __ a __ 
e
Reformulações
aprovadas]]</f>
        <v>0</v>
      </c>
      <c r="AU106" s="93"/>
      <c r="AV106" s="201" t="e">
        <f>Tabela115[[#This Row],[GOVERNANÇA
Controle
Despesa Liquidada até __/__/____]]/Tabela115[[#This Row],[GOVERNANÇA
Controle
Orçamento 
Atualizado]]</f>
        <v>#DIV/0!</v>
      </c>
      <c r="AW106" s="93"/>
      <c r="AX106" s="201" t="e">
        <f>Tabela115[[#This Row],[GOVERNANÇA
Controle
(+)
Suplementação
 proposta para a
_ª Reformulação]]/Tabela115[[#This Row],[GOVERNANÇA
Controle
Orçamento 
Atualizado]]</f>
        <v>#DIV/0!</v>
      </c>
      <c r="AY106" s="93"/>
      <c r="AZ106" s="201" t="e">
        <f>-Tabela115[[#This Row],[GOVERNANÇA
Controle
(-)
Redução
proposta para a
_ª Reformulação]]/Tabela115[[#This Row],[GOVERNANÇA
Controle
Orçamento 
Atualizado]]</f>
        <v>#DIV/0!</v>
      </c>
      <c r="BA10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6" s="225"/>
      <c r="BD106" s="93"/>
      <c r="BE106" s="93">
        <f>Tabela115[[#This Row],[FINALIDADE
Fiscalização
Proposta Orçamentária Inicial]]+Tabela115[[#This Row],[FINALIDADE
Fiscalização
Transposições Orçamentárias 
Nº __ a __ 
e
Reformulações
aprovadas]]</f>
        <v>0</v>
      </c>
      <c r="BF106" s="93"/>
      <c r="BG106" s="201" t="e">
        <f>Tabela115[[#This Row],[FINALIDADE
Fiscalização
Despesa Liquidada até __/__/____]]/Tabela115[[#This Row],[FINALIDADE
Fiscalização
Orçamento 
Atualizado]]</f>
        <v>#DIV/0!</v>
      </c>
      <c r="BH106" s="93"/>
      <c r="BI106" s="201" t="e">
        <f>Tabela115[[#This Row],[FINALIDADE
Fiscalização
(+)
Suplementação
 proposta para a
_ª Reformulação]]/Tabela115[[#This Row],[FINALIDADE
Fiscalização
Orçamento 
Atualizado]]</f>
        <v>#DIV/0!</v>
      </c>
      <c r="BJ106" s="93"/>
      <c r="BK106" s="201" t="e">
        <f>Tabela115[[#This Row],[FINALIDADE
Fiscalização
(-)
Redução
proposta para a
_ª Reformulação]]/Tabela115[[#This Row],[FINALIDADE
Fiscalização
Orçamento 
Atualizado]]</f>
        <v>#DIV/0!</v>
      </c>
      <c r="BL10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6" s="31"/>
      <c r="BN106" s="93"/>
      <c r="BO106" s="93">
        <f>Tabela115[[#This Row],[FINALIDADE
Registro
Proposta Orçamentária Inicial]]+Tabela115[[#This Row],[FINALIDADE
Registro
Transposições Orçamentárias 
Nº __ a __ 
e
Reformulações
aprovadas]]</f>
        <v>0</v>
      </c>
      <c r="BP106" s="93"/>
      <c r="BQ106" s="202" t="e">
        <f>Tabela115[[#This Row],[FINALIDADE
Registro
Despesa Liquidada até __/__/____]]/Tabela115[[#This Row],[FINALIDADE
Registro
Orçamento 
Atualizado]]</f>
        <v>#DIV/0!</v>
      </c>
      <c r="BR106" s="93"/>
      <c r="BS106" s="202" t="e">
        <f>Tabela115[[#This Row],[FINALIDADE
Registro
(+)
Suplementação
 proposta para a
_ª Reformulação]]/Tabela115[[#This Row],[FINALIDADE
Registro
Orçamento 
Atualizado]]</f>
        <v>#DIV/0!</v>
      </c>
      <c r="BT106" s="93"/>
      <c r="BU106" s="202" t="e">
        <f>Tabela115[[#This Row],[FINALIDADE
Registro
(-)
Redução
proposta para a
_ª Reformulação]]/Tabela115[[#This Row],[FINALIDADE
Registro
Orçamento 
Atualizado]]</f>
        <v>#DIV/0!</v>
      </c>
      <c r="BV10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6" s="244"/>
      <c r="BX106" s="31"/>
      <c r="BY10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6" s="93"/>
      <c r="CA106" s="201" t="e">
        <f>Tabela115[[#This Row],[FINALIDADE
Julgamento e Normatização
Despesa Liquidada até __/__/____]]/Tabela115[[#This Row],[FINALIDADE
Julgamento e Normatização
Orçamento 
Atualizado]]</f>
        <v>#DIV/0!</v>
      </c>
      <c r="CB106" s="93"/>
      <c r="CC10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6" s="93"/>
      <c r="CE10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6" s="31"/>
      <c r="CI106" s="31"/>
      <c r="CJ10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6" s="31"/>
      <c r="CL106" s="203" t="e">
        <f>Tabela115[[#This Row],[GESTÃO
Comunicação 
e Eventos
Despesa Liquidada até __/__/____]]/Tabela115[[#This Row],[GESTÃO
Comunicação 
e Eventos
Orçamento 
Atualizado]]</f>
        <v>#DIV/0!</v>
      </c>
      <c r="CM106" s="31"/>
      <c r="CN106" s="203" t="e">
        <f>Tabela115[[#This Row],[GESTÃO
Comunicação 
e Eventos
(+)
Suplementação
 proposta para a
_ª Reformulação]]/Tabela115[[#This Row],[GESTÃO
Comunicação 
e Eventos
Orçamento 
Atualizado]]</f>
        <v>#DIV/0!</v>
      </c>
      <c r="CO106" s="31"/>
      <c r="CP106" s="203" t="e">
        <f>-Tabela115[[#This Row],[GESTÃO
Comunicação 
e Eventos
(-)
Redução
proposta para a
_ª Reformulação]]/Tabela115[[#This Row],[GESTÃO
Comunicação 
e Eventos
Orçamento 
Atualizado]]</f>
        <v>#DIV/0!</v>
      </c>
      <c r="CQ10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6" s="31"/>
      <c r="CS106" s="31"/>
      <c r="CT10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6" s="31"/>
      <c r="CV106" s="203" t="e">
        <f>Tabela115[[#This Row],[GESTÃO
Suporte Técnico-Administrativo
Despesa Liquidada até __/__/____]]/Tabela115[[#This Row],[GESTÃO
Suporte Técnico-Administrativo
Orçamento 
Atualizado]]</f>
        <v>#DIV/0!</v>
      </c>
      <c r="CW106" s="31"/>
      <c r="CX10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6" s="31"/>
      <c r="CZ10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6" s="31"/>
      <c r="DC106" s="31"/>
      <c r="DD10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6" s="31"/>
      <c r="DF106" s="203" t="e">
        <f>Tabela115[[#This Row],[GESTÃO
Tecnologia da
Informação
Despesa Liquidada até __/__/____]]/Tabela115[[#This Row],[GESTÃO
Tecnologia da
Informação
Orçamento 
Atualizado]]</f>
        <v>#DIV/0!</v>
      </c>
      <c r="DG106" s="31"/>
      <c r="DH10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6" s="31"/>
      <c r="DJ106" s="203" t="e">
        <f>-Tabela115[[#This Row],[GESTÃO
Tecnologia da
Informação
(-)
Redução
proposta para a
_ª Reformulação]]/Tabela115[[#This Row],[GESTÃO
Tecnologia da
Informação
Orçamento 
Atualizado]]</f>
        <v>#DIV/0!</v>
      </c>
      <c r="DK10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6" s="31"/>
      <c r="DM106" s="31"/>
      <c r="DN106" s="31">
        <f>Tabela115[[#This Row],[GESTÃO
Infraestrutura
Proposta Orçamentária Inicial]]+Tabela115[[#This Row],[GESTÃO
Infraestrutura
Transposições Orçamentárias 
Nº __ a __ 
e
Reformulações
aprovadas]]</f>
        <v>0</v>
      </c>
      <c r="DO106" s="31"/>
      <c r="DP106" s="203" t="e">
        <f>Tabela115[[#This Row],[GESTÃO
Infraestrutura
Despesa Liquidada até __/__/____]]/Tabela115[[#This Row],[GESTÃO
Infraestrutura
Orçamento 
Atualizado]]</f>
        <v>#DIV/0!</v>
      </c>
      <c r="DQ106" s="31"/>
      <c r="DR106" s="203" t="e">
        <f>Tabela115[[#This Row],[GESTÃO
Infraestrutura
(+)
Suplementação
 proposta para a
_ª Reformulação]]/Tabela115[[#This Row],[GESTÃO
Infraestrutura
Orçamento 
Atualizado]]</f>
        <v>#DIV/0!</v>
      </c>
      <c r="DS106" s="31"/>
      <c r="DT106" s="203" t="e">
        <f>Tabela115[[#This Row],[GESTÃO
Infraestrutura
(-)
Redução
proposta para a
_ª Reformulação]]/Tabela115[[#This Row],[GESTÃO
Infraestrutura
Orçamento 
Atualizado]]</f>
        <v>#DIV/0!</v>
      </c>
      <c r="DU10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6" s="89"/>
      <c r="DX106" s="89"/>
      <c r="DY106" s="89"/>
      <c r="DZ106" s="89"/>
      <c r="EA106" s="89"/>
      <c r="EB106" s="89"/>
      <c r="EC106" s="89"/>
      <c r="ED106" s="89"/>
      <c r="EE106" s="89"/>
    </row>
    <row r="107" spans="1:135" s="18" customFormat="1" ht="12" x14ac:dyDescent="0.25">
      <c r="A107" s="85" t="s">
        <v>689</v>
      </c>
      <c r="B107" s="213" t="s">
        <v>709</v>
      </c>
      <c r="C10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7" s="69" t="e">
        <f>Tabela115[[#This Row],[DESPESA
LIQUIDADA ATÉ
 __/__/____]]/Tabela115[[#This Row],[ORÇAMENTO
ATUALIZADO]]</f>
        <v>#DIV/0!</v>
      </c>
      <c r="H10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7" s="263" t="e">
        <f>Tabela115[[#This Row],[(+)
SUPLEMENTAÇÃO
PROPOSTA PARA A
_ª
REFORMULAÇÃO]]/Tabela115[[#This Row],[ORÇAMENTO
ATUALIZADO]]</f>
        <v>#DIV/0!</v>
      </c>
      <c r="J10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7" s="263" t="e">
        <f>-Tabela115[[#This Row],[(-)
REDUÇÃO
PROPOSTA PARA A
_ª
REFORMULAÇÃO]]/Tabela115[[#This Row],[ORÇAMENTO
ATUALIZADO]]</f>
        <v>#DIV/0!</v>
      </c>
      <c r="L10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7" s="83" t="e">
        <f>(Tabela115[[#This Row],[PROPOSTA
ORÇAMENTÁRIA
ATUALIZADA
APÓS A
_ª
REFORMULAÇÃO]]/Tabela115[[#This Row],[ORÇAMENTO
ATUALIZADO]])-1</f>
        <v>#DIV/0!</v>
      </c>
      <c r="N107" s="225"/>
      <c r="O107" s="93"/>
      <c r="P10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7" s="93"/>
      <c r="R107" s="201" t="e">
        <f>Tabela115[[#This Row],[GOVERNANÇA
Direção e
Liderança
Despesa Liquidada até __/__/____]]/Tabela115[[#This Row],[GOVERNANÇA
Direção e
Liderança
Orçamento 
Atualizado]]</f>
        <v>#DIV/0!</v>
      </c>
      <c r="S107" s="93"/>
      <c r="T10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7" s="93"/>
      <c r="V107" s="201" t="e">
        <f>-Tabela115[[#This Row],[GOVERNANÇA
Direção e
Liderança
(-)
Redução
proposta para a
_ª Reformulação]]/Tabela115[[#This Row],[GOVERNANÇA
Direção e
Liderança
Orçamento 
Atualizado]]</f>
        <v>#DIV/0!</v>
      </c>
      <c r="W10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7" s="31"/>
      <c r="Y107" s="31"/>
      <c r="Z10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7" s="31"/>
      <c r="AB107" s="203" t="e">
        <f>Tabela115[[#This Row],[GOVERNANÇA
Relacionamento 
Institucional
Despesa Liquidada até __/__/____]]/Tabela115[[#This Row],[GOVERNANÇA
Relacionamento 
Institucional
Orçamento 
Atualizado]]</f>
        <v>#DIV/0!</v>
      </c>
      <c r="AC107" s="31"/>
      <c r="AD10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7" s="31"/>
      <c r="AF10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7" s="31"/>
      <c r="AI107" s="93"/>
      <c r="AJ107" s="93">
        <f>Tabela115[[#This Row],[GOVERNANÇA
Estratégia
Proposta Orçamentária Inicial]]+Tabela115[[#This Row],[GOVERNANÇA
Estratégia
Transposições Orçamentárias 
Nº __ a __ 
e
Reformulações
aprovadas]]</f>
        <v>0</v>
      </c>
      <c r="AK107" s="93"/>
      <c r="AL107" s="201" t="e">
        <f>Tabela115[[#This Row],[GOVERNANÇA
Estratégia
Despesa Liquidada até __/__/____]]/Tabela115[[#This Row],[GOVERNANÇA
Estratégia
Orçamento 
Atualizado]]</f>
        <v>#DIV/0!</v>
      </c>
      <c r="AM107" s="93"/>
      <c r="AN107" s="201" t="e">
        <f>Tabela115[[#This Row],[GOVERNANÇA
Estratégia
(+)
Suplementação
 proposta para a
_ª Reformulação]]/Tabela115[[#This Row],[GOVERNANÇA
Estratégia
Orçamento 
Atualizado]]</f>
        <v>#DIV/0!</v>
      </c>
      <c r="AO107" s="93"/>
      <c r="AP107" s="201" t="e">
        <f>-Tabela115[[#This Row],[GOVERNANÇA
Estratégia
(-)
Redução
proposta para a
_ª Reformulação]]/Tabela115[[#This Row],[GOVERNANÇA
Estratégia
Orçamento 
Atualizado]]</f>
        <v>#DIV/0!</v>
      </c>
      <c r="AQ10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7" s="31"/>
      <c r="AS107" s="93"/>
      <c r="AT107" s="93">
        <f>Tabela115[[#This Row],[GOVERNANÇA
Controle
Proposta Orçamentária Inicial]]+Tabela115[[#This Row],[GOVERNANÇA
Controle
Transposições Orçamentárias 
Nº __ a __ 
e
Reformulações
aprovadas]]</f>
        <v>0</v>
      </c>
      <c r="AU107" s="93"/>
      <c r="AV107" s="201" t="e">
        <f>Tabela115[[#This Row],[GOVERNANÇA
Controle
Despesa Liquidada até __/__/____]]/Tabela115[[#This Row],[GOVERNANÇA
Controle
Orçamento 
Atualizado]]</f>
        <v>#DIV/0!</v>
      </c>
      <c r="AW107" s="93"/>
      <c r="AX107" s="201" t="e">
        <f>Tabela115[[#This Row],[GOVERNANÇA
Controle
(+)
Suplementação
 proposta para a
_ª Reformulação]]/Tabela115[[#This Row],[GOVERNANÇA
Controle
Orçamento 
Atualizado]]</f>
        <v>#DIV/0!</v>
      </c>
      <c r="AY107" s="93"/>
      <c r="AZ107" s="201" t="e">
        <f>-Tabela115[[#This Row],[GOVERNANÇA
Controle
(-)
Redução
proposta para a
_ª Reformulação]]/Tabela115[[#This Row],[GOVERNANÇA
Controle
Orçamento 
Atualizado]]</f>
        <v>#DIV/0!</v>
      </c>
      <c r="BA10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7" s="225"/>
      <c r="BD107" s="93"/>
      <c r="BE107" s="93">
        <f>Tabela115[[#This Row],[FINALIDADE
Fiscalização
Proposta Orçamentária Inicial]]+Tabela115[[#This Row],[FINALIDADE
Fiscalização
Transposições Orçamentárias 
Nº __ a __ 
e
Reformulações
aprovadas]]</f>
        <v>0</v>
      </c>
      <c r="BF107" s="93"/>
      <c r="BG107" s="201" t="e">
        <f>Tabela115[[#This Row],[FINALIDADE
Fiscalização
Despesa Liquidada até __/__/____]]/Tabela115[[#This Row],[FINALIDADE
Fiscalização
Orçamento 
Atualizado]]</f>
        <v>#DIV/0!</v>
      </c>
      <c r="BH107" s="93"/>
      <c r="BI107" s="201" t="e">
        <f>Tabela115[[#This Row],[FINALIDADE
Fiscalização
(+)
Suplementação
 proposta para a
_ª Reformulação]]/Tabela115[[#This Row],[FINALIDADE
Fiscalização
Orçamento 
Atualizado]]</f>
        <v>#DIV/0!</v>
      </c>
      <c r="BJ107" s="93"/>
      <c r="BK107" s="201" t="e">
        <f>Tabela115[[#This Row],[FINALIDADE
Fiscalização
(-)
Redução
proposta para a
_ª Reformulação]]/Tabela115[[#This Row],[FINALIDADE
Fiscalização
Orçamento 
Atualizado]]</f>
        <v>#DIV/0!</v>
      </c>
      <c r="BL10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7" s="31"/>
      <c r="BN107" s="93"/>
      <c r="BO107" s="93">
        <f>Tabela115[[#This Row],[FINALIDADE
Registro
Proposta Orçamentária Inicial]]+Tabela115[[#This Row],[FINALIDADE
Registro
Transposições Orçamentárias 
Nº __ a __ 
e
Reformulações
aprovadas]]</f>
        <v>0</v>
      </c>
      <c r="BP107" s="93"/>
      <c r="BQ107" s="202" t="e">
        <f>Tabela115[[#This Row],[FINALIDADE
Registro
Despesa Liquidada até __/__/____]]/Tabela115[[#This Row],[FINALIDADE
Registro
Orçamento 
Atualizado]]</f>
        <v>#DIV/0!</v>
      </c>
      <c r="BR107" s="93"/>
      <c r="BS107" s="202" t="e">
        <f>Tabela115[[#This Row],[FINALIDADE
Registro
(+)
Suplementação
 proposta para a
_ª Reformulação]]/Tabela115[[#This Row],[FINALIDADE
Registro
Orçamento 
Atualizado]]</f>
        <v>#DIV/0!</v>
      </c>
      <c r="BT107" s="93"/>
      <c r="BU107" s="202" t="e">
        <f>Tabela115[[#This Row],[FINALIDADE
Registro
(-)
Redução
proposta para a
_ª Reformulação]]/Tabela115[[#This Row],[FINALIDADE
Registro
Orçamento 
Atualizado]]</f>
        <v>#DIV/0!</v>
      </c>
      <c r="BV10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7" s="244"/>
      <c r="BX107" s="31"/>
      <c r="BY10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7" s="93"/>
      <c r="CA107" s="201" t="e">
        <f>Tabela115[[#This Row],[FINALIDADE
Julgamento e Normatização
Despesa Liquidada até __/__/____]]/Tabela115[[#This Row],[FINALIDADE
Julgamento e Normatização
Orçamento 
Atualizado]]</f>
        <v>#DIV/0!</v>
      </c>
      <c r="CB107" s="93"/>
      <c r="CC10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7" s="93"/>
      <c r="CE10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7" s="31"/>
      <c r="CI107" s="31"/>
      <c r="CJ10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7" s="31"/>
      <c r="CL107" s="203" t="e">
        <f>Tabela115[[#This Row],[GESTÃO
Comunicação 
e Eventos
Despesa Liquidada até __/__/____]]/Tabela115[[#This Row],[GESTÃO
Comunicação 
e Eventos
Orçamento 
Atualizado]]</f>
        <v>#DIV/0!</v>
      </c>
      <c r="CM107" s="31"/>
      <c r="CN107" s="203" t="e">
        <f>Tabela115[[#This Row],[GESTÃO
Comunicação 
e Eventos
(+)
Suplementação
 proposta para a
_ª Reformulação]]/Tabela115[[#This Row],[GESTÃO
Comunicação 
e Eventos
Orçamento 
Atualizado]]</f>
        <v>#DIV/0!</v>
      </c>
      <c r="CO107" s="31"/>
      <c r="CP107" s="203" t="e">
        <f>-Tabela115[[#This Row],[GESTÃO
Comunicação 
e Eventos
(-)
Redução
proposta para a
_ª Reformulação]]/Tabela115[[#This Row],[GESTÃO
Comunicação 
e Eventos
Orçamento 
Atualizado]]</f>
        <v>#DIV/0!</v>
      </c>
      <c r="CQ10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7" s="31"/>
      <c r="CS107" s="31"/>
      <c r="CT10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7" s="31"/>
      <c r="CV107" s="203" t="e">
        <f>Tabela115[[#This Row],[GESTÃO
Suporte Técnico-Administrativo
Despesa Liquidada até __/__/____]]/Tabela115[[#This Row],[GESTÃO
Suporte Técnico-Administrativo
Orçamento 
Atualizado]]</f>
        <v>#DIV/0!</v>
      </c>
      <c r="CW107" s="31"/>
      <c r="CX10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7" s="31"/>
      <c r="CZ10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7" s="31"/>
      <c r="DC107" s="31"/>
      <c r="DD10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7" s="31"/>
      <c r="DF107" s="203" t="e">
        <f>Tabela115[[#This Row],[GESTÃO
Tecnologia da
Informação
Despesa Liquidada até __/__/____]]/Tabela115[[#This Row],[GESTÃO
Tecnologia da
Informação
Orçamento 
Atualizado]]</f>
        <v>#DIV/0!</v>
      </c>
      <c r="DG107" s="31"/>
      <c r="DH10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7" s="31"/>
      <c r="DJ107" s="203" t="e">
        <f>-Tabela115[[#This Row],[GESTÃO
Tecnologia da
Informação
(-)
Redução
proposta para a
_ª Reformulação]]/Tabela115[[#This Row],[GESTÃO
Tecnologia da
Informação
Orçamento 
Atualizado]]</f>
        <v>#DIV/0!</v>
      </c>
      <c r="DK10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7" s="31"/>
      <c r="DM107" s="31"/>
      <c r="DN107" s="31">
        <f>Tabela115[[#This Row],[GESTÃO
Infraestrutura
Proposta Orçamentária Inicial]]+Tabela115[[#This Row],[GESTÃO
Infraestrutura
Transposições Orçamentárias 
Nº __ a __ 
e
Reformulações
aprovadas]]</f>
        <v>0</v>
      </c>
      <c r="DO107" s="31"/>
      <c r="DP107" s="203" t="e">
        <f>Tabela115[[#This Row],[GESTÃO
Infraestrutura
Despesa Liquidada até __/__/____]]/Tabela115[[#This Row],[GESTÃO
Infraestrutura
Orçamento 
Atualizado]]</f>
        <v>#DIV/0!</v>
      </c>
      <c r="DQ107" s="31"/>
      <c r="DR107" s="203" t="e">
        <f>Tabela115[[#This Row],[GESTÃO
Infraestrutura
(+)
Suplementação
 proposta para a
_ª Reformulação]]/Tabela115[[#This Row],[GESTÃO
Infraestrutura
Orçamento 
Atualizado]]</f>
        <v>#DIV/0!</v>
      </c>
      <c r="DS107" s="31"/>
      <c r="DT107" s="203" t="e">
        <f>Tabela115[[#This Row],[GESTÃO
Infraestrutura
(-)
Redução
proposta para a
_ª Reformulação]]/Tabela115[[#This Row],[GESTÃO
Infraestrutura
Orçamento 
Atualizado]]</f>
        <v>#DIV/0!</v>
      </c>
      <c r="DU10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7" s="89"/>
      <c r="DX107" s="89"/>
      <c r="DY107" s="89"/>
      <c r="DZ107" s="89"/>
      <c r="EA107" s="89"/>
      <c r="EB107" s="89"/>
      <c r="EC107" s="89"/>
      <c r="ED107" s="89"/>
      <c r="EE107" s="89"/>
    </row>
    <row r="108" spans="1:135" s="18" customFormat="1" ht="12" x14ac:dyDescent="0.25">
      <c r="A108" s="85" t="s">
        <v>690</v>
      </c>
      <c r="B108" s="213" t="s">
        <v>710</v>
      </c>
      <c r="C10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8" s="69" t="e">
        <f>Tabela115[[#This Row],[DESPESA
LIQUIDADA ATÉ
 __/__/____]]/Tabela115[[#This Row],[ORÇAMENTO
ATUALIZADO]]</f>
        <v>#DIV/0!</v>
      </c>
      <c r="H10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8" s="263" t="e">
        <f>Tabela115[[#This Row],[(+)
SUPLEMENTAÇÃO
PROPOSTA PARA A
_ª
REFORMULAÇÃO]]/Tabela115[[#This Row],[ORÇAMENTO
ATUALIZADO]]</f>
        <v>#DIV/0!</v>
      </c>
      <c r="J10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8" s="263" t="e">
        <f>-Tabela115[[#This Row],[(-)
REDUÇÃO
PROPOSTA PARA A
_ª
REFORMULAÇÃO]]/Tabela115[[#This Row],[ORÇAMENTO
ATUALIZADO]]</f>
        <v>#DIV/0!</v>
      </c>
      <c r="L10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8" s="83" t="e">
        <f>(Tabela115[[#This Row],[PROPOSTA
ORÇAMENTÁRIA
ATUALIZADA
APÓS A
_ª
REFORMULAÇÃO]]/Tabela115[[#This Row],[ORÇAMENTO
ATUALIZADO]])-1</f>
        <v>#DIV/0!</v>
      </c>
      <c r="N108" s="225"/>
      <c r="O108" s="93"/>
      <c r="P10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8" s="93"/>
      <c r="R108" s="201" t="e">
        <f>Tabela115[[#This Row],[GOVERNANÇA
Direção e
Liderança
Despesa Liquidada até __/__/____]]/Tabela115[[#This Row],[GOVERNANÇA
Direção e
Liderança
Orçamento 
Atualizado]]</f>
        <v>#DIV/0!</v>
      </c>
      <c r="S108" s="93"/>
      <c r="T10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8" s="93"/>
      <c r="V108" s="201" t="e">
        <f>-Tabela115[[#This Row],[GOVERNANÇA
Direção e
Liderança
(-)
Redução
proposta para a
_ª Reformulação]]/Tabela115[[#This Row],[GOVERNANÇA
Direção e
Liderança
Orçamento 
Atualizado]]</f>
        <v>#DIV/0!</v>
      </c>
      <c r="W10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8" s="31"/>
      <c r="Y108" s="31"/>
      <c r="Z10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8" s="31"/>
      <c r="AB108" s="203" t="e">
        <f>Tabela115[[#This Row],[GOVERNANÇA
Relacionamento 
Institucional
Despesa Liquidada até __/__/____]]/Tabela115[[#This Row],[GOVERNANÇA
Relacionamento 
Institucional
Orçamento 
Atualizado]]</f>
        <v>#DIV/0!</v>
      </c>
      <c r="AC108" s="31"/>
      <c r="AD10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8" s="31"/>
      <c r="AF10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8" s="31"/>
      <c r="AI108" s="93"/>
      <c r="AJ108" s="93">
        <f>Tabela115[[#This Row],[GOVERNANÇA
Estratégia
Proposta Orçamentária Inicial]]+Tabela115[[#This Row],[GOVERNANÇA
Estratégia
Transposições Orçamentárias 
Nº __ a __ 
e
Reformulações
aprovadas]]</f>
        <v>0</v>
      </c>
      <c r="AK108" s="93"/>
      <c r="AL108" s="201" t="e">
        <f>Tabela115[[#This Row],[GOVERNANÇA
Estratégia
Despesa Liquidada até __/__/____]]/Tabela115[[#This Row],[GOVERNANÇA
Estratégia
Orçamento 
Atualizado]]</f>
        <v>#DIV/0!</v>
      </c>
      <c r="AM108" s="93"/>
      <c r="AN108" s="201" t="e">
        <f>Tabela115[[#This Row],[GOVERNANÇA
Estratégia
(+)
Suplementação
 proposta para a
_ª Reformulação]]/Tabela115[[#This Row],[GOVERNANÇA
Estratégia
Orçamento 
Atualizado]]</f>
        <v>#DIV/0!</v>
      </c>
      <c r="AO108" s="93"/>
      <c r="AP108" s="201" t="e">
        <f>-Tabela115[[#This Row],[GOVERNANÇA
Estratégia
(-)
Redução
proposta para a
_ª Reformulação]]/Tabela115[[#This Row],[GOVERNANÇA
Estratégia
Orçamento 
Atualizado]]</f>
        <v>#DIV/0!</v>
      </c>
      <c r="AQ10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8" s="31"/>
      <c r="AS108" s="93"/>
      <c r="AT108" s="93">
        <f>Tabela115[[#This Row],[GOVERNANÇA
Controle
Proposta Orçamentária Inicial]]+Tabela115[[#This Row],[GOVERNANÇA
Controle
Transposições Orçamentárias 
Nº __ a __ 
e
Reformulações
aprovadas]]</f>
        <v>0</v>
      </c>
      <c r="AU108" s="93"/>
      <c r="AV108" s="201" t="e">
        <f>Tabela115[[#This Row],[GOVERNANÇA
Controle
Despesa Liquidada até __/__/____]]/Tabela115[[#This Row],[GOVERNANÇA
Controle
Orçamento 
Atualizado]]</f>
        <v>#DIV/0!</v>
      </c>
      <c r="AW108" s="93"/>
      <c r="AX108" s="201" t="e">
        <f>Tabela115[[#This Row],[GOVERNANÇA
Controle
(+)
Suplementação
 proposta para a
_ª Reformulação]]/Tabela115[[#This Row],[GOVERNANÇA
Controle
Orçamento 
Atualizado]]</f>
        <v>#DIV/0!</v>
      </c>
      <c r="AY108" s="93"/>
      <c r="AZ108" s="201" t="e">
        <f>-Tabela115[[#This Row],[GOVERNANÇA
Controle
(-)
Redução
proposta para a
_ª Reformulação]]/Tabela115[[#This Row],[GOVERNANÇA
Controle
Orçamento 
Atualizado]]</f>
        <v>#DIV/0!</v>
      </c>
      <c r="BA10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8" s="225"/>
      <c r="BD108" s="93"/>
      <c r="BE108" s="93">
        <f>Tabela115[[#This Row],[FINALIDADE
Fiscalização
Proposta Orçamentária Inicial]]+Tabela115[[#This Row],[FINALIDADE
Fiscalização
Transposições Orçamentárias 
Nº __ a __ 
e
Reformulações
aprovadas]]</f>
        <v>0</v>
      </c>
      <c r="BF108" s="93"/>
      <c r="BG108" s="201" t="e">
        <f>Tabela115[[#This Row],[FINALIDADE
Fiscalização
Despesa Liquidada até __/__/____]]/Tabela115[[#This Row],[FINALIDADE
Fiscalização
Orçamento 
Atualizado]]</f>
        <v>#DIV/0!</v>
      </c>
      <c r="BH108" s="93"/>
      <c r="BI108" s="201" t="e">
        <f>Tabela115[[#This Row],[FINALIDADE
Fiscalização
(+)
Suplementação
 proposta para a
_ª Reformulação]]/Tabela115[[#This Row],[FINALIDADE
Fiscalização
Orçamento 
Atualizado]]</f>
        <v>#DIV/0!</v>
      </c>
      <c r="BJ108" s="93"/>
      <c r="BK108" s="201" t="e">
        <f>Tabela115[[#This Row],[FINALIDADE
Fiscalização
(-)
Redução
proposta para a
_ª Reformulação]]/Tabela115[[#This Row],[FINALIDADE
Fiscalização
Orçamento 
Atualizado]]</f>
        <v>#DIV/0!</v>
      </c>
      <c r="BL10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8" s="31"/>
      <c r="BN108" s="93"/>
      <c r="BO108" s="93">
        <f>Tabela115[[#This Row],[FINALIDADE
Registro
Proposta Orçamentária Inicial]]+Tabela115[[#This Row],[FINALIDADE
Registro
Transposições Orçamentárias 
Nº __ a __ 
e
Reformulações
aprovadas]]</f>
        <v>0</v>
      </c>
      <c r="BP108" s="93"/>
      <c r="BQ108" s="202" t="e">
        <f>Tabela115[[#This Row],[FINALIDADE
Registro
Despesa Liquidada até __/__/____]]/Tabela115[[#This Row],[FINALIDADE
Registro
Orçamento 
Atualizado]]</f>
        <v>#DIV/0!</v>
      </c>
      <c r="BR108" s="93"/>
      <c r="BS108" s="202" t="e">
        <f>Tabela115[[#This Row],[FINALIDADE
Registro
(+)
Suplementação
 proposta para a
_ª Reformulação]]/Tabela115[[#This Row],[FINALIDADE
Registro
Orçamento 
Atualizado]]</f>
        <v>#DIV/0!</v>
      </c>
      <c r="BT108" s="93"/>
      <c r="BU108" s="202" t="e">
        <f>Tabela115[[#This Row],[FINALIDADE
Registro
(-)
Redução
proposta para a
_ª Reformulação]]/Tabela115[[#This Row],[FINALIDADE
Registro
Orçamento 
Atualizado]]</f>
        <v>#DIV/0!</v>
      </c>
      <c r="BV10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8" s="244"/>
      <c r="BX108" s="31"/>
      <c r="BY10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8" s="93"/>
      <c r="CA108" s="201" t="e">
        <f>Tabela115[[#This Row],[FINALIDADE
Julgamento e Normatização
Despesa Liquidada até __/__/____]]/Tabela115[[#This Row],[FINALIDADE
Julgamento e Normatização
Orçamento 
Atualizado]]</f>
        <v>#DIV/0!</v>
      </c>
      <c r="CB108" s="93"/>
      <c r="CC10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8" s="93"/>
      <c r="CE10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8" s="31"/>
      <c r="CI108" s="31"/>
      <c r="CJ10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8" s="31"/>
      <c r="CL108" s="203" t="e">
        <f>Tabela115[[#This Row],[GESTÃO
Comunicação 
e Eventos
Despesa Liquidada até __/__/____]]/Tabela115[[#This Row],[GESTÃO
Comunicação 
e Eventos
Orçamento 
Atualizado]]</f>
        <v>#DIV/0!</v>
      </c>
      <c r="CM108" s="31"/>
      <c r="CN108" s="203" t="e">
        <f>Tabela115[[#This Row],[GESTÃO
Comunicação 
e Eventos
(+)
Suplementação
 proposta para a
_ª Reformulação]]/Tabela115[[#This Row],[GESTÃO
Comunicação 
e Eventos
Orçamento 
Atualizado]]</f>
        <v>#DIV/0!</v>
      </c>
      <c r="CO108" s="31"/>
      <c r="CP108" s="203" t="e">
        <f>-Tabela115[[#This Row],[GESTÃO
Comunicação 
e Eventos
(-)
Redução
proposta para a
_ª Reformulação]]/Tabela115[[#This Row],[GESTÃO
Comunicação 
e Eventos
Orçamento 
Atualizado]]</f>
        <v>#DIV/0!</v>
      </c>
      <c r="CQ10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8" s="31"/>
      <c r="CS108" s="31"/>
      <c r="CT10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8" s="31"/>
      <c r="CV108" s="203" t="e">
        <f>Tabela115[[#This Row],[GESTÃO
Suporte Técnico-Administrativo
Despesa Liquidada até __/__/____]]/Tabela115[[#This Row],[GESTÃO
Suporte Técnico-Administrativo
Orçamento 
Atualizado]]</f>
        <v>#DIV/0!</v>
      </c>
      <c r="CW108" s="31"/>
      <c r="CX10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8" s="31"/>
      <c r="CZ10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8" s="31"/>
      <c r="DC108" s="31"/>
      <c r="DD10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8" s="31"/>
      <c r="DF108" s="203" t="e">
        <f>Tabela115[[#This Row],[GESTÃO
Tecnologia da
Informação
Despesa Liquidada até __/__/____]]/Tabela115[[#This Row],[GESTÃO
Tecnologia da
Informação
Orçamento 
Atualizado]]</f>
        <v>#DIV/0!</v>
      </c>
      <c r="DG108" s="31"/>
      <c r="DH10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8" s="31"/>
      <c r="DJ108" s="203" t="e">
        <f>-Tabela115[[#This Row],[GESTÃO
Tecnologia da
Informação
(-)
Redução
proposta para a
_ª Reformulação]]/Tabela115[[#This Row],[GESTÃO
Tecnologia da
Informação
Orçamento 
Atualizado]]</f>
        <v>#DIV/0!</v>
      </c>
      <c r="DK10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8" s="31"/>
      <c r="DM108" s="31"/>
      <c r="DN108" s="31">
        <f>Tabela115[[#This Row],[GESTÃO
Infraestrutura
Proposta Orçamentária Inicial]]+Tabela115[[#This Row],[GESTÃO
Infraestrutura
Transposições Orçamentárias 
Nº __ a __ 
e
Reformulações
aprovadas]]</f>
        <v>0</v>
      </c>
      <c r="DO108" s="31"/>
      <c r="DP108" s="203" t="e">
        <f>Tabela115[[#This Row],[GESTÃO
Infraestrutura
Despesa Liquidada até __/__/____]]/Tabela115[[#This Row],[GESTÃO
Infraestrutura
Orçamento 
Atualizado]]</f>
        <v>#DIV/0!</v>
      </c>
      <c r="DQ108" s="31"/>
      <c r="DR108" s="203" t="e">
        <f>Tabela115[[#This Row],[GESTÃO
Infraestrutura
(+)
Suplementação
 proposta para a
_ª Reformulação]]/Tabela115[[#This Row],[GESTÃO
Infraestrutura
Orçamento 
Atualizado]]</f>
        <v>#DIV/0!</v>
      </c>
      <c r="DS108" s="31"/>
      <c r="DT108" s="203" t="e">
        <f>Tabela115[[#This Row],[GESTÃO
Infraestrutura
(-)
Redução
proposta para a
_ª Reformulação]]/Tabela115[[#This Row],[GESTÃO
Infraestrutura
Orçamento 
Atualizado]]</f>
        <v>#DIV/0!</v>
      </c>
      <c r="DU10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8" s="89"/>
      <c r="DX108" s="89"/>
      <c r="DY108" s="89"/>
      <c r="DZ108" s="89"/>
      <c r="EA108" s="89"/>
      <c r="EB108" s="89"/>
      <c r="EC108" s="89"/>
      <c r="ED108" s="89"/>
      <c r="EE108" s="89"/>
    </row>
    <row r="109" spans="1:135" s="18" customFormat="1" ht="12" x14ac:dyDescent="0.25">
      <c r="A109" s="85" t="s">
        <v>691</v>
      </c>
      <c r="B109" s="213" t="s">
        <v>711</v>
      </c>
      <c r="C10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0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0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0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09" s="69" t="e">
        <f>Tabela115[[#This Row],[DESPESA
LIQUIDADA ATÉ
 __/__/____]]/Tabela115[[#This Row],[ORÇAMENTO
ATUALIZADO]]</f>
        <v>#DIV/0!</v>
      </c>
      <c r="H10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09" s="263" t="e">
        <f>Tabela115[[#This Row],[(+)
SUPLEMENTAÇÃO
PROPOSTA PARA A
_ª
REFORMULAÇÃO]]/Tabela115[[#This Row],[ORÇAMENTO
ATUALIZADO]]</f>
        <v>#DIV/0!</v>
      </c>
      <c r="J10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09" s="263" t="e">
        <f>-Tabela115[[#This Row],[(-)
REDUÇÃO
PROPOSTA PARA A
_ª
REFORMULAÇÃO]]/Tabela115[[#This Row],[ORÇAMENTO
ATUALIZADO]]</f>
        <v>#DIV/0!</v>
      </c>
      <c r="L10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09" s="83" t="e">
        <f>(Tabela115[[#This Row],[PROPOSTA
ORÇAMENTÁRIA
ATUALIZADA
APÓS A
_ª
REFORMULAÇÃO]]/Tabela115[[#This Row],[ORÇAMENTO
ATUALIZADO]])-1</f>
        <v>#DIV/0!</v>
      </c>
      <c r="N109" s="225"/>
      <c r="O109" s="93"/>
      <c r="P10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09" s="93"/>
      <c r="R109" s="201" t="e">
        <f>Tabela115[[#This Row],[GOVERNANÇA
Direção e
Liderança
Despesa Liquidada até __/__/____]]/Tabela115[[#This Row],[GOVERNANÇA
Direção e
Liderança
Orçamento 
Atualizado]]</f>
        <v>#DIV/0!</v>
      </c>
      <c r="S109" s="93"/>
      <c r="T10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09" s="93"/>
      <c r="V109" s="201" t="e">
        <f>-Tabela115[[#This Row],[GOVERNANÇA
Direção e
Liderança
(-)
Redução
proposta para a
_ª Reformulação]]/Tabela115[[#This Row],[GOVERNANÇA
Direção e
Liderança
Orçamento 
Atualizado]]</f>
        <v>#DIV/0!</v>
      </c>
      <c r="W10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09" s="31"/>
      <c r="Y109" s="31"/>
      <c r="Z10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09" s="31"/>
      <c r="AB109" s="203" t="e">
        <f>Tabela115[[#This Row],[GOVERNANÇA
Relacionamento 
Institucional
Despesa Liquidada até __/__/____]]/Tabela115[[#This Row],[GOVERNANÇA
Relacionamento 
Institucional
Orçamento 
Atualizado]]</f>
        <v>#DIV/0!</v>
      </c>
      <c r="AC109" s="31"/>
      <c r="AD10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09" s="31"/>
      <c r="AF10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0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09" s="31"/>
      <c r="AI109" s="93"/>
      <c r="AJ109" s="93">
        <f>Tabela115[[#This Row],[GOVERNANÇA
Estratégia
Proposta Orçamentária Inicial]]+Tabela115[[#This Row],[GOVERNANÇA
Estratégia
Transposições Orçamentárias 
Nº __ a __ 
e
Reformulações
aprovadas]]</f>
        <v>0</v>
      </c>
      <c r="AK109" s="93"/>
      <c r="AL109" s="201" t="e">
        <f>Tabela115[[#This Row],[GOVERNANÇA
Estratégia
Despesa Liquidada até __/__/____]]/Tabela115[[#This Row],[GOVERNANÇA
Estratégia
Orçamento 
Atualizado]]</f>
        <v>#DIV/0!</v>
      </c>
      <c r="AM109" s="93"/>
      <c r="AN109" s="201" t="e">
        <f>Tabela115[[#This Row],[GOVERNANÇA
Estratégia
(+)
Suplementação
 proposta para a
_ª Reformulação]]/Tabela115[[#This Row],[GOVERNANÇA
Estratégia
Orçamento 
Atualizado]]</f>
        <v>#DIV/0!</v>
      </c>
      <c r="AO109" s="93"/>
      <c r="AP109" s="201" t="e">
        <f>-Tabela115[[#This Row],[GOVERNANÇA
Estratégia
(-)
Redução
proposta para a
_ª Reformulação]]/Tabela115[[#This Row],[GOVERNANÇA
Estratégia
Orçamento 
Atualizado]]</f>
        <v>#DIV/0!</v>
      </c>
      <c r="AQ10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09" s="31"/>
      <c r="AS109" s="93"/>
      <c r="AT109" s="93">
        <f>Tabela115[[#This Row],[GOVERNANÇA
Controle
Proposta Orçamentária Inicial]]+Tabela115[[#This Row],[GOVERNANÇA
Controle
Transposições Orçamentárias 
Nº __ a __ 
e
Reformulações
aprovadas]]</f>
        <v>0</v>
      </c>
      <c r="AU109" s="93"/>
      <c r="AV109" s="201" t="e">
        <f>Tabela115[[#This Row],[GOVERNANÇA
Controle
Despesa Liquidada até __/__/____]]/Tabela115[[#This Row],[GOVERNANÇA
Controle
Orçamento 
Atualizado]]</f>
        <v>#DIV/0!</v>
      </c>
      <c r="AW109" s="93"/>
      <c r="AX109" s="201" t="e">
        <f>Tabela115[[#This Row],[GOVERNANÇA
Controle
(+)
Suplementação
 proposta para a
_ª Reformulação]]/Tabela115[[#This Row],[GOVERNANÇA
Controle
Orçamento 
Atualizado]]</f>
        <v>#DIV/0!</v>
      </c>
      <c r="AY109" s="93"/>
      <c r="AZ109" s="201" t="e">
        <f>-Tabela115[[#This Row],[GOVERNANÇA
Controle
(-)
Redução
proposta para a
_ª Reformulação]]/Tabela115[[#This Row],[GOVERNANÇA
Controle
Orçamento 
Atualizado]]</f>
        <v>#DIV/0!</v>
      </c>
      <c r="BA10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0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09" s="225"/>
      <c r="BD109" s="93"/>
      <c r="BE109" s="93">
        <f>Tabela115[[#This Row],[FINALIDADE
Fiscalização
Proposta Orçamentária Inicial]]+Tabela115[[#This Row],[FINALIDADE
Fiscalização
Transposições Orçamentárias 
Nº __ a __ 
e
Reformulações
aprovadas]]</f>
        <v>0</v>
      </c>
      <c r="BF109" s="93"/>
      <c r="BG109" s="201" t="e">
        <f>Tabela115[[#This Row],[FINALIDADE
Fiscalização
Despesa Liquidada até __/__/____]]/Tabela115[[#This Row],[FINALIDADE
Fiscalização
Orçamento 
Atualizado]]</f>
        <v>#DIV/0!</v>
      </c>
      <c r="BH109" s="93"/>
      <c r="BI109" s="201" t="e">
        <f>Tabela115[[#This Row],[FINALIDADE
Fiscalização
(+)
Suplementação
 proposta para a
_ª Reformulação]]/Tabela115[[#This Row],[FINALIDADE
Fiscalização
Orçamento 
Atualizado]]</f>
        <v>#DIV/0!</v>
      </c>
      <c r="BJ109" s="93"/>
      <c r="BK109" s="201" t="e">
        <f>Tabela115[[#This Row],[FINALIDADE
Fiscalização
(-)
Redução
proposta para a
_ª Reformulação]]/Tabela115[[#This Row],[FINALIDADE
Fiscalização
Orçamento 
Atualizado]]</f>
        <v>#DIV/0!</v>
      </c>
      <c r="BL10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09" s="31"/>
      <c r="BN109" s="93"/>
      <c r="BO109" s="93">
        <f>Tabela115[[#This Row],[FINALIDADE
Registro
Proposta Orçamentária Inicial]]+Tabela115[[#This Row],[FINALIDADE
Registro
Transposições Orçamentárias 
Nº __ a __ 
e
Reformulações
aprovadas]]</f>
        <v>0</v>
      </c>
      <c r="BP109" s="93"/>
      <c r="BQ109" s="202" t="e">
        <f>Tabela115[[#This Row],[FINALIDADE
Registro
Despesa Liquidada até __/__/____]]/Tabela115[[#This Row],[FINALIDADE
Registro
Orçamento 
Atualizado]]</f>
        <v>#DIV/0!</v>
      </c>
      <c r="BR109" s="93"/>
      <c r="BS109" s="202" t="e">
        <f>Tabela115[[#This Row],[FINALIDADE
Registro
(+)
Suplementação
 proposta para a
_ª Reformulação]]/Tabela115[[#This Row],[FINALIDADE
Registro
Orçamento 
Atualizado]]</f>
        <v>#DIV/0!</v>
      </c>
      <c r="BT109" s="93"/>
      <c r="BU109" s="202" t="e">
        <f>Tabela115[[#This Row],[FINALIDADE
Registro
(-)
Redução
proposta para a
_ª Reformulação]]/Tabela115[[#This Row],[FINALIDADE
Registro
Orçamento 
Atualizado]]</f>
        <v>#DIV/0!</v>
      </c>
      <c r="BV10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09" s="244"/>
      <c r="BX109" s="31"/>
      <c r="BY10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09" s="93"/>
      <c r="CA109" s="201" t="e">
        <f>Tabela115[[#This Row],[FINALIDADE
Julgamento e Normatização
Despesa Liquidada até __/__/____]]/Tabela115[[#This Row],[FINALIDADE
Julgamento e Normatização
Orçamento 
Atualizado]]</f>
        <v>#DIV/0!</v>
      </c>
      <c r="CB109" s="93"/>
      <c r="CC10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09" s="93"/>
      <c r="CE10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0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0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09" s="31"/>
      <c r="CI109" s="31"/>
      <c r="CJ10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09" s="31"/>
      <c r="CL109" s="203" t="e">
        <f>Tabela115[[#This Row],[GESTÃO
Comunicação 
e Eventos
Despesa Liquidada até __/__/____]]/Tabela115[[#This Row],[GESTÃO
Comunicação 
e Eventos
Orçamento 
Atualizado]]</f>
        <v>#DIV/0!</v>
      </c>
      <c r="CM109" s="31"/>
      <c r="CN109" s="203" t="e">
        <f>Tabela115[[#This Row],[GESTÃO
Comunicação 
e Eventos
(+)
Suplementação
 proposta para a
_ª Reformulação]]/Tabela115[[#This Row],[GESTÃO
Comunicação 
e Eventos
Orçamento 
Atualizado]]</f>
        <v>#DIV/0!</v>
      </c>
      <c r="CO109" s="31"/>
      <c r="CP109" s="203" t="e">
        <f>-Tabela115[[#This Row],[GESTÃO
Comunicação 
e Eventos
(-)
Redução
proposta para a
_ª Reformulação]]/Tabela115[[#This Row],[GESTÃO
Comunicação 
e Eventos
Orçamento 
Atualizado]]</f>
        <v>#DIV/0!</v>
      </c>
      <c r="CQ10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09" s="31"/>
      <c r="CS109" s="31"/>
      <c r="CT10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09" s="31"/>
      <c r="CV109" s="203" t="e">
        <f>Tabela115[[#This Row],[GESTÃO
Suporte Técnico-Administrativo
Despesa Liquidada até __/__/____]]/Tabela115[[#This Row],[GESTÃO
Suporte Técnico-Administrativo
Orçamento 
Atualizado]]</f>
        <v>#DIV/0!</v>
      </c>
      <c r="CW109" s="31"/>
      <c r="CX10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09" s="31"/>
      <c r="CZ10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0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09" s="31"/>
      <c r="DC109" s="31"/>
      <c r="DD10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09" s="31"/>
      <c r="DF109" s="203" t="e">
        <f>Tabela115[[#This Row],[GESTÃO
Tecnologia da
Informação
Despesa Liquidada até __/__/____]]/Tabela115[[#This Row],[GESTÃO
Tecnologia da
Informação
Orçamento 
Atualizado]]</f>
        <v>#DIV/0!</v>
      </c>
      <c r="DG109" s="31"/>
      <c r="DH10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09" s="31"/>
      <c r="DJ109" s="203" t="e">
        <f>-Tabela115[[#This Row],[GESTÃO
Tecnologia da
Informação
(-)
Redução
proposta para a
_ª Reformulação]]/Tabela115[[#This Row],[GESTÃO
Tecnologia da
Informação
Orçamento 
Atualizado]]</f>
        <v>#DIV/0!</v>
      </c>
      <c r="DK10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09" s="31"/>
      <c r="DM109" s="31"/>
      <c r="DN109" s="31">
        <f>Tabela115[[#This Row],[GESTÃO
Infraestrutura
Proposta Orçamentária Inicial]]+Tabela115[[#This Row],[GESTÃO
Infraestrutura
Transposições Orçamentárias 
Nº __ a __ 
e
Reformulações
aprovadas]]</f>
        <v>0</v>
      </c>
      <c r="DO109" s="31"/>
      <c r="DP109" s="203" t="e">
        <f>Tabela115[[#This Row],[GESTÃO
Infraestrutura
Despesa Liquidada até __/__/____]]/Tabela115[[#This Row],[GESTÃO
Infraestrutura
Orçamento 
Atualizado]]</f>
        <v>#DIV/0!</v>
      </c>
      <c r="DQ109" s="31"/>
      <c r="DR109" s="203" t="e">
        <f>Tabela115[[#This Row],[GESTÃO
Infraestrutura
(+)
Suplementação
 proposta para a
_ª Reformulação]]/Tabela115[[#This Row],[GESTÃO
Infraestrutura
Orçamento 
Atualizado]]</f>
        <v>#DIV/0!</v>
      </c>
      <c r="DS109" s="31"/>
      <c r="DT109" s="203" t="e">
        <f>Tabela115[[#This Row],[GESTÃO
Infraestrutura
(-)
Redução
proposta para a
_ª Reformulação]]/Tabela115[[#This Row],[GESTÃO
Infraestrutura
Orçamento 
Atualizado]]</f>
        <v>#DIV/0!</v>
      </c>
      <c r="DU10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0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09" s="89"/>
      <c r="DX109" s="89"/>
      <c r="DY109" s="89"/>
      <c r="DZ109" s="89"/>
      <c r="EA109" s="89"/>
      <c r="EB109" s="89"/>
      <c r="EC109" s="89"/>
      <c r="ED109" s="89"/>
      <c r="EE109" s="89"/>
    </row>
    <row r="110" spans="1:135" s="18" customFormat="1" ht="12" x14ac:dyDescent="0.25">
      <c r="A110" s="85" t="s">
        <v>692</v>
      </c>
      <c r="B110" s="213" t="s">
        <v>712</v>
      </c>
      <c r="C11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0" s="69" t="e">
        <f>Tabela115[[#This Row],[DESPESA
LIQUIDADA ATÉ
 __/__/____]]/Tabela115[[#This Row],[ORÇAMENTO
ATUALIZADO]]</f>
        <v>#DIV/0!</v>
      </c>
      <c r="H11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0" s="263" t="e">
        <f>Tabela115[[#This Row],[(+)
SUPLEMENTAÇÃO
PROPOSTA PARA A
_ª
REFORMULAÇÃO]]/Tabela115[[#This Row],[ORÇAMENTO
ATUALIZADO]]</f>
        <v>#DIV/0!</v>
      </c>
      <c r="J11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0" s="263" t="e">
        <f>-Tabela115[[#This Row],[(-)
REDUÇÃO
PROPOSTA PARA A
_ª
REFORMULAÇÃO]]/Tabela115[[#This Row],[ORÇAMENTO
ATUALIZADO]]</f>
        <v>#DIV/0!</v>
      </c>
      <c r="L11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0" s="83" t="e">
        <f>(Tabela115[[#This Row],[PROPOSTA
ORÇAMENTÁRIA
ATUALIZADA
APÓS A
_ª
REFORMULAÇÃO]]/Tabela115[[#This Row],[ORÇAMENTO
ATUALIZADO]])-1</f>
        <v>#DIV/0!</v>
      </c>
      <c r="N110" s="225"/>
      <c r="O110" s="93"/>
      <c r="P11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0" s="93"/>
      <c r="R110" s="201" t="e">
        <f>Tabela115[[#This Row],[GOVERNANÇA
Direção e
Liderança
Despesa Liquidada até __/__/____]]/Tabela115[[#This Row],[GOVERNANÇA
Direção e
Liderança
Orçamento 
Atualizado]]</f>
        <v>#DIV/0!</v>
      </c>
      <c r="S110" s="93"/>
      <c r="T11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0" s="93"/>
      <c r="V110" s="201" t="e">
        <f>-Tabela115[[#This Row],[GOVERNANÇA
Direção e
Liderança
(-)
Redução
proposta para a
_ª Reformulação]]/Tabela115[[#This Row],[GOVERNANÇA
Direção e
Liderança
Orçamento 
Atualizado]]</f>
        <v>#DIV/0!</v>
      </c>
      <c r="W11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0" s="31"/>
      <c r="Y110" s="31"/>
      <c r="Z11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0" s="31"/>
      <c r="AB110" s="203" t="e">
        <f>Tabela115[[#This Row],[GOVERNANÇA
Relacionamento 
Institucional
Despesa Liquidada até __/__/____]]/Tabela115[[#This Row],[GOVERNANÇA
Relacionamento 
Institucional
Orçamento 
Atualizado]]</f>
        <v>#DIV/0!</v>
      </c>
      <c r="AC110" s="31"/>
      <c r="AD11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0" s="31"/>
      <c r="AF11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0" s="31"/>
      <c r="AI110" s="93"/>
      <c r="AJ110" s="93">
        <f>Tabela115[[#This Row],[GOVERNANÇA
Estratégia
Proposta Orçamentária Inicial]]+Tabela115[[#This Row],[GOVERNANÇA
Estratégia
Transposições Orçamentárias 
Nº __ a __ 
e
Reformulações
aprovadas]]</f>
        <v>0</v>
      </c>
      <c r="AK110" s="93"/>
      <c r="AL110" s="201" t="e">
        <f>Tabela115[[#This Row],[GOVERNANÇA
Estratégia
Despesa Liquidada até __/__/____]]/Tabela115[[#This Row],[GOVERNANÇA
Estratégia
Orçamento 
Atualizado]]</f>
        <v>#DIV/0!</v>
      </c>
      <c r="AM110" s="93"/>
      <c r="AN110" s="201" t="e">
        <f>Tabela115[[#This Row],[GOVERNANÇA
Estratégia
(+)
Suplementação
 proposta para a
_ª Reformulação]]/Tabela115[[#This Row],[GOVERNANÇA
Estratégia
Orçamento 
Atualizado]]</f>
        <v>#DIV/0!</v>
      </c>
      <c r="AO110" s="93"/>
      <c r="AP110" s="201" t="e">
        <f>-Tabela115[[#This Row],[GOVERNANÇA
Estratégia
(-)
Redução
proposta para a
_ª Reformulação]]/Tabela115[[#This Row],[GOVERNANÇA
Estratégia
Orçamento 
Atualizado]]</f>
        <v>#DIV/0!</v>
      </c>
      <c r="AQ11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0" s="31"/>
      <c r="AS110" s="93"/>
      <c r="AT110" s="93">
        <f>Tabela115[[#This Row],[GOVERNANÇA
Controle
Proposta Orçamentária Inicial]]+Tabela115[[#This Row],[GOVERNANÇA
Controle
Transposições Orçamentárias 
Nº __ a __ 
e
Reformulações
aprovadas]]</f>
        <v>0</v>
      </c>
      <c r="AU110" s="93"/>
      <c r="AV110" s="201" t="e">
        <f>Tabela115[[#This Row],[GOVERNANÇA
Controle
Despesa Liquidada até __/__/____]]/Tabela115[[#This Row],[GOVERNANÇA
Controle
Orçamento 
Atualizado]]</f>
        <v>#DIV/0!</v>
      </c>
      <c r="AW110" s="93"/>
      <c r="AX110" s="201" t="e">
        <f>Tabela115[[#This Row],[GOVERNANÇA
Controle
(+)
Suplementação
 proposta para a
_ª Reformulação]]/Tabela115[[#This Row],[GOVERNANÇA
Controle
Orçamento 
Atualizado]]</f>
        <v>#DIV/0!</v>
      </c>
      <c r="AY110" s="93"/>
      <c r="AZ110" s="201" t="e">
        <f>-Tabela115[[#This Row],[GOVERNANÇA
Controle
(-)
Redução
proposta para a
_ª Reformulação]]/Tabela115[[#This Row],[GOVERNANÇA
Controle
Orçamento 
Atualizado]]</f>
        <v>#DIV/0!</v>
      </c>
      <c r="BA11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0" s="225"/>
      <c r="BD110" s="93"/>
      <c r="BE110" s="93">
        <f>Tabela115[[#This Row],[FINALIDADE
Fiscalização
Proposta Orçamentária Inicial]]+Tabela115[[#This Row],[FINALIDADE
Fiscalização
Transposições Orçamentárias 
Nº __ a __ 
e
Reformulações
aprovadas]]</f>
        <v>0</v>
      </c>
      <c r="BF110" s="93"/>
      <c r="BG110" s="201" t="e">
        <f>Tabela115[[#This Row],[FINALIDADE
Fiscalização
Despesa Liquidada até __/__/____]]/Tabela115[[#This Row],[FINALIDADE
Fiscalização
Orçamento 
Atualizado]]</f>
        <v>#DIV/0!</v>
      </c>
      <c r="BH110" s="93"/>
      <c r="BI110" s="201" t="e">
        <f>Tabela115[[#This Row],[FINALIDADE
Fiscalização
(+)
Suplementação
 proposta para a
_ª Reformulação]]/Tabela115[[#This Row],[FINALIDADE
Fiscalização
Orçamento 
Atualizado]]</f>
        <v>#DIV/0!</v>
      </c>
      <c r="BJ110" s="93"/>
      <c r="BK110" s="201" t="e">
        <f>Tabela115[[#This Row],[FINALIDADE
Fiscalização
(-)
Redução
proposta para a
_ª Reformulação]]/Tabela115[[#This Row],[FINALIDADE
Fiscalização
Orçamento 
Atualizado]]</f>
        <v>#DIV/0!</v>
      </c>
      <c r="BL11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0" s="31"/>
      <c r="BN110" s="93"/>
      <c r="BO110" s="93">
        <f>Tabela115[[#This Row],[FINALIDADE
Registro
Proposta Orçamentária Inicial]]+Tabela115[[#This Row],[FINALIDADE
Registro
Transposições Orçamentárias 
Nº __ a __ 
e
Reformulações
aprovadas]]</f>
        <v>0</v>
      </c>
      <c r="BP110" s="93"/>
      <c r="BQ110" s="202" t="e">
        <f>Tabela115[[#This Row],[FINALIDADE
Registro
Despesa Liquidada até __/__/____]]/Tabela115[[#This Row],[FINALIDADE
Registro
Orçamento 
Atualizado]]</f>
        <v>#DIV/0!</v>
      </c>
      <c r="BR110" s="93"/>
      <c r="BS110" s="202" t="e">
        <f>Tabela115[[#This Row],[FINALIDADE
Registro
(+)
Suplementação
 proposta para a
_ª Reformulação]]/Tabela115[[#This Row],[FINALIDADE
Registro
Orçamento 
Atualizado]]</f>
        <v>#DIV/0!</v>
      </c>
      <c r="BT110" s="93"/>
      <c r="BU110" s="202" t="e">
        <f>Tabela115[[#This Row],[FINALIDADE
Registro
(-)
Redução
proposta para a
_ª Reformulação]]/Tabela115[[#This Row],[FINALIDADE
Registro
Orçamento 
Atualizado]]</f>
        <v>#DIV/0!</v>
      </c>
      <c r="BV11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0" s="244"/>
      <c r="BX110" s="31"/>
      <c r="BY11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0" s="93"/>
      <c r="CA110" s="201" t="e">
        <f>Tabela115[[#This Row],[FINALIDADE
Julgamento e Normatização
Despesa Liquidada até __/__/____]]/Tabela115[[#This Row],[FINALIDADE
Julgamento e Normatização
Orçamento 
Atualizado]]</f>
        <v>#DIV/0!</v>
      </c>
      <c r="CB110" s="93"/>
      <c r="CC11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0" s="93"/>
      <c r="CE11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0" s="31"/>
      <c r="CI110" s="31"/>
      <c r="CJ11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0" s="31"/>
      <c r="CL110" s="203" t="e">
        <f>Tabela115[[#This Row],[GESTÃO
Comunicação 
e Eventos
Despesa Liquidada até __/__/____]]/Tabela115[[#This Row],[GESTÃO
Comunicação 
e Eventos
Orçamento 
Atualizado]]</f>
        <v>#DIV/0!</v>
      </c>
      <c r="CM110" s="31"/>
      <c r="CN110" s="203" t="e">
        <f>Tabela115[[#This Row],[GESTÃO
Comunicação 
e Eventos
(+)
Suplementação
 proposta para a
_ª Reformulação]]/Tabela115[[#This Row],[GESTÃO
Comunicação 
e Eventos
Orçamento 
Atualizado]]</f>
        <v>#DIV/0!</v>
      </c>
      <c r="CO110" s="31"/>
      <c r="CP110" s="203" t="e">
        <f>-Tabela115[[#This Row],[GESTÃO
Comunicação 
e Eventos
(-)
Redução
proposta para a
_ª Reformulação]]/Tabela115[[#This Row],[GESTÃO
Comunicação 
e Eventos
Orçamento 
Atualizado]]</f>
        <v>#DIV/0!</v>
      </c>
      <c r="CQ11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0" s="31"/>
      <c r="CS110" s="31"/>
      <c r="CT11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0" s="31"/>
      <c r="CV110" s="203" t="e">
        <f>Tabela115[[#This Row],[GESTÃO
Suporte Técnico-Administrativo
Despesa Liquidada até __/__/____]]/Tabela115[[#This Row],[GESTÃO
Suporte Técnico-Administrativo
Orçamento 
Atualizado]]</f>
        <v>#DIV/0!</v>
      </c>
      <c r="CW110" s="31"/>
      <c r="CX11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0" s="31"/>
      <c r="CZ11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0" s="31"/>
      <c r="DC110" s="31"/>
      <c r="DD11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0" s="31"/>
      <c r="DF110" s="203" t="e">
        <f>Tabela115[[#This Row],[GESTÃO
Tecnologia da
Informação
Despesa Liquidada até __/__/____]]/Tabela115[[#This Row],[GESTÃO
Tecnologia da
Informação
Orçamento 
Atualizado]]</f>
        <v>#DIV/0!</v>
      </c>
      <c r="DG110" s="31"/>
      <c r="DH11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0" s="31"/>
      <c r="DJ110" s="203" t="e">
        <f>-Tabela115[[#This Row],[GESTÃO
Tecnologia da
Informação
(-)
Redução
proposta para a
_ª Reformulação]]/Tabela115[[#This Row],[GESTÃO
Tecnologia da
Informação
Orçamento 
Atualizado]]</f>
        <v>#DIV/0!</v>
      </c>
      <c r="DK11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0" s="31"/>
      <c r="DM110" s="31"/>
      <c r="DN110" s="31">
        <f>Tabela115[[#This Row],[GESTÃO
Infraestrutura
Proposta Orçamentária Inicial]]+Tabela115[[#This Row],[GESTÃO
Infraestrutura
Transposições Orçamentárias 
Nº __ a __ 
e
Reformulações
aprovadas]]</f>
        <v>0</v>
      </c>
      <c r="DO110" s="31"/>
      <c r="DP110" s="203" t="e">
        <f>Tabela115[[#This Row],[GESTÃO
Infraestrutura
Despesa Liquidada até __/__/____]]/Tabela115[[#This Row],[GESTÃO
Infraestrutura
Orçamento 
Atualizado]]</f>
        <v>#DIV/0!</v>
      </c>
      <c r="DQ110" s="31"/>
      <c r="DR110" s="203" t="e">
        <f>Tabela115[[#This Row],[GESTÃO
Infraestrutura
(+)
Suplementação
 proposta para a
_ª Reformulação]]/Tabela115[[#This Row],[GESTÃO
Infraestrutura
Orçamento 
Atualizado]]</f>
        <v>#DIV/0!</v>
      </c>
      <c r="DS110" s="31"/>
      <c r="DT110" s="203" t="e">
        <f>Tabela115[[#This Row],[GESTÃO
Infraestrutura
(-)
Redução
proposta para a
_ª Reformulação]]/Tabela115[[#This Row],[GESTÃO
Infraestrutura
Orçamento 
Atualizado]]</f>
        <v>#DIV/0!</v>
      </c>
      <c r="DU11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0" s="89"/>
      <c r="DX110" s="89"/>
      <c r="DY110" s="89"/>
      <c r="DZ110" s="89"/>
      <c r="EA110" s="89"/>
      <c r="EB110" s="89"/>
      <c r="EC110" s="89"/>
      <c r="ED110" s="89"/>
      <c r="EE110" s="89"/>
    </row>
    <row r="111" spans="1:135" s="18" customFormat="1" ht="12" x14ac:dyDescent="0.25">
      <c r="A111" s="85" t="s">
        <v>693</v>
      </c>
      <c r="B111" s="213" t="s">
        <v>713</v>
      </c>
      <c r="C11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1" s="69" t="e">
        <f>Tabela115[[#This Row],[DESPESA
LIQUIDADA ATÉ
 __/__/____]]/Tabela115[[#This Row],[ORÇAMENTO
ATUALIZADO]]</f>
        <v>#DIV/0!</v>
      </c>
      <c r="H11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1" s="263" t="e">
        <f>Tabela115[[#This Row],[(+)
SUPLEMENTAÇÃO
PROPOSTA PARA A
_ª
REFORMULAÇÃO]]/Tabela115[[#This Row],[ORÇAMENTO
ATUALIZADO]]</f>
        <v>#DIV/0!</v>
      </c>
      <c r="J11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1" s="263" t="e">
        <f>-Tabela115[[#This Row],[(-)
REDUÇÃO
PROPOSTA PARA A
_ª
REFORMULAÇÃO]]/Tabela115[[#This Row],[ORÇAMENTO
ATUALIZADO]]</f>
        <v>#DIV/0!</v>
      </c>
      <c r="L11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1" s="83" t="e">
        <f>(Tabela115[[#This Row],[PROPOSTA
ORÇAMENTÁRIA
ATUALIZADA
APÓS A
_ª
REFORMULAÇÃO]]/Tabela115[[#This Row],[ORÇAMENTO
ATUALIZADO]])-1</f>
        <v>#DIV/0!</v>
      </c>
      <c r="N111" s="225"/>
      <c r="O111" s="93"/>
      <c r="P11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1" s="93"/>
      <c r="R111" s="201" t="e">
        <f>Tabela115[[#This Row],[GOVERNANÇA
Direção e
Liderança
Despesa Liquidada até __/__/____]]/Tabela115[[#This Row],[GOVERNANÇA
Direção e
Liderança
Orçamento 
Atualizado]]</f>
        <v>#DIV/0!</v>
      </c>
      <c r="S111" s="93"/>
      <c r="T11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1" s="93"/>
      <c r="V111" s="201" t="e">
        <f>-Tabela115[[#This Row],[GOVERNANÇA
Direção e
Liderança
(-)
Redução
proposta para a
_ª Reformulação]]/Tabela115[[#This Row],[GOVERNANÇA
Direção e
Liderança
Orçamento 
Atualizado]]</f>
        <v>#DIV/0!</v>
      </c>
      <c r="W11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1" s="31"/>
      <c r="Y111" s="31"/>
      <c r="Z11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1" s="31"/>
      <c r="AB111" s="203" t="e">
        <f>Tabela115[[#This Row],[GOVERNANÇA
Relacionamento 
Institucional
Despesa Liquidada até __/__/____]]/Tabela115[[#This Row],[GOVERNANÇA
Relacionamento 
Institucional
Orçamento 
Atualizado]]</f>
        <v>#DIV/0!</v>
      </c>
      <c r="AC111" s="31"/>
      <c r="AD11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1" s="31"/>
      <c r="AF11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1" s="31"/>
      <c r="AI111" s="93"/>
      <c r="AJ111" s="93">
        <f>Tabela115[[#This Row],[GOVERNANÇA
Estratégia
Proposta Orçamentária Inicial]]+Tabela115[[#This Row],[GOVERNANÇA
Estratégia
Transposições Orçamentárias 
Nº __ a __ 
e
Reformulações
aprovadas]]</f>
        <v>0</v>
      </c>
      <c r="AK111" s="93"/>
      <c r="AL111" s="201" t="e">
        <f>Tabela115[[#This Row],[GOVERNANÇA
Estratégia
Despesa Liquidada até __/__/____]]/Tabela115[[#This Row],[GOVERNANÇA
Estratégia
Orçamento 
Atualizado]]</f>
        <v>#DIV/0!</v>
      </c>
      <c r="AM111" s="93"/>
      <c r="AN111" s="201" t="e">
        <f>Tabela115[[#This Row],[GOVERNANÇA
Estratégia
(+)
Suplementação
 proposta para a
_ª Reformulação]]/Tabela115[[#This Row],[GOVERNANÇA
Estratégia
Orçamento 
Atualizado]]</f>
        <v>#DIV/0!</v>
      </c>
      <c r="AO111" s="93"/>
      <c r="AP111" s="201" t="e">
        <f>-Tabela115[[#This Row],[GOVERNANÇA
Estratégia
(-)
Redução
proposta para a
_ª Reformulação]]/Tabela115[[#This Row],[GOVERNANÇA
Estratégia
Orçamento 
Atualizado]]</f>
        <v>#DIV/0!</v>
      </c>
      <c r="AQ11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1" s="31"/>
      <c r="AS111" s="93"/>
      <c r="AT111" s="93">
        <f>Tabela115[[#This Row],[GOVERNANÇA
Controle
Proposta Orçamentária Inicial]]+Tabela115[[#This Row],[GOVERNANÇA
Controle
Transposições Orçamentárias 
Nº __ a __ 
e
Reformulações
aprovadas]]</f>
        <v>0</v>
      </c>
      <c r="AU111" s="93"/>
      <c r="AV111" s="201" t="e">
        <f>Tabela115[[#This Row],[GOVERNANÇA
Controle
Despesa Liquidada até __/__/____]]/Tabela115[[#This Row],[GOVERNANÇA
Controle
Orçamento 
Atualizado]]</f>
        <v>#DIV/0!</v>
      </c>
      <c r="AW111" s="93"/>
      <c r="AX111" s="201" t="e">
        <f>Tabela115[[#This Row],[GOVERNANÇA
Controle
(+)
Suplementação
 proposta para a
_ª Reformulação]]/Tabela115[[#This Row],[GOVERNANÇA
Controle
Orçamento 
Atualizado]]</f>
        <v>#DIV/0!</v>
      </c>
      <c r="AY111" s="93"/>
      <c r="AZ111" s="201" t="e">
        <f>-Tabela115[[#This Row],[GOVERNANÇA
Controle
(-)
Redução
proposta para a
_ª Reformulação]]/Tabela115[[#This Row],[GOVERNANÇA
Controle
Orçamento 
Atualizado]]</f>
        <v>#DIV/0!</v>
      </c>
      <c r="BA11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1" s="225"/>
      <c r="BD111" s="93"/>
      <c r="BE111" s="93">
        <f>Tabela115[[#This Row],[FINALIDADE
Fiscalização
Proposta Orçamentária Inicial]]+Tabela115[[#This Row],[FINALIDADE
Fiscalização
Transposições Orçamentárias 
Nº __ a __ 
e
Reformulações
aprovadas]]</f>
        <v>0</v>
      </c>
      <c r="BF111" s="93"/>
      <c r="BG111" s="201" t="e">
        <f>Tabela115[[#This Row],[FINALIDADE
Fiscalização
Despesa Liquidada até __/__/____]]/Tabela115[[#This Row],[FINALIDADE
Fiscalização
Orçamento 
Atualizado]]</f>
        <v>#DIV/0!</v>
      </c>
      <c r="BH111" s="93"/>
      <c r="BI111" s="201" t="e">
        <f>Tabela115[[#This Row],[FINALIDADE
Fiscalização
(+)
Suplementação
 proposta para a
_ª Reformulação]]/Tabela115[[#This Row],[FINALIDADE
Fiscalização
Orçamento 
Atualizado]]</f>
        <v>#DIV/0!</v>
      </c>
      <c r="BJ111" s="93"/>
      <c r="BK111" s="201" t="e">
        <f>Tabela115[[#This Row],[FINALIDADE
Fiscalização
(-)
Redução
proposta para a
_ª Reformulação]]/Tabela115[[#This Row],[FINALIDADE
Fiscalização
Orçamento 
Atualizado]]</f>
        <v>#DIV/0!</v>
      </c>
      <c r="BL11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1" s="31"/>
      <c r="BN111" s="93"/>
      <c r="BO111" s="93">
        <f>Tabela115[[#This Row],[FINALIDADE
Registro
Proposta Orçamentária Inicial]]+Tabela115[[#This Row],[FINALIDADE
Registro
Transposições Orçamentárias 
Nº __ a __ 
e
Reformulações
aprovadas]]</f>
        <v>0</v>
      </c>
      <c r="BP111" s="93"/>
      <c r="BQ111" s="202" t="e">
        <f>Tabela115[[#This Row],[FINALIDADE
Registro
Despesa Liquidada até __/__/____]]/Tabela115[[#This Row],[FINALIDADE
Registro
Orçamento 
Atualizado]]</f>
        <v>#DIV/0!</v>
      </c>
      <c r="BR111" s="93"/>
      <c r="BS111" s="202" t="e">
        <f>Tabela115[[#This Row],[FINALIDADE
Registro
(+)
Suplementação
 proposta para a
_ª Reformulação]]/Tabela115[[#This Row],[FINALIDADE
Registro
Orçamento 
Atualizado]]</f>
        <v>#DIV/0!</v>
      </c>
      <c r="BT111" s="93"/>
      <c r="BU111" s="202" t="e">
        <f>Tabela115[[#This Row],[FINALIDADE
Registro
(-)
Redução
proposta para a
_ª Reformulação]]/Tabela115[[#This Row],[FINALIDADE
Registro
Orçamento 
Atualizado]]</f>
        <v>#DIV/0!</v>
      </c>
      <c r="BV11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1" s="244"/>
      <c r="BX111" s="31"/>
      <c r="BY11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1" s="93"/>
      <c r="CA111" s="201" t="e">
        <f>Tabela115[[#This Row],[FINALIDADE
Julgamento e Normatização
Despesa Liquidada até __/__/____]]/Tabela115[[#This Row],[FINALIDADE
Julgamento e Normatização
Orçamento 
Atualizado]]</f>
        <v>#DIV/0!</v>
      </c>
      <c r="CB111" s="93"/>
      <c r="CC11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1" s="93"/>
      <c r="CE11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1" s="31"/>
      <c r="CI111" s="31"/>
      <c r="CJ11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1" s="31"/>
      <c r="CL111" s="203" t="e">
        <f>Tabela115[[#This Row],[GESTÃO
Comunicação 
e Eventos
Despesa Liquidada até __/__/____]]/Tabela115[[#This Row],[GESTÃO
Comunicação 
e Eventos
Orçamento 
Atualizado]]</f>
        <v>#DIV/0!</v>
      </c>
      <c r="CM111" s="31"/>
      <c r="CN111" s="203" t="e">
        <f>Tabela115[[#This Row],[GESTÃO
Comunicação 
e Eventos
(+)
Suplementação
 proposta para a
_ª Reformulação]]/Tabela115[[#This Row],[GESTÃO
Comunicação 
e Eventos
Orçamento 
Atualizado]]</f>
        <v>#DIV/0!</v>
      </c>
      <c r="CO111" s="31"/>
      <c r="CP111" s="203" t="e">
        <f>-Tabela115[[#This Row],[GESTÃO
Comunicação 
e Eventos
(-)
Redução
proposta para a
_ª Reformulação]]/Tabela115[[#This Row],[GESTÃO
Comunicação 
e Eventos
Orçamento 
Atualizado]]</f>
        <v>#DIV/0!</v>
      </c>
      <c r="CQ11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1" s="31"/>
      <c r="CS111" s="31"/>
      <c r="CT11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1" s="31"/>
      <c r="CV111" s="203" t="e">
        <f>Tabela115[[#This Row],[GESTÃO
Suporte Técnico-Administrativo
Despesa Liquidada até __/__/____]]/Tabela115[[#This Row],[GESTÃO
Suporte Técnico-Administrativo
Orçamento 
Atualizado]]</f>
        <v>#DIV/0!</v>
      </c>
      <c r="CW111" s="31"/>
      <c r="CX11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1" s="31"/>
      <c r="CZ11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1" s="31"/>
      <c r="DC111" s="31"/>
      <c r="DD11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1" s="31"/>
      <c r="DF111" s="203" t="e">
        <f>Tabela115[[#This Row],[GESTÃO
Tecnologia da
Informação
Despesa Liquidada até __/__/____]]/Tabela115[[#This Row],[GESTÃO
Tecnologia da
Informação
Orçamento 
Atualizado]]</f>
        <v>#DIV/0!</v>
      </c>
      <c r="DG111" s="31"/>
      <c r="DH11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1" s="31"/>
      <c r="DJ111" s="203" t="e">
        <f>-Tabela115[[#This Row],[GESTÃO
Tecnologia da
Informação
(-)
Redução
proposta para a
_ª Reformulação]]/Tabela115[[#This Row],[GESTÃO
Tecnologia da
Informação
Orçamento 
Atualizado]]</f>
        <v>#DIV/0!</v>
      </c>
      <c r="DK11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1" s="31"/>
      <c r="DM111" s="31"/>
      <c r="DN111" s="31">
        <f>Tabela115[[#This Row],[GESTÃO
Infraestrutura
Proposta Orçamentária Inicial]]+Tabela115[[#This Row],[GESTÃO
Infraestrutura
Transposições Orçamentárias 
Nº __ a __ 
e
Reformulações
aprovadas]]</f>
        <v>0</v>
      </c>
      <c r="DO111" s="31"/>
      <c r="DP111" s="203" t="e">
        <f>Tabela115[[#This Row],[GESTÃO
Infraestrutura
Despesa Liquidada até __/__/____]]/Tabela115[[#This Row],[GESTÃO
Infraestrutura
Orçamento 
Atualizado]]</f>
        <v>#DIV/0!</v>
      </c>
      <c r="DQ111" s="31"/>
      <c r="DR111" s="203" t="e">
        <f>Tabela115[[#This Row],[GESTÃO
Infraestrutura
(+)
Suplementação
 proposta para a
_ª Reformulação]]/Tabela115[[#This Row],[GESTÃO
Infraestrutura
Orçamento 
Atualizado]]</f>
        <v>#DIV/0!</v>
      </c>
      <c r="DS111" s="31"/>
      <c r="DT111" s="203" t="e">
        <f>Tabela115[[#This Row],[GESTÃO
Infraestrutura
(-)
Redução
proposta para a
_ª Reformulação]]/Tabela115[[#This Row],[GESTÃO
Infraestrutura
Orçamento 
Atualizado]]</f>
        <v>#DIV/0!</v>
      </c>
      <c r="DU11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1" s="89"/>
      <c r="DX111" s="89"/>
      <c r="DY111" s="89"/>
      <c r="DZ111" s="89"/>
      <c r="EA111" s="89"/>
      <c r="EB111" s="89"/>
      <c r="EC111" s="89"/>
      <c r="ED111" s="89"/>
      <c r="EE111" s="89"/>
    </row>
    <row r="112" spans="1:135" s="18" customFormat="1" ht="12" x14ac:dyDescent="0.25">
      <c r="A112" s="85" t="s">
        <v>694</v>
      </c>
      <c r="B112" s="213" t="s">
        <v>714</v>
      </c>
      <c r="C11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2" s="69" t="e">
        <f>Tabela115[[#This Row],[DESPESA
LIQUIDADA ATÉ
 __/__/____]]/Tabela115[[#This Row],[ORÇAMENTO
ATUALIZADO]]</f>
        <v>#DIV/0!</v>
      </c>
      <c r="H11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2" s="263" t="e">
        <f>Tabela115[[#This Row],[(+)
SUPLEMENTAÇÃO
PROPOSTA PARA A
_ª
REFORMULAÇÃO]]/Tabela115[[#This Row],[ORÇAMENTO
ATUALIZADO]]</f>
        <v>#DIV/0!</v>
      </c>
      <c r="J11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2" s="263" t="e">
        <f>-Tabela115[[#This Row],[(-)
REDUÇÃO
PROPOSTA PARA A
_ª
REFORMULAÇÃO]]/Tabela115[[#This Row],[ORÇAMENTO
ATUALIZADO]]</f>
        <v>#DIV/0!</v>
      </c>
      <c r="L11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2" s="83" t="e">
        <f>(Tabela115[[#This Row],[PROPOSTA
ORÇAMENTÁRIA
ATUALIZADA
APÓS A
_ª
REFORMULAÇÃO]]/Tabela115[[#This Row],[ORÇAMENTO
ATUALIZADO]])-1</f>
        <v>#DIV/0!</v>
      </c>
      <c r="N112" s="225"/>
      <c r="O112" s="93"/>
      <c r="P11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2" s="93"/>
      <c r="R112" s="201" t="e">
        <f>Tabela115[[#This Row],[GOVERNANÇA
Direção e
Liderança
Despesa Liquidada até __/__/____]]/Tabela115[[#This Row],[GOVERNANÇA
Direção e
Liderança
Orçamento 
Atualizado]]</f>
        <v>#DIV/0!</v>
      </c>
      <c r="S112" s="93"/>
      <c r="T11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2" s="93"/>
      <c r="V112" s="201" t="e">
        <f>-Tabela115[[#This Row],[GOVERNANÇA
Direção e
Liderança
(-)
Redução
proposta para a
_ª Reformulação]]/Tabela115[[#This Row],[GOVERNANÇA
Direção e
Liderança
Orçamento 
Atualizado]]</f>
        <v>#DIV/0!</v>
      </c>
      <c r="W11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2" s="31"/>
      <c r="Y112" s="31"/>
      <c r="Z11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2" s="31"/>
      <c r="AB112" s="203" t="e">
        <f>Tabela115[[#This Row],[GOVERNANÇA
Relacionamento 
Institucional
Despesa Liquidada até __/__/____]]/Tabela115[[#This Row],[GOVERNANÇA
Relacionamento 
Institucional
Orçamento 
Atualizado]]</f>
        <v>#DIV/0!</v>
      </c>
      <c r="AC112" s="31"/>
      <c r="AD11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2" s="31"/>
      <c r="AF11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2" s="31"/>
      <c r="AI112" s="93"/>
      <c r="AJ112" s="93">
        <f>Tabela115[[#This Row],[GOVERNANÇA
Estratégia
Proposta Orçamentária Inicial]]+Tabela115[[#This Row],[GOVERNANÇA
Estratégia
Transposições Orçamentárias 
Nº __ a __ 
e
Reformulações
aprovadas]]</f>
        <v>0</v>
      </c>
      <c r="AK112" s="93"/>
      <c r="AL112" s="201" t="e">
        <f>Tabela115[[#This Row],[GOVERNANÇA
Estratégia
Despesa Liquidada até __/__/____]]/Tabela115[[#This Row],[GOVERNANÇA
Estratégia
Orçamento 
Atualizado]]</f>
        <v>#DIV/0!</v>
      </c>
      <c r="AM112" s="93"/>
      <c r="AN112" s="201" t="e">
        <f>Tabela115[[#This Row],[GOVERNANÇA
Estratégia
(+)
Suplementação
 proposta para a
_ª Reformulação]]/Tabela115[[#This Row],[GOVERNANÇA
Estratégia
Orçamento 
Atualizado]]</f>
        <v>#DIV/0!</v>
      </c>
      <c r="AO112" s="93"/>
      <c r="AP112" s="201" t="e">
        <f>-Tabela115[[#This Row],[GOVERNANÇA
Estratégia
(-)
Redução
proposta para a
_ª Reformulação]]/Tabela115[[#This Row],[GOVERNANÇA
Estratégia
Orçamento 
Atualizado]]</f>
        <v>#DIV/0!</v>
      </c>
      <c r="AQ11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2" s="31"/>
      <c r="AS112" s="93"/>
      <c r="AT112" s="93">
        <f>Tabela115[[#This Row],[GOVERNANÇA
Controle
Proposta Orçamentária Inicial]]+Tabela115[[#This Row],[GOVERNANÇA
Controle
Transposições Orçamentárias 
Nº __ a __ 
e
Reformulações
aprovadas]]</f>
        <v>0</v>
      </c>
      <c r="AU112" s="93"/>
      <c r="AV112" s="201" t="e">
        <f>Tabela115[[#This Row],[GOVERNANÇA
Controle
Despesa Liquidada até __/__/____]]/Tabela115[[#This Row],[GOVERNANÇA
Controle
Orçamento 
Atualizado]]</f>
        <v>#DIV/0!</v>
      </c>
      <c r="AW112" s="93"/>
      <c r="AX112" s="201" t="e">
        <f>Tabela115[[#This Row],[GOVERNANÇA
Controle
(+)
Suplementação
 proposta para a
_ª Reformulação]]/Tabela115[[#This Row],[GOVERNANÇA
Controle
Orçamento 
Atualizado]]</f>
        <v>#DIV/0!</v>
      </c>
      <c r="AY112" s="93"/>
      <c r="AZ112" s="201" t="e">
        <f>-Tabela115[[#This Row],[GOVERNANÇA
Controle
(-)
Redução
proposta para a
_ª Reformulação]]/Tabela115[[#This Row],[GOVERNANÇA
Controle
Orçamento 
Atualizado]]</f>
        <v>#DIV/0!</v>
      </c>
      <c r="BA11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2" s="225"/>
      <c r="BD112" s="93"/>
      <c r="BE112" s="93">
        <f>Tabela115[[#This Row],[FINALIDADE
Fiscalização
Proposta Orçamentária Inicial]]+Tabela115[[#This Row],[FINALIDADE
Fiscalização
Transposições Orçamentárias 
Nº __ a __ 
e
Reformulações
aprovadas]]</f>
        <v>0</v>
      </c>
      <c r="BF112" s="93"/>
      <c r="BG112" s="201" t="e">
        <f>Tabela115[[#This Row],[FINALIDADE
Fiscalização
Despesa Liquidada até __/__/____]]/Tabela115[[#This Row],[FINALIDADE
Fiscalização
Orçamento 
Atualizado]]</f>
        <v>#DIV/0!</v>
      </c>
      <c r="BH112" s="93"/>
      <c r="BI112" s="201" t="e">
        <f>Tabela115[[#This Row],[FINALIDADE
Fiscalização
(+)
Suplementação
 proposta para a
_ª Reformulação]]/Tabela115[[#This Row],[FINALIDADE
Fiscalização
Orçamento 
Atualizado]]</f>
        <v>#DIV/0!</v>
      </c>
      <c r="BJ112" s="93"/>
      <c r="BK112" s="201" t="e">
        <f>Tabela115[[#This Row],[FINALIDADE
Fiscalização
(-)
Redução
proposta para a
_ª Reformulação]]/Tabela115[[#This Row],[FINALIDADE
Fiscalização
Orçamento 
Atualizado]]</f>
        <v>#DIV/0!</v>
      </c>
      <c r="BL11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2" s="31"/>
      <c r="BN112" s="93"/>
      <c r="BO112" s="93">
        <f>Tabela115[[#This Row],[FINALIDADE
Registro
Proposta Orçamentária Inicial]]+Tabela115[[#This Row],[FINALIDADE
Registro
Transposições Orçamentárias 
Nº __ a __ 
e
Reformulações
aprovadas]]</f>
        <v>0</v>
      </c>
      <c r="BP112" s="93"/>
      <c r="BQ112" s="202" t="e">
        <f>Tabela115[[#This Row],[FINALIDADE
Registro
Despesa Liquidada até __/__/____]]/Tabela115[[#This Row],[FINALIDADE
Registro
Orçamento 
Atualizado]]</f>
        <v>#DIV/0!</v>
      </c>
      <c r="BR112" s="93"/>
      <c r="BS112" s="202" t="e">
        <f>Tabela115[[#This Row],[FINALIDADE
Registro
(+)
Suplementação
 proposta para a
_ª Reformulação]]/Tabela115[[#This Row],[FINALIDADE
Registro
Orçamento 
Atualizado]]</f>
        <v>#DIV/0!</v>
      </c>
      <c r="BT112" s="93"/>
      <c r="BU112" s="202" t="e">
        <f>Tabela115[[#This Row],[FINALIDADE
Registro
(-)
Redução
proposta para a
_ª Reformulação]]/Tabela115[[#This Row],[FINALIDADE
Registro
Orçamento 
Atualizado]]</f>
        <v>#DIV/0!</v>
      </c>
      <c r="BV11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2" s="244"/>
      <c r="BX112" s="31"/>
      <c r="BY11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2" s="93"/>
      <c r="CA112" s="201" t="e">
        <f>Tabela115[[#This Row],[FINALIDADE
Julgamento e Normatização
Despesa Liquidada até __/__/____]]/Tabela115[[#This Row],[FINALIDADE
Julgamento e Normatização
Orçamento 
Atualizado]]</f>
        <v>#DIV/0!</v>
      </c>
      <c r="CB112" s="93"/>
      <c r="CC11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2" s="93"/>
      <c r="CE11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2" s="31"/>
      <c r="CI112" s="31"/>
      <c r="CJ11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2" s="31"/>
      <c r="CL112" s="203" t="e">
        <f>Tabela115[[#This Row],[GESTÃO
Comunicação 
e Eventos
Despesa Liquidada até __/__/____]]/Tabela115[[#This Row],[GESTÃO
Comunicação 
e Eventos
Orçamento 
Atualizado]]</f>
        <v>#DIV/0!</v>
      </c>
      <c r="CM112" s="31"/>
      <c r="CN112" s="203" t="e">
        <f>Tabela115[[#This Row],[GESTÃO
Comunicação 
e Eventos
(+)
Suplementação
 proposta para a
_ª Reformulação]]/Tabela115[[#This Row],[GESTÃO
Comunicação 
e Eventos
Orçamento 
Atualizado]]</f>
        <v>#DIV/0!</v>
      </c>
      <c r="CO112" s="31"/>
      <c r="CP112" s="203" t="e">
        <f>-Tabela115[[#This Row],[GESTÃO
Comunicação 
e Eventos
(-)
Redução
proposta para a
_ª Reformulação]]/Tabela115[[#This Row],[GESTÃO
Comunicação 
e Eventos
Orçamento 
Atualizado]]</f>
        <v>#DIV/0!</v>
      </c>
      <c r="CQ11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2" s="31"/>
      <c r="CS112" s="31"/>
      <c r="CT11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2" s="31"/>
      <c r="CV112" s="203" t="e">
        <f>Tabela115[[#This Row],[GESTÃO
Suporte Técnico-Administrativo
Despesa Liquidada até __/__/____]]/Tabela115[[#This Row],[GESTÃO
Suporte Técnico-Administrativo
Orçamento 
Atualizado]]</f>
        <v>#DIV/0!</v>
      </c>
      <c r="CW112" s="31"/>
      <c r="CX11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2" s="31"/>
      <c r="CZ11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2" s="31"/>
      <c r="DC112" s="31"/>
      <c r="DD11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2" s="31"/>
      <c r="DF112" s="203" t="e">
        <f>Tabela115[[#This Row],[GESTÃO
Tecnologia da
Informação
Despesa Liquidada até __/__/____]]/Tabela115[[#This Row],[GESTÃO
Tecnologia da
Informação
Orçamento 
Atualizado]]</f>
        <v>#DIV/0!</v>
      </c>
      <c r="DG112" s="31"/>
      <c r="DH11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2" s="31"/>
      <c r="DJ112" s="203" t="e">
        <f>-Tabela115[[#This Row],[GESTÃO
Tecnologia da
Informação
(-)
Redução
proposta para a
_ª Reformulação]]/Tabela115[[#This Row],[GESTÃO
Tecnologia da
Informação
Orçamento 
Atualizado]]</f>
        <v>#DIV/0!</v>
      </c>
      <c r="DK11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2" s="31"/>
      <c r="DM112" s="31"/>
      <c r="DN112" s="31">
        <f>Tabela115[[#This Row],[GESTÃO
Infraestrutura
Proposta Orçamentária Inicial]]+Tabela115[[#This Row],[GESTÃO
Infraestrutura
Transposições Orçamentárias 
Nº __ a __ 
e
Reformulações
aprovadas]]</f>
        <v>0</v>
      </c>
      <c r="DO112" s="31"/>
      <c r="DP112" s="203" t="e">
        <f>Tabela115[[#This Row],[GESTÃO
Infraestrutura
Despesa Liquidada até __/__/____]]/Tabela115[[#This Row],[GESTÃO
Infraestrutura
Orçamento 
Atualizado]]</f>
        <v>#DIV/0!</v>
      </c>
      <c r="DQ112" s="31"/>
      <c r="DR112" s="203" t="e">
        <f>Tabela115[[#This Row],[GESTÃO
Infraestrutura
(+)
Suplementação
 proposta para a
_ª Reformulação]]/Tabela115[[#This Row],[GESTÃO
Infraestrutura
Orçamento 
Atualizado]]</f>
        <v>#DIV/0!</v>
      </c>
      <c r="DS112" s="31"/>
      <c r="DT112" s="203" t="e">
        <f>Tabela115[[#This Row],[GESTÃO
Infraestrutura
(-)
Redução
proposta para a
_ª Reformulação]]/Tabela115[[#This Row],[GESTÃO
Infraestrutura
Orçamento 
Atualizado]]</f>
        <v>#DIV/0!</v>
      </c>
      <c r="DU11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2" s="89"/>
      <c r="DX112" s="89"/>
      <c r="DY112" s="89"/>
      <c r="DZ112" s="89"/>
      <c r="EA112" s="89"/>
      <c r="EB112" s="89"/>
      <c r="EC112" s="89"/>
      <c r="ED112" s="89"/>
      <c r="EE112" s="89"/>
    </row>
    <row r="113" spans="1:136" s="18" customFormat="1" ht="12" x14ac:dyDescent="0.25">
      <c r="A113" s="85" t="s">
        <v>695</v>
      </c>
      <c r="B113" s="213" t="s">
        <v>360</v>
      </c>
      <c r="C11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3" s="69" t="e">
        <f>Tabela115[[#This Row],[DESPESA
LIQUIDADA ATÉ
 __/__/____]]/Tabela115[[#This Row],[ORÇAMENTO
ATUALIZADO]]</f>
        <v>#DIV/0!</v>
      </c>
      <c r="H11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3" s="263" t="e">
        <f>Tabela115[[#This Row],[(+)
SUPLEMENTAÇÃO
PROPOSTA PARA A
_ª
REFORMULAÇÃO]]/Tabela115[[#This Row],[ORÇAMENTO
ATUALIZADO]]</f>
        <v>#DIV/0!</v>
      </c>
      <c r="J11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3" s="263" t="e">
        <f>-Tabela115[[#This Row],[(-)
REDUÇÃO
PROPOSTA PARA A
_ª
REFORMULAÇÃO]]/Tabela115[[#This Row],[ORÇAMENTO
ATUALIZADO]]</f>
        <v>#DIV/0!</v>
      </c>
      <c r="L11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3" s="83" t="e">
        <f>(Tabela115[[#This Row],[PROPOSTA
ORÇAMENTÁRIA
ATUALIZADA
APÓS A
_ª
REFORMULAÇÃO]]/Tabela115[[#This Row],[ORÇAMENTO
ATUALIZADO]])-1</f>
        <v>#DIV/0!</v>
      </c>
      <c r="N113" s="225"/>
      <c r="O113" s="93"/>
      <c r="P11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3" s="93"/>
      <c r="R113" s="201" t="e">
        <f>Tabela115[[#This Row],[GOVERNANÇA
Direção e
Liderança
Despesa Liquidada até __/__/____]]/Tabela115[[#This Row],[GOVERNANÇA
Direção e
Liderança
Orçamento 
Atualizado]]</f>
        <v>#DIV/0!</v>
      </c>
      <c r="S113" s="93"/>
      <c r="T11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3" s="93"/>
      <c r="V113" s="201" t="e">
        <f>-Tabela115[[#This Row],[GOVERNANÇA
Direção e
Liderança
(-)
Redução
proposta para a
_ª Reformulação]]/Tabela115[[#This Row],[GOVERNANÇA
Direção e
Liderança
Orçamento 
Atualizado]]</f>
        <v>#DIV/0!</v>
      </c>
      <c r="W11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3" s="31"/>
      <c r="Y113" s="31"/>
      <c r="Z11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3" s="31"/>
      <c r="AB113" s="203" t="e">
        <f>Tabela115[[#This Row],[GOVERNANÇA
Relacionamento 
Institucional
Despesa Liquidada até __/__/____]]/Tabela115[[#This Row],[GOVERNANÇA
Relacionamento 
Institucional
Orçamento 
Atualizado]]</f>
        <v>#DIV/0!</v>
      </c>
      <c r="AC113" s="31"/>
      <c r="AD11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3" s="31"/>
      <c r="AF11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3" s="31"/>
      <c r="AI113" s="93"/>
      <c r="AJ113" s="93">
        <f>Tabela115[[#This Row],[GOVERNANÇA
Estratégia
Proposta Orçamentária Inicial]]+Tabela115[[#This Row],[GOVERNANÇA
Estratégia
Transposições Orçamentárias 
Nº __ a __ 
e
Reformulações
aprovadas]]</f>
        <v>0</v>
      </c>
      <c r="AK113" s="93"/>
      <c r="AL113" s="201" t="e">
        <f>Tabela115[[#This Row],[GOVERNANÇA
Estratégia
Despesa Liquidada até __/__/____]]/Tabela115[[#This Row],[GOVERNANÇA
Estratégia
Orçamento 
Atualizado]]</f>
        <v>#DIV/0!</v>
      </c>
      <c r="AM113" s="93"/>
      <c r="AN113" s="201" t="e">
        <f>Tabela115[[#This Row],[GOVERNANÇA
Estratégia
(+)
Suplementação
 proposta para a
_ª Reformulação]]/Tabela115[[#This Row],[GOVERNANÇA
Estratégia
Orçamento 
Atualizado]]</f>
        <v>#DIV/0!</v>
      </c>
      <c r="AO113" s="93"/>
      <c r="AP113" s="201" t="e">
        <f>-Tabela115[[#This Row],[GOVERNANÇA
Estratégia
(-)
Redução
proposta para a
_ª Reformulação]]/Tabela115[[#This Row],[GOVERNANÇA
Estratégia
Orçamento 
Atualizado]]</f>
        <v>#DIV/0!</v>
      </c>
      <c r="AQ11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3" s="31"/>
      <c r="AS113" s="93"/>
      <c r="AT113" s="93">
        <f>Tabela115[[#This Row],[GOVERNANÇA
Controle
Proposta Orçamentária Inicial]]+Tabela115[[#This Row],[GOVERNANÇA
Controle
Transposições Orçamentárias 
Nº __ a __ 
e
Reformulações
aprovadas]]</f>
        <v>0</v>
      </c>
      <c r="AU113" s="93"/>
      <c r="AV113" s="201" t="e">
        <f>Tabela115[[#This Row],[GOVERNANÇA
Controle
Despesa Liquidada até __/__/____]]/Tabela115[[#This Row],[GOVERNANÇA
Controle
Orçamento 
Atualizado]]</f>
        <v>#DIV/0!</v>
      </c>
      <c r="AW113" s="93"/>
      <c r="AX113" s="201" t="e">
        <f>Tabela115[[#This Row],[GOVERNANÇA
Controle
(+)
Suplementação
 proposta para a
_ª Reformulação]]/Tabela115[[#This Row],[GOVERNANÇA
Controle
Orçamento 
Atualizado]]</f>
        <v>#DIV/0!</v>
      </c>
      <c r="AY113" s="93"/>
      <c r="AZ113" s="201" t="e">
        <f>-Tabela115[[#This Row],[GOVERNANÇA
Controle
(-)
Redução
proposta para a
_ª Reformulação]]/Tabela115[[#This Row],[GOVERNANÇA
Controle
Orçamento 
Atualizado]]</f>
        <v>#DIV/0!</v>
      </c>
      <c r="BA11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3" s="225"/>
      <c r="BD113" s="93"/>
      <c r="BE113" s="93">
        <f>Tabela115[[#This Row],[FINALIDADE
Fiscalização
Proposta Orçamentária Inicial]]+Tabela115[[#This Row],[FINALIDADE
Fiscalização
Transposições Orçamentárias 
Nº __ a __ 
e
Reformulações
aprovadas]]</f>
        <v>0</v>
      </c>
      <c r="BF113" s="93"/>
      <c r="BG113" s="201" t="e">
        <f>Tabela115[[#This Row],[FINALIDADE
Fiscalização
Despesa Liquidada até __/__/____]]/Tabela115[[#This Row],[FINALIDADE
Fiscalização
Orçamento 
Atualizado]]</f>
        <v>#DIV/0!</v>
      </c>
      <c r="BH113" s="93"/>
      <c r="BI113" s="201" t="e">
        <f>Tabela115[[#This Row],[FINALIDADE
Fiscalização
(+)
Suplementação
 proposta para a
_ª Reformulação]]/Tabela115[[#This Row],[FINALIDADE
Fiscalização
Orçamento 
Atualizado]]</f>
        <v>#DIV/0!</v>
      </c>
      <c r="BJ113" s="93"/>
      <c r="BK113" s="201" t="e">
        <f>Tabela115[[#This Row],[FINALIDADE
Fiscalização
(-)
Redução
proposta para a
_ª Reformulação]]/Tabela115[[#This Row],[FINALIDADE
Fiscalização
Orçamento 
Atualizado]]</f>
        <v>#DIV/0!</v>
      </c>
      <c r="BL11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3" s="31"/>
      <c r="BN113" s="93"/>
      <c r="BO113" s="93">
        <f>Tabela115[[#This Row],[FINALIDADE
Registro
Proposta Orçamentária Inicial]]+Tabela115[[#This Row],[FINALIDADE
Registro
Transposições Orçamentárias 
Nº __ a __ 
e
Reformulações
aprovadas]]</f>
        <v>0</v>
      </c>
      <c r="BP113" s="93"/>
      <c r="BQ113" s="202" t="e">
        <f>Tabela115[[#This Row],[FINALIDADE
Registro
Despesa Liquidada até __/__/____]]/Tabela115[[#This Row],[FINALIDADE
Registro
Orçamento 
Atualizado]]</f>
        <v>#DIV/0!</v>
      </c>
      <c r="BR113" s="93"/>
      <c r="BS113" s="202" t="e">
        <f>Tabela115[[#This Row],[FINALIDADE
Registro
(+)
Suplementação
 proposta para a
_ª Reformulação]]/Tabela115[[#This Row],[FINALIDADE
Registro
Orçamento 
Atualizado]]</f>
        <v>#DIV/0!</v>
      </c>
      <c r="BT113" s="93"/>
      <c r="BU113" s="202" t="e">
        <f>Tabela115[[#This Row],[FINALIDADE
Registro
(-)
Redução
proposta para a
_ª Reformulação]]/Tabela115[[#This Row],[FINALIDADE
Registro
Orçamento 
Atualizado]]</f>
        <v>#DIV/0!</v>
      </c>
      <c r="BV11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3" s="244"/>
      <c r="BX113" s="31"/>
      <c r="BY11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3" s="93"/>
      <c r="CA113" s="201" t="e">
        <f>Tabela115[[#This Row],[FINALIDADE
Julgamento e Normatização
Despesa Liquidada até __/__/____]]/Tabela115[[#This Row],[FINALIDADE
Julgamento e Normatização
Orçamento 
Atualizado]]</f>
        <v>#DIV/0!</v>
      </c>
      <c r="CB113" s="93"/>
      <c r="CC11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3" s="93"/>
      <c r="CE11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3" s="31"/>
      <c r="CI113" s="31"/>
      <c r="CJ11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3" s="31"/>
      <c r="CL113" s="203" t="e">
        <f>Tabela115[[#This Row],[GESTÃO
Comunicação 
e Eventos
Despesa Liquidada até __/__/____]]/Tabela115[[#This Row],[GESTÃO
Comunicação 
e Eventos
Orçamento 
Atualizado]]</f>
        <v>#DIV/0!</v>
      </c>
      <c r="CM113" s="31"/>
      <c r="CN113" s="203" t="e">
        <f>Tabela115[[#This Row],[GESTÃO
Comunicação 
e Eventos
(+)
Suplementação
 proposta para a
_ª Reformulação]]/Tabela115[[#This Row],[GESTÃO
Comunicação 
e Eventos
Orçamento 
Atualizado]]</f>
        <v>#DIV/0!</v>
      </c>
      <c r="CO113" s="31"/>
      <c r="CP113" s="203" t="e">
        <f>-Tabela115[[#This Row],[GESTÃO
Comunicação 
e Eventos
(-)
Redução
proposta para a
_ª Reformulação]]/Tabela115[[#This Row],[GESTÃO
Comunicação 
e Eventos
Orçamento 
Atualizado]]</f>
        <v>#DIV/0!</v>
      </c>
      <c r="CQ11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3" s="31"/>
      <c r="CS113" s="31"/>
      <c r="CT11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3" s="31"/>
      <c r="CV113" s="203" t="e">
        <f>Tabela115[[#This Row],[GESTÃO
Suporte Técnico-Administrativo
Despesa Liquidada até __/__/____]]/Tabela115[[#This Row],[GESTÃO
Suporte Técnico-Administrativo
Orçamento 
Atualizado]]</f>
        <v>#DIV/0!</v>
      </c>
      <c r="CW113" s="31"/>
      <c r="CX11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3" s="31"/>
      <c r="CZ11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3" s="31"/>
      <c r="DC113" s="31"/>
      <c r="DD11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3" s="31"/>
      <c r="DF113" s="203" t="e">
        <f>Tabela115[[#This Row],[GESTÃO
Tecnologia da
Informação
Despesa Liquidada até __/__/____]]/Tabela115[[#This Row],[GESTÃO
Tecnologia da
Informação
Orçamento 
Atualizado]]</f>
        <v>#DIV/0!</v>
      </c>
      <c r="DG113" s="31"/>
      <c r="DH11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3" s="31"/>
      <c r="DJ113" s="203" t="e">
        <f>-Tabela115[[#This Row],[GESTÃO
Tecnologia da
Informação
(-)
Redução
proposta para a
_ª Reformulação]]/Tabela115[[#This Row],[GESTÃO
Tecnologia da
Informação
Orçamento 
Atualizado]]</f>
        <v>#DIV/0!</v>
      </c>
      <c r="DK11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3" s="31"/>
      <c r="DM113" s="31"/>
      <c r="DN113" s="31">
        <f>Tabela115[[#This Row],[GESTÃO
Infraestrutura
Proposta Orçamentária Inicial]]+Tabela115[[#This Row],[GESTÃO
Infraestrutura
Transposições Orçamentárias 
Nº __ a __ 
e
Reformulações
aprovadas]]</f>
        <v>0</v>
      </c>
      <c r="DO113" s="31"/>
      <c r="DP113" s="203" t="e">
        <f>Tabela115[[#This Row],[GESTÃO
Infraestrutura
Despesa Liquidada até __/__/____]]/Tabela115[[#This Row],[GESTÃO
Infraestrutura
Orçamento 
Atualizado]]</f>
        <v>#DIV/0!</v>
      </c>
      <c r="DQ113" s="31"/>
      <c r="DR113" s="203" t="e">
        <f>Tabela115[[#This Row],[GESTÃO
Infraestrutura
(+)
Suplementação
 proposta para a
_ª Reformulação]]/Tabela115[[#This Row],[GESTÃO
Infraestrutura
Orçamento 
Atualizado]]</f>
        <v>#DIV/0!</v>
      </c>
      <c r="DS113" s="31"/>
      <c r="DT113" s="203" t="e">
        <f>Tabela115[[#This Row],[GESTÃO
Infraestrutura
(-)
Redução
proposta para a
_ª Reformulação]]/Tabela115[[#This Row],[GESTÃO
Infraestrutura
Orçamento 
Atualizado]]</f>
        <v>#DIV/0!</v>
      </c>
      <c r="DU11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18" customFormat="1" ht="12" x14ac:dyDescent="0.25">
      <c r="A114" s="85" t="s">
        <v>696</v>
      </c>
      <c r="B114" s="213" t="s">
        <v>361</v>
      </c>
      <c r="C11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4" s="69" t="e">
        <f>Tabela115[[#This Row],[DESPESA
LIQUIDADA ATÉ
 __/__/____]]/Tabela115[[#This Row],[ORÇAMENTO
ATUALIZADO]]</f>
        <v>#DIV/0!</v>
      </c>
      <c r="H11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4" s="263" t="e">
        <f>Tabela115[[#This Row],[(+)
SUPLEMENTAÇÃO
PROPOSTA PARA A
_ª
REFORMULAÇÃO]]/Tabela115[[#This Row],[ORÇAMENTO
ATUALIZADO]]</f>
        <v>#DIV/0!</v>
      </c>
      <c r="J11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4" s="263" t="e">
        <f>-Tabela115[[#This Row],[(-)
REDUÇÃO
PROPOSTA PARA A
_ª
REFORMULAÇÃO]]/Tabela115[[#This Row],[ORÇAMENTO
ATUALIZADO]]</f>
        <v>#DIV/0!</v>
      </c>
      <c r="L11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4" s="83" t="e">
        <f>(Tabela115[[#This Row],[PROPOSTA
ORÇAMENTÁRIA
ATUALIZADA
APÓS A
_ª
REFORMULAÇÃO]]/Tabela115[[#This Row],[ORÇAMENTO
ATUALIZADO]])-1</f>
        <v>#DIV/0!</v>
      </c>
      <c r="N114" s="225"/>
      <c r="O114" s="93"/>
      <c r="P11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4" s="93"/>
      <c r="R114" s="201" t="e">
        <f>Tabela115[[#This Row],[GOVERNANÇA
Direção e
Liderança
Despesa Liquidada até __/__/____]]/Tabela115[[#This Row],[GOVERNANÇA
Direção e
Liderança
Orçamento 
Atualizado]]</f>
        <v>#DIV/0!</v>
      </c>
      <c r="S114" s="93"/>
      <c r="T11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4" s="93"/>
      <c r="V114" s="201" t="e">
        <f>-Tabela115[[#This Row],[GOVERNANÇA
Direção e
Liderança
(-)
Redução
proposta para a
_ª Reformulação]]/Tabela115[[#This Row],[GOVERNANÇA
Direção e
Liderança
Orçamento 
Atualizado]]</f>
        <v>#DIV/0!</v>
      </c>
      <c r="W11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4" s="31"/>
      <c r="Y114" s="31"/>
      <c r="Z11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4" s="31"/>
      <c r="AB114" s="203" t="e">
        <f>Tabela115[[#This Row],[GOVERNANÇA
Relacionamento 
Institucional
Despesa Liquidada até __/__/____]]/Tabela115[[#This Row],[GOVERNANÇA
Relacionamento 
Institucional
Orçamento 
Atualizado]]</f>
        <v>#DIV/0!</v>
      </c>
      <c r="AC114" s="31"/>
      <c r="AD11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4" s="31"/>
      <c r="AF11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4" s="31"/>
      <c r="AI114" s="93"/>
      <c r="AJ114" s="93">
        <f>Tabela115[[#This Row],[GOVERNANÇA
Estratégia
Proposta Orçamentária Inicial]]+Tabela115[[#This Row],[GOVERNANÇA
Estratégia
Transposições Orçamentárias 
Nº __ a __ 
e
Reformulações
aprovadas]]</f>
        <v>0</v>
      </c>
      <c r="AK114" s="93"/>
      <c r="AL114" s="201" t="e">
        <f>Tabela115[[#This Row],[GOVERNANÇA
Estratégia
Despesa Liquidada até __/__/____]]/Tabela115[[#This Row],[GOVERNANÇA
Estratégia
Orçamento 
Atualizado]]</f>
        <v>#DIV/0!</v>
      </c>
      <c r="AM114" s="93"/>
      <c r="AN114" s="201" t="e">
        <f>Tabela115[[#This Row],[GOVERNANÇA
Estratégia
(+)
Suplementação
 proposta para a
_ª Reformulação]]/Tabela115[[#This Row],[GOVERNANÇA
Estratégia
Orçamento 
Atualizado]]</f>
        <v>#DIV/0!</v>
      </c>
      <c r="AO114" s="93"/>
      <c r="AP114" s="201" t="e">
        <f>-Tabela115[[#This Row],[GOVERNANÇA
Estratégia
(-)
Redução
proposta para a
_ª Reformulação]]/Tabela115[[#This Row],[GOVERNANÇA
Estratégia
Orçamento 
Atualizado]]</f>
        <v>#DIV/0!</v>
      </c>
      <c r="AQ11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4" s="31"/>
      <c r="AS114" s="93"/>
      <c r="AT114" s="93">
        <f>Tabela115[[#This Row],[GOVERNANÇA
Controle
Proposta Orçamentária Inicial]]+Tabela115[[#This Row],[GOVERNANÇA
Controle
Transposições Orçamentárias 
Nº __ a __ 
e
Reformulações
aprovadas]]</f>
        <v>0</v>
      </c>
      <c r="AU114" s="93"/>
      <c r="AV114" s="201" t="e">
        <f>Tabela115[[#This Row],[GOVERNANÇA
Controle
Despesa Liquidada até __/__/____]]/Tabela115[[#This Row],[GOVERNANÇA
Controle
Orçamento 
Atualizado]]</f>
        <v>#DIV/0!</v>
      </c>
      <c r="AW114" s="93"/>
      <c r="AX114" s="201" t="e">
        <f>Tabela115[[#This Row],[GOVERNANÇA
Controle
(+)
Suplementação
 proposta para a
_ª Reformulação]]/Tabela115[[#This Row],[GOVERNANÇA
Controle
Orçamento 
Atualizado]]</f>
        <v>#DIV/0!</v>
      </c>
      <c r="AY114" s="93"/>
      <c r="AZ114" s="201" t="e">
        <f>-Tabela115[[#This Row],[GOVERNANÇA
Controle
(-)
Redução
proposta para a
_ª Reformulação]]/Tabela115[[#This Row],[GOVERNANÇA
Controle
Orçamento 
Atualizado]]</f>
        <v>#DIV/0!</v>
      </c>
      <c r="BA11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4" s="225"/>
      <c r="BD114" s="93"/>
      <c r="BE114" s="93">
        <f>Tabela115[[#This Row],[FINALIDADE
Fiscalização
Proposta Orçamentária Inicial]]+Tabela115[[#This Row],[FINALIDADE
Fiscalização
Transposições Orçamentárias 
Nº __ a __ 
e
Reformulações
aprovadas]]</f>
        <v>0</v>
      </c>
      <c r="BF114" s="93"/>
      <c r="BG114" s="201" t="e">
        <f>Tabela115[[#This Row],[FINALIDADE
Fiscalização
Despesa Liquidada até __/__/____]]/Tabela115[[#This Row],[FINALIDADE
Fiscalização
Orçamento 
Atualizado]]</f>
        <v>#DIV/0!</v>
      </c>
      <c r="BH114" s="93"/>
      <c r="BI114" s="201" t="e">
        <f>Tabela115[[#This Row],[FINALIDADE
Fiscalização
(+)
Suplementação
 proposta para a
_ª Reformulação]]/Tabela115[[#This Row],[FINALIDADE
Fiscalização
Orçamento 
Atualizado]]</f>
        <v>#DIV/0!</v>
      </c>
      <c r="BJ114" s="93"/>
      <c r="BK114" s="201" t="e">
        <f>Tabela115[[#This Row],[FINALIDADE
Fiscalização
(-)
Redução
proposta para a
_ª Reformulação]]/Tabela115[[#This Row],[FINALIDADE
Fiscalização
Orçamento 
Atualizado]]</f>
        <v>#DIV/0!</v>
      </c>
      <c r="BL11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4" s="31"/>
      <c r="BN114" s="93"/>
      <c r="BO114" s="93">
        <f>Tabela115[[#This Row],[FINALIDADE
Registro
Proposta Orçamentária Inicial]]+Tabela115[[#This Row],[FINALIDADE
Registro
Transposições Orçamentárias 
Nº __ a __ 
e
Reformulações
aprovadas]]</f>
        <v>0</v>
      </c>
      <c r="BP114" s="93"/>
      <c r="BQ114" s="202" t="e">
        <f>Tabela115[[#This Row],[FINALIDADE
Registro
Despesa Liquidada até __/__/____]]/Tabela115[[#This Row],[FINALIDADE
Registro
Orçamento 
Atualizado]]</f>
        <v>#DIV/0!</v>
      </c>
      <c r="BR114" s="93"/>
      <c r="BS114" s="202" t="e">
        <f>Tabela115[[#This Row],[FINALIDADE
Registro
(+)
Suplementação
 proposta para a
_ª Reformulação]]/Tabela115[[#This Row],[FINALIDADE
Registro
Orçamento 
Atualizado]]</f>
        <v>#DIV/0!</v>
      </c>
      <c r="BT114" s="93"/>
      <c r="BU114" s="202" t="e">
        <f>Tabela115[[#This Row],[FINALIDADE
Registro
(-)
Redução
proposta para a
_ª Reformulação]]/Tabela115[[#This Row],[FINALIDADE
Registro
Orçamento 
Atualizado]]</f>
        <v>#DIV/0!</v>
      </c>
      <c r="BV11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4" s="244"/>
      <c r="BX114" s="31"/>
      <c r="BY11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4" s="93"/>
      <c r="CA114" s="201" t="e">
        <f>Tabela115[[#This Row],[FINALIDADE
Julgamento e Normatização
Despesa Liquidada até __/__/____]]/Tabela115[[#This Row],[FINALIDADE
Julgamento e Normatização
Orçamento 
Atualizado]]</f>
        <v>#DIV/0!</v>
      </c>
      <c r="CB114" s="93"/>
      <c r="CC11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4" s="93"/>
      <c r="CE11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4" s="31"/>
      <c r="CI114" s="31"/>
      <c r="CJ11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4" s="31"/>
      <c r="CL114" s="203" t="e">
        <f>Tabela115[[#This Row],[GESTÃO
Comunicação 
e Eventos
Despesa Liquidada até __/__/____]]/Tabela115[[#This Row],[GESTÃO
Comunicação 
e Eventos
Orçamento 
Atualizado]]</f>
        <v>#DIV/0!</v>
      </c>
      <c r="CM114" s="31"/>
      <c r="CN114" s="203" t="e">
        <f>Tabela115[[#This Row],[GESTÃO
Comunicação 
e Eventos
(+)
Suplementação
 proposta para a
_ª Reformulação]]/Tabela115[[#This Row],[GESTÃO
Comunicação 
e Eventos
Orçamento 
Atualizado]]</f>
        <v>#DIV/0!</v>
      </c>
      <c r="CO114" s="31"/>
      <c r="CP114" s="203" t="e">
        <f>-Tabela115[[#This Row],[GESTÃO
Comunicação 
e Eventos
(-)
Redução
proposta para a
_ª Reformulação]]/Tabela115[[#This Row],[GESTÃO
Comunicação 
e Eventos
Orçamento 
Atualizado]]</f>
        <v>#DIV/0!</v>
      </c>
      <c r="CQ11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4" s="31"/>
      <c r="CS114" s="31"/>
      <c r="CT11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4" s="31"/>
      <c r="CV114" s="203" t="e">
        <f>Tabela115[[#This Row],[GESTÃO
Suporte Técnico-Administrativo
Despesa Liquidada até __/__/____]]/Tabela115[[#This Row],[GESTÃO
Suporte Técnico-Administrativo
Orçamento 
Atualizado]]</f>
        <v>#DIV/0!</v>
      </c>
      <c r="CW114" s="31"/>
      <c r="CX11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4" s="31"/>
      <c r="CZ11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4" s="31"/>
      <c r="DC114" s="31"/>
      <c r="DD11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4" s="31"/>
      <c r="DF114" s="203" t="e">
        <f>Tabela115[[#This Row],[GESTÃO
Tecnologia da
Informação
Despesa Liquidada até __/__/____]]/Tabela115[[#This Row],[GESTÃO
Tecnologia da
Informação
Orçamento 
Atualizado]]</f>
        <v>#DIV/0!</v>
      </c>
      <c r="DG114" s="31"/>
      <c r="DH11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4" s="31"/>
      <c r="DJ114" s="203" t="e">
        <f>-Tabela115[[#This Row],[GESTÃO
Tecnologia da
Informação
(-)
Redução
proposta para a
_ª Reformulação]]/Tabela115[[#This Row],[GESTÃO
Tecnologia da
Informação
Orçamento 
Atualizado]]</f>
        <v>#DIV/0!</v>
      </c>
      <c r="DK11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4" s="31"/>
      <c r="DM114" s="31"/>
      <c r="DN114" s="31">
        <f>Tabela115[[#This Row],[GESTÃO
Infraestrutura
Proposta Orçamentária Inicial]]+Tabela115[[#This Row],[GESTÃO
Infraestrutura
Transposições Orçamentárias 
Nº __ a __ 
e
Reformulações
aprovadas]]</f>
        <v>0</v>
      </c>
      <c r="DO114" s="31"/>
      <c r="DP114" s="203" t="e">
        <f>Tabela115[[#This Row],[GESTÃO
Infraestrutura
Despesa Liquidada até __/__/____]]/Tabela115[[#This Row],[GESTÃO
Infraestrutura
Orçamento 
Atualizado]]</f>
        <v>#DIV/0!</v>
      </c>
      <c r="DQ114" s="31"/>
      <c r="DR114" s="203" t="e">
        <f>Tabela115[[#This Row],[GESTÃO
Infraestrutura
(+)
Suplementação
 proposta para a
_ª Reformulação]]/Tabela115[[#This Row],[GESTÃO
Infraestrutura
Orçamento 
Atualizado]]</f>
        <v>#DIV/0!</v>
      </c>
      <c r="DS114" s="31"/>
      <c r="DT114" s="203" t="e">
        <f>Tabela115[[#This Row],[GESTÃO
Infraestrutura
(-)
Redução
proposta para a
_ª Reformulação]]/Tabela115[[#This Row],[GESTÃO
Infraestrutura
Orçamento 
Atualizado]]</f>
        <v>#DIV/0!</v>
      </c>
      <c r="DU11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4" s="89"/>
      <c r="DX114" s="89"/>
      <c r="DY114" s="89"/>
      <c r="DZ114" s="89"/>
      <c r="EA114" s="89"/>
      <c r="EB114" s="89"/>
      <c r="EC114" s="89"/>
      <c r="ED114" s="89"/>
      <c r="EE114" s="89"/>
    </row>
    <row r="115" spans="1:136" s="18" customFormat="1" ht="12" x14ac:dyDescent="0.25">
      <c r="A115" s="85" t="s">
        <v>697</v>
      </c>
      <c r="B115" s="213" t="s">
        <v>715</v>
      </c>
      <c r="C11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5" s="69" t="e">
        <f>Tabela115[[#This Row],[DESPESA
LIQUIDADA ATÉ
 __/__/____]]/Tabela115[[#This Row],[ORÇAMENTO
ATUALIZADO]]</f>
        <v>#DIV/0!</v>
      </c>
      <c r="H11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5" s="263" t="e">
        <f>Tabela115[[#This Row],[(+)
SUPLEMENTAÇÃO
PROPOSTA PARA A
_ª
REFORMULAÇÃO]]/Tabela115[[#This Row],[ORÇAMENTO
ATUALIZADO]]</f>
        <v>#DIV/0!</v>
      </c>
      <c r="J11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5" s="263" t="e">
        <f>-Tabela115[[#This Row],[(-)
REDUÇÃO
PROPOSTA PARA A
_ª
REFORMULAÇÃO]]/Tabela115[[#This Row],[ORÇAMENTO
ATUALIZADO]]</f>
        <v>#DIV/0!</v>
      </c>
      <c r="L11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5" s="83" t="e">
        <f>(Tabela115[[#This Row],[PROPOSTA
ORÇAMENTÁRIA
ATUALIZADA
APÓS A
_ª
REFORMULAÇÃO]]/Tabela115[[#This Row],[ORÇAMENTO
ATUALIZADO]])-1</f>
        <v>#DIV/0!</v>
      </c>
      <c r="N115" s="225"/>
      <c r="O115" s="93"/>
      <c r="P11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5" s="93"/>
      <c r="R115" s="201" t="e">
        <f>Tabela115[[#This Row],[GOVERNANÇA
Direção e
Liderança
Despesa Liquidada até __/__/____]]/Tabela115[[#This Row],[GOVERNANÇA
Direção e
Liderança
Orçamento 
Atualizado]]</f>
        <v>#DIV/0!</v>
      </c>
      <c r="S115" s="93"/>
      <c r="T11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5" s="93"/>
      <c r="V115" s="201" t="e">
        <f>-Tabela115[[#This Row],[GOVERNANÇA
Direção e
Liderança
(-)
Redução
proposta para a
_ª Reformulação]]/Tabela115[[#This Row],[GOVERNANÇA
Direção e
Liderança
Orçamento 
Atualizado]]</f>
        <v>#DIV/0!</v>
      </c>
      <c r="W11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5" s="31"/>
      <c r="Y115" s="31"/>
      <c r="Z11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5" s="31"/>
      <c r="AB115" s="203" t="e">
        <f>Tabela115[[#This Row],[GOVERNANÇA
Relacionamento 
Institucional
Despesa Liquidada até __/__/____]]/Tabela115[[#This Row],[GOVERNANÇA
Relacionamento 
Institucional
Orçamento 
Atualizado]]</f>
        <v>#DIV/0!</v>
      </c>
      <c r="AC115" s="31"/>
      <c r="AD11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5" s="31"/>
      <c r="AF11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5" s="31"/>
      <c r="AI115" s="93"/>
      <c r="AJ115" s="93">
        <f>Tabela115[[#This Row],[GOVERNANÇA
Estratégia
Proposta Orçamentária Inicial]]+Tabela115[[#This Row],[GOVERNANÇA
Estratégia
Transposições Orçamentárias 
Nº __ a __ 
e
Reformulações
aprovadas]]</f>
        <v>0</v>
      </c>
      <c r="AK115" s="93"/>
      <c r="AL115" s="201" t="e">
        <f>Tabela115[[#This Row],[GOVERNANÇA
Estratégia
Despesa Liquidada até __/__/____]]/Tabela115[[#This Row],[GOVERNANÇA
Estratégia
Orçamento 
Atualizado]]</f>
        <v>#DIV/0!</v>
      </c>
      <c r="AM115" s="93"/>
      <c r="AN115" s="201" t="e">
        <f>Tabela115[[#This Row],[GOVERNANÇA
Estratégia
(+)
Suplementação
 proposta para a
_ª Reformulação]]/Tabela115[[#This Row],[GOVERNANÇA
Estratégia
Orçamento 
Atualizado]]</f>
        <v>#DIV/0!</v>
      </c>
      <c r="AO115" s="93"/>
      <c r="AP115" s="201" t="e">
        <f>-Tabela115[[#This Row],[GOVERNANÇA
Estratégia
(-)
Redução
proposta para a
_ª Reformulação]]/Tabela115[[#This Row],[GOVERNANÇA
Estratégia
Orçamento 
Atualizado]]</f>
        <v>#DIV/0!</v>
      </c>
      <c r="AQ11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5" s="31"/>
      <c r="AS115" s="93"/>
      <c r="AT115" s="93">
        <f>Tabela115[[#This Row],[GOVERNANÇA
Controle
Proposta Orçamentária Inicial]]+Tabela115[[#This Row],[GOVERNANÇA
Controle
Transposições Orçamentárias 
Nº __ a __ 
e
Reformulações
aprovadas]]</f>
        <v>0</v>
      </c>
      <c r="AU115" s="93"/>
      <c r="AV115" s="201" t="e">
        <f>Tabela115[[#This Row],[GOVERNANÇA
Controle
Despesa Liquidada até __/__/____]]/Tabela115[[#This Row],[GOVERNANÇA
Controle
Orçamento 
Atualizado]]</f>
        <v>#DIV/0!</v>
      </c>
      <c r="AW115" s="93"/>
      <c r="AX115" s="201" t="e">
        <f>Tabela115[[#This Row],[GOVERNANÇA
Controle
(+)
Suplementação
 proposta para a
_ª Reformulação]]/Tabela115[[#This Row],[GOVERNANÇA
Controle
Orçamento 
Atualizado]]</f>
        <v>#DIV/0!</v>
      </c>
      <c r="AY115" s="93"/>
      <c r="AZ115" s="201" t="e">
        <f>-Tabela115[[#This Row],[GOVERNANÇA
Controle
(-)
Redução
proposta para a
_ª Reformulação]]/Tabela115[[#This Row],[GOVERNANÇA
Controle
Orçamento 
Atualizado]]</f>
        <v>#DIV/0!</v>
      </c>
      <c r="BA11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5" s="225"/>
      <c r="BD115" s="93"/>
      <c r="BE115" s="93">
        <f>Tabela115[[#This Row],[FINALIDADE
Fiscalização
Proposta Orçamentária Inicial]]+Tabela115[[#This Row],[FINALIDADE
Fiscalização
Transposições Orçamentárias 
Nº __ a __ 
e
Reformulações
aprovadas]]</f>
        <v>0</v>
      </c>
      <c r="BF115" s="93"/>
      <c r="BG115" s="201" t="e">
        <f>Tabela115[[#This Row],[FINALIDADE
Fiscalização
Despesa Liquidada até __/__/____]]/Tabela115[[#This Row],[FINALIDADE
Fiscalização
Orçamento 
Atualizado]]</f>
        <v>#DIV/0!</v>
      </c>
      <c r="BH115" s="93"/>
      <c r="BI115" s="201" t="e">
        <f>Tabela115[[#This Row],[FINALIDADE
Fiscalização
(+)
Suplementação
 proposta para a
_ª Reformulação]]/Tabela115[[#This Row],[FINALIDADE
Fiscalização
Orçamento 
Atualizado]]</f>
        <v>#DIV/0!</v>
      </c>
      <c r="BJ115" s="93"/>
      <c r="BK115" s="201" t="e">
        <f>Tabela115[[#This Row],[FINALIDADE
Fiscalização
(-)
Redução
proposta para a
_ª Reformulação]]/Tabela115[[#This Row],[FINALIDADE
Fiscalização
Orçamento 
Atualizado]]</f>
        <v>#DIV/0!</v>
      </c>
      <c r="BL11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5" s="31"/>
      <c r="BN115" s="93"/>
      <c r="BO115" s="93">
        <f>Tabela115[[#This Row],[FINALIDADE
Registro
Proposta Orçamentária Inicial]]+Tabela115[[#This Row],[FINALIDADE
Registro
Transposições Orçamentárias 
Nº __ a __ 
e
Reformulações
aprovadas]]</f>
        <v>0</v>
      </c>
      <c r="BP115" s="93"/>
      <c r="BQ115" s="202" t="e">
        <f>Tabela115[[#This Row],[FINALIDADE
Registro
Despesa Liquidada até __/__/____]]/Tabela115[[#This Row],[FINALIDADE
Registro
Orçamento 
Atualizado]]</f>
        <v>#DIV/0!</v>
      </c>
      <c r="BR115" s="93"/>
      <c r="BS115" s="202" t="e">
        <f>Tabela115[[#This Row],[FINALIDADE
Registro
(+)
Suplementação
 proposta para a
_ª Reformulação]]/Tabela115[[#This Row],[FINALIDADE
Registro
Orçamento 
Atualizado]]</f>
        <v>#DIV/0!</v>
      </c>
      <c r="BT115" s="93"/>
      <c r="BU115" s="202" t="e">
        <f>Tabela115[[#This Row],[FINALIDADE
Registro
(-)
Redução
proposta para a
_ª Reformulação]]/Tabela115[[#This Row],[FINALIDADE
Registro
Orçamento 
Atualizado]]</f>
        <v>#DIV/0!</v>
      </c>
      <c r="BV11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5" s="244"/>
      <c r="BX115" s="31"/>
      <c r="BY11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5" s="93"/>
      <c r="CA115" s="201" t="e">
        <f>Tabela115[[#This Row],[FINALIDADE
Julgamento e Normatização
Despesa Liquidada até __/__/____]]/Tabela115[[#This Row],[FINALIDADE
Julgamento e Normatização
Orçamento 
Atualizado]]</f>
        <v>#DIV/0!</v>
      </c>
      <c r="CB115" s="93"/>
      <c r="CC11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5" s="93"/>
      <c r="CE11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5" s="31"/>
      <c r="CI115" s="31"/>
      <c r="CJ11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5" s="31"/>
      <c r="CL115" s="203" t="e">
        <f>Tabela115[[#This Row],[GESTÃO
Comunicação 
e Eventos
Despesa Liquidada até __/__/____]]/Tabela115[[#This Row],[GESTÃO
Comunicação 
e Eventos
Orçamento 
Atualizado]]</f>
        <v>#DIV/0!</v>
      </c>
      <c r="CM115" s="31"/>
      <c r="CN115" s="203" t="e">
        <f>Tabela115[[#This Row],[GESTÃO
Comunicação 
e Eventos
(+)
Suplementação
 proposta para a
_ª Reformulação]]/Tabela115[[#This Row],[GESTÃO
Comunicação 
e Eventos
Orçamento 
Atualizado]]</f>
        <v>#DIV/0!</v>
      </c>
      <c r="CO115" s="31"/>
      <c r="CP115" s="203" t="e">
        <f>-Tabela115[[#This Row],[GESTÃO
Comunicação 
e Eventos
(-)
Redução
proposta para a
_ª Reformulação]]/Tabela115[[#This Row],[GESTÃO
Comunicação 
e Eventos
Orçamento 
Atualizado]]</f>
        <v>#DIV/0!</v>
      </c>
      <c r="CQ11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5" s="31"/>
      <c r="CS115" s="31"/>
      <c r="CT11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5" s="31"/>
      <c r="CV115" s="203" t="e">
        <f>Tabela115[[#This Row],[GESTÃO
Suporte Técnico-Administrativo
Despesa Liquidada até __/__/____]]/Tabela115[[#This Row],[GESTÃO
Suporte Técnico-Administrativo
Orçamento 
Atualizado]]</f>
        <v>#DIV/0!</v>
      </c>
      <c r="CW115" s="31"/>
      <c r="CX11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5" s="31"/>
      <c r="CZ11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5" s="31"/>
      <c r="DC115" s="31"/>
      <c r="DD11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5" s="31"/>
      <c r="DF115" s="203" t="e">
        <f>Tabela115[[#This Row],[GESTÃO
Tecnologia da
Informação
Despesa Liquidada até __/__/____]]/Tabela115[[#This Row],[GESTÃO
Tecnologia da
Informação
Orçamento 
Atualizado]]</f>
        <v>#DIV/0!</v>
      </c>
      <c r="DG115" s="31"/>
      <c r="DH11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5" s="31"/>
      <c r="DJ115" s="203" t="e">
        <f>-Tabela115[[#This Row],[GESTÃO
Tecnologia da
Informação
(-)
Redução
proposta para a
_ª Reformulação]]/Tabela115[[#This Row],[GESTÃO
Tecnologia da
Informação
Orçamento 
Atualizado]]</f>
        <v>#DIV/0!</v>
      </c>
      <c r="DK11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5" s="31"/>
      <c r="DM115" s="31"/>
      <c r="DN115" s="31">
        <f>Tabela115[[#This Row],[GESTÃO
Infraestrutura
Proposta Orçamentária Inicial]]+Tabela115[[#This Row],[GESTÃO
Infraestrutura
Transposições Orçamentárias 
Nº __ a __ 
e
Reformulações
aprovadas]]</f>
        <v>0</v>
      </c>
      <c r="DO115" s="31"/>
      <c r="DP115" s="203" t="e">
        <f>Tabela115[[#This Row],[GESTÃO
Infraestrutura
Despesa Liquidada até __/__/____]]/Tabela115[[#This Row],[GESTÃO
Infraestrutura
Orçamento 
Atualizado]]</f>
        <v>#DIV/0!</v>
      </c>
      <c r="DQ115" s="31"/>
      <c r="DR115" s="203" t="e">
        <f>Tabela115[[#This Row],[GESTÃO
Infraestrutura
(+)
Suplementação
 proposta para a
_ª Reformulação]]/Tabela115[[#This Row],[GESTÃO
Infraestrutura
Orçamento 
Atualizado]]</f>
        <v>#DIV/0!</v>
      </c>
      <c r="DS115" s="31"/>
      <c r="DT115" s="203" t="e">
        <f>Tabela115[[#This Row],[GESTÃO
Infraestrutura
(-)
Redução
proposta para a
_ª Reformulação]]/Tabela115[[#This Row],[GESTÃO
Infraestrutura
Orçamento 
Atualizado]]</f>
        <v>#DIV/0!</v>
      </c>
      <c r="DU11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5" s="89"/>
      <c r="DX115" s="89"/>
      <c r="DY115" s="89"/>
      <c r="DZ115" s="89"/>
      <c r="EA115" s="89"/>
      <c r="EB115" s="89"/>
      <c r="EC115" s="89"/>
      <c r="ED115" s="89"/>
      <c r="EE115" s="89"/>
    </row>
    <row r="116" spans="1:136" s="18" customFormat="1" ht="12" x14ac:dyDescent="0.25">
      <c r="A116" s="85" t="s">
        <v>698</v>
      </c>
      <c r="B116" s="213" t="s">
        <v>716</v>
      </c>
      <c r="C11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6" s="69" t="e">
        <f>Tabela115[[#This Row],[DESPESA
LIQUIDADA ATÉ
 __/__/____]]/Tabela115[[#This Row],[ORÇAMENTO
ATUALIZADO]]</f>
        <v>#DIV/0!</v>
      </c>
      <c r="H11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6" s="263" t="e">
        <f>Tabela115[[#This Row],[(+)
SUPLEMENTAÇÃO
PROPOSTA PARA A
_ª
REFORMULAÇÃO]]/Tabela115[[#This Row],[ORÇAMENTO
ATUALIZADO]]</f>
        <v>#DIV/0!</v>
      </c>
      <c r="J11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6" s="263" t="e">
        <f>-Tabela115[[#This Row],[(-)
REDUÇÃO
PROPOSTA PARA A
_ª
REFORMULAÇÃO]]/Tabela115[[#This Row],[ORÇAMENTO
ATUALIZADO]]</f>
        <v>#DIV/0!</v>
      </c>
      <c r="L11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6" s="83" t="e">
        <f>(Tabela115[[#This Row],[PROPOSTA
ORÇAMENTÁRIA
ATUALIZADA
APÓS A
_ª
REFORMULAÇÃO]]/Tabela115[[#This Row],[ORÇAMENTO
ATUALIZADO]])-1</f>
        <v>#DIV/0!</v>
      </c>
      <c r="N116" s="225"/>
      <c r="O116" s="93"/>
      <c r="P11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6" s="93"/>
      <c r="R116" s="201" t="e">
        <f>Tabela115[[#This Row],[GOVERNANÇA
Direção e
Liderança
Despesa Liquidada até __/__/____]]/Tabela115[[#This Row],[GOVERNANÇA
Direção e
Liderança
Orçamento 
Atualizado]]</f>
        <v>#DIV/0!</v>
      </c>
      <c r="S116" s="93"/>
      <c r="T11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6" s="93"/>
      <c r="V116" s="201" t="e">
        <f>-Tabela115[[#This Row],[GOVERNANÇA
Direção e
Liderança
(-)
Redução
proposta para a
_ª Reformulação]]/Tabela115[[#This Row],[GOVERNANÇA
Direção e
Liderança
Orçamento 
Atualizado]]</f>
        <v>#DIV/0!</v>
      </c>
      <c r="W11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6" s="31"/>
      <c r="Y116" s="31"/>
      <c r="Z11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6" s="31"/>
      <c r="AB116" s="203" t="e">
        <f>Tabela115[[#This Row],[GOVERNANÇA
Relacionamento 
Institucional
Despesa Liquidada até __/__/____]]/Tabela115[[#This Row],[GOVERNANÇA
Relacionamento 
Institucional
Orçamento 
Atualizado]]</f>
        <v>#DIV/0!</v>
      </c>
      <c r="AC116" s="31"/>
      <c r="AD11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6" s="31"/>
      <c r="AF11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6" s="31"/>
      <c r="AI116" s="93"/>
      <c r="AJ116" s="93">
        <f>Tabela115[[#This Row],[GOVERNANÇA
Estratégia
Proposta Orçamentária Inicial]]+Tabela115[[#This Row],[GOVERNANÇA
Estratégia
Transposições Orçamentárias 
Nº __ a __ 
e
Reformulações
aprovadas]]</f>
        <v>0</v>
      </c>
      <c r="AK116" s="93"/>
      <c r="AL116" s="201" t="e">
        <f>Tabela115[[#This Row],[GOVERNANÇA
Estratégia
Despesa Liquidada até __/__/____]]/Tabela115[[#This Row],[GOVERNANÇA
Estratégia
Orçamento 
Atualizado]]</f>
        <v>#DIV/0!</v>
      </c>
      <c r="AM116" s="93"/>
      <c r="AN116" s="201" t="e">
        <f>Tabela115[[#This Row],[GOVERNANÇA
Estratégia
(+)
Suplementação
 proposta para a
_ª Reformulação]]/Tabela115[[#This Row],[GOVERNANÇA
Estratégia
Orçamento 
Atualizado]]</f>
        <v>#DIV/0!</v>
      </c>
      <c r="AO116" s="93"/>
      <c r="AP116" s="201" t="e">
        <f>-Tabela115[[#This Row],[GOVERNANÇA
Estratégia
(-)
Redução
proposta para a
_ª Reformulação]]/Tabela115[[#This Row],[GOVERNANÇA
Estratégia
Orçamento 
Atualizado]]</f>
        <v>#DIV/0!</v>
      </c>
      <c r="AQ11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6" s="31"/>
      <c r="AS116" s="93"/>
      <c r="AT116" s="93">
        <f>Tabela115[[#This Row],[GOVERNANÇA
Controle
Proposta Orçamentária Inicial]]+Tabela115[[#This Row],[GOVERNANÇA
Controle
Transposições Orçamentárias 
Nº __ a __ 
e
Reformulações
aprovadas]]</f>
        <v>0</v>
      </c>
      <c r="AU116" s="93"/>
      <c r="AV116" s="201" t="e">
        <f>Tabela115[[#This Row],[GOVERNANÇA
Controle
Despesa Liquidada até __/__/____]]/Tabela115[[#This Row],[GOVERNANÇA
Controle
Orçamento 
Atualizado]]</f>
        <v>#DIV/0!</v>
      </c>
      <c r="AW116" s="93"/>
      <c r="AX116" s="201" t="e">
        <f>Tabela115[[#This Row],[GOVERNANÇA
Controle
(+)
Suplementação
 proposta para a
_ª Reformulação]]/Tabela115[[#This Row],[GOVERNANÇA
Controle
Orçamento 
Atualizado]]</f>
        <v>#DIV/0!</v>
      </c>
      <c r="AY116" s="93"/>
      <c r="AZ116" s="201" t="e">
        <f>-Tabela115[[#This Row],[GOVERNANÇA
Controle
(-)
Redução
proposta para a
_ª Reformulação]]/Tabela115[[#This Row],[GOVERNANÇA
Controle
Orçamento 
Atualizado]]</f>
        <v>#DIV/0!</v>
      </c>
      <c r="BA11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6" s="225"/>
      <c r="BD116" s="93"/>
      <c r="BE116" s="93">
        <f>Tabela115[[#This Row],[FINALIDADE
Fiscalização
Proposta Orçamentária Inicial]]+Tabela115[[#This Row],[FINALIDADE
Fiscalização
Transposições Orçamentárias 
Nº __ a __ 
e
Reformulações
aprovadas]]</f>
        <v>0</v>
      </c>
      <c r="BF116" s="93"/>
      <c r="BG116" s="201" t="e">
        <f>Tabela115[[#This Row],[FINALIDADE
Fiscalização
Despesa Liquidada até __/__/____]]/Tabela115[[#This Row],[FINALIDADE
Fiscalização
Orçamento 
Atualizado]]</f>
        <v>#DIV/0!</v>
      </c>
      <c r="BH116" s="93"/>
      <c r="BI116" s="201" t="e">
        <f>Tabela115[[#This Row],[FINALIDADE
Fiscalização
(+)
Suplementação
 proposta para a
_ª Reformulação]]/Tabela115[[#This Row],[FINALIDADE
Fiscalização
Orçamento 
Atualizado]]</f>
        <v>#DIV/0!</v>
      </c>
      <c r="BJ116" s="93"/>
      <c r="BK116" s="201" t="e">
        <f>Tabela115[[#This Row],[FINALIDADE
Fiscalização
(-)
Redução
proposta para a
_ª Reformulação]]/Tabela115[[#This Row],[FINALIDADE
Fiscalização
Orçamento 
Atualizado]]</f>
        <v>#DIV/0!</v>
      </c>
      <c r="BL11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6" s="31"/>
      <c r="BN116" s="93"/>
      <c r="BO116" s="93">
        <f>Tabela115[[#This Row],[FINALIDADE
Registro
Proposta Orçamentária Inicial]]+Tabela115[[#This Row],[FINALIDADE
Registro
Transposições Orçamentárias 
Nº __ a __ 
e
Reformulações
aprovadas]]</f>
        <v>0</v>
      </c>
      <c r="BP116" s="93"/>
      <c r="BQ116" s="202" t="e">
        <f>Tabela115[[#This Row],[FINALIDADE
Registro
Despesa Liquidada até __/__/____]]/Tabela115[[#This Row],[FINALIDADE
Registro
Orçamento 
Atualizado]]</f>
        <v>#DIV/0!</v>
      </c>
      <c r="BR116" s="93"/>
      <c r="BS116" s="202" t="e">
        <f>Tabela115[[#This Row],[FINALIDADE
Registro
(+)
Suplementação
 proposta para a
_ª Reformulação]]/Tabela115[[#This Row],[FINALIDADE
Registro
Orçamento 
Atualizado]]</f>
        <v>#DIV/0!</v>
      </c>
      <c r="BT116" s="93"/>
      <c r="BU116" s="202" t="e">
        <f>Tabela115[[#This Row],[FINALIDADE
Registro
(-)
Redução
proposta para a
_ª Reformulação]]/Tabela115[[#This Row],[FINALIDADE
Registro
Orçamento 
Atualizado]]</f>
        <v>#DIV/0!</v>
      </c>
      <c r="BV11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6" s="244"/>
      <c r="BX116" s="31"/>
      <c r="BY11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6" s="93"/>
      <c r="CA116" s="201" t="e">
        <f>Tabela115[[#This Row],[FINALIDADE
Julgamento e Normatização
Despesa Liquidada até __/__/____]]/Tabela115[[#This Row],[FINALIDADE
Julgamento e Normatização
Orçamento 
Atualizado]]</f>
        <v>#DIV/0!</v>
      </c>
      <c r="CB116" s="93"/>
      <c r="CC11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6" s="93"/>
      <c r="CE11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6" s="31"/>
      <c r="CI116" s="31"/>
      <c r="CJ11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6" s="31"/>
      <c r="CL116" s="203" t="e">
        <f>Tabela115[[#This Row],[GESTÃO
Comunicação 
e Eventos
Despesa Liquidada até __/__/____]]/Tabela115[[#This Row],[GESTÃO
Comunicação 
e Eventos
Orçamento 
Atualizado]]</f>
        <v>#DIV/0!</v>
      </c>
      <c r="CM116" s="31"/>
      <c r="CN116" s="203" t="e">
        <f>Tabela115[[#This Row],[GESTÃO
Comunicação 
e Eventos
(+)
Suplementação
 proposta para a
_ª Reformulação]]/Tabela115[[#This Row],[GESTÃO
Comunicação 
e Eventos
Orçamento 
Atualizado]]</f>
        <v>#DIV/0!</v>
      </c>
      <c r="CO116" s="31"/>
      <c r="CP116" s="203" t="e">
        <f>-Tabela115[[#This Row],[GESTÃO
Comunicação 
e Eventos
(-)
Redução
proposta para a
_ª Reformulação]]/Tabela115[[#This Row],[GESTÃO
Comunicação 
e Eventos
Orçamento 
Atualizado]]</f>
        <v>#DIV/0!</v>
      </c>
      <c r="CQ11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6" s="31"/>
      <c r="CS116" s="31"/>
      <c r="CT11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6" s="31"/>
      <c r="CV116" s="203" t="e">
        <f>Tabela115[[#This Row],[GESTÃO
Suporte Técnico-Administrativo
Despesa Liquidada até __/__/____]]/Tabela115[[#This Row],[GESTÃO
Suporte Técnico-Administrativo
Orçamento 
Atualizado]]</f>
        <v>#DIV/0!</v>
      </c>
      <c r="CW116" s="31"/>
      <c r="CX11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6" s="31"/>
      <c r="CZ11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6" s="31"/>
      <c r="DC116" s="31"/>
      <c r="DD11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6" s="31"/>
      <c r="DF116" s="203" t="e">
        <f>Tabela115[[#This Row],[GESTÃO
Tecnologia da
Informação
Despesa Liquidada até __/__/____]]/Tabela115[[#This Row],[GESTÃO
Tecnologia da
Informação
Orçamento 
Atualizado]]</f>
        <v>#DIV/0!</v>
      </c>
      <c r="DG116" s="31"/>
      <c r="DH11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6" s="31"/>
      <c r="DJ116" s="203" t="e">
        <f>-Tabela115[[#This Row],[GESTÃO
Tecnologia da
Informação
(-)
Redução
proposta para a
_ª Reformulação]]/Tabela115[[#This Row],[GESTÃO
Tecnologia da
Informação
Orçamento 
Atualizado]]</f>
        <v>#DIV/0!</v>
      </c>
      <c r="DK11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6" s="31"/>
      <c r="DM116" s="31"/>
      <c r="DN116" s="31">
        <f>Tabela115[[#This Row],[GESTÃO
Infraestrutura
Proposta Orçamentária Inicial]]+Tabela115[[#This Row],[GESTÃO
Infraestrutura
Transposições Orçamentárias 
Nº __ a __ 
e
Reformulações
aprovadas]]</f>
        <v>0</v>
      </c>
      <c r="DO116" s="31"/>
      <c r="DP116" s="203" t="e">
        <f>Tabela115[[#This Row],[GESTÃO
Infraestrutura
Despesa Liquidada até __/__/____]]/Tabela115[[#This Row],[GESTÃO
Infraestrutura
Orçamento 
Atualizado]]</f>
        <v>#DIV/0!</v>
      </c>
      <c r="DQ116" s="31"/>
      <c r="DR116" s="203" t="e">
        <f>Tabela115[[#This Row],[GESTÃO
Infraestrutura
(+)
Suplementação
 proposta para a
_ª Reformulação]]/Tabela115[[#This Row],[GESTÃO
Infraestrutura
Orçamento 
Atualizado]]</f>
        <v>#DIV/0!</v>
      </c>
      <c r="DS116" s="31"/>
      <c r="DT116" s="203" t="e">
        <f>Tabela115[[#This Row],[GESTÃO
Infraestrutura
(-)
Redução
proposta para a
_ª Reformulação]]/Tabela115[[#This Row],[GESTÃO
Infraestrutura
Orçamento 
Atualizado]]</f>
        <v>#DIV/0!</v>
      </c>
      <c r="DU11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6" s="89"/>
      <c r="DX116" s="89"/>
      <c r="DY116" s="89"/>
      <c r="DZ116" s="89"/>
      <c r="EA116" s="89"/>
      <c r="EB116" s="89"/>
      <c r="EC116" s="89"/>
      <c r="ED116" s="89"/>
      <c r="EE116" s="89"/>
    </row>
    <row r="117" spans="1:136" s="18" customFormat="1" ht="12" x14ac:dyDescent="0.25">
      <c r="A117" s="85" t="s">
        <v>699</v>
      </c>
      <c r="B117" s="213" t="s">
        <v>717</v>
      </c>
      <c r="C11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7" s="69" t="e">
        <f>Tabela115[[#This Row],[DESPESA
LIQUIDADA ATÉ
 __/__/____]]/Tabela115[[#This Row],[ORÇAMENTO
ATUALIZADO]]</f>
        <v>#DIV/0!</v>
      </c>
      <c r="H11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7" s="263" t="e">
        <f>Tabela115[[#This Row],[(+)
SUPLEMENTAÇÃO
PROPOSTA PARA A
_ª
REFORMULAÇÃO]]/Tabela115[[#This Row],[ORÇAMENTO
ATUALIZADO]]</f>
        <v>#DIV/0!</v>
      </c>
      <c r="J11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7" s="263" t="e">
        <f>-Tabela115[[#This Row],[(-)
REDUÇÃO
PROPOSTA PARA A
_ª
REFORMULAÇÃO]]/Tabela115[[#This Row],[ORÇAMENTO
ATUALIZADO]]</f>
        <v>#DIV/0!</v>
      </c>
      <c r="L11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7" s="83" t="e">
        <f>(Tabela115[[#This Row],[PROPOSTA
ORÇAMENTÁRIA
ATUALIZADA
APÓS A
_ª
REFORMULAÇÃO]]/Tabela115[[#This Row],[ORÇAMENTO
ATUALIZADO]])-1</f>
        <v>#DIV/0!</v>
      </c>
      <c r="N117" s="225"/>
      <c r="O117" s="93"/>
      <c r="P11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7" s="93"/>
      <c r="R117" s="201" t="e">
        <f>Tabela115[[#This Row],[GOVERNANÇA
Direção e
Liderança
Despesa Liquidada até __/__/____]]/Tabela115[[#This Row],[GOVERNANÇA
Direção e
Liderança
Orçamento 
Atualizado]]</f>
        <v>#DIV/0!</v>
      </c>
      <c r="S117" s="93"/>
      <c r="T11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7" s="93"/>
      <c r="V117" s="201" t="e">
        <f>-Tabela115[[#This Row],[GOVERNANÇA
Direção e
Liderança
(-)
Redução
proposta para a
_ª Reformulação]]/Tabela115[[#This Row],[GOVERNANÇA
Direção e
Liderança
Orçamento 
Atualizado]]</f>
        <v>#DIV/0!</v>
      </c>
      <c r="W11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7" s="31"/>
      <c r="Y117" s="31"/>
      <c r="Z11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7" s="31"/>
      <c r="AB117" s="203" t="e">
        <f>Tabela115[[#This Row],[GOVERNANÇA
Relacionamento 
Institucional
Despesa Liquidada até __/__/____]]/Tabela115[[#This Row],[GOVERNANÇA
Relacionamento 
Institucional
Orçamento 
Atualizado]]</f>
        <v>#DIV/0!</v>
      </c>
      <c r="AC117" s="31"/>
      <c r="AD11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7" s="31"/>
      <c r="AF11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7" s="31"/>
      <c r="AI117" s="93"/>
      <c r="AJ117" s="93">
        <f>Tabela115[[#This Row],[GOVERNANÇA
Estratégia
Proposta Orçamentária Inicial]]+Tabela115[[#This Row],[GOVERNANÇA
Estratégia
Transposições Orçamentárias 
Nº __ a __ 
e
Reformulações
aprovadas]]</f>
        <v>0</v>
      </c>
      <c r="AK117" s="93"/>
      <c r="AL117" s="201" t="e">
        <f>Tabela115[[#This Row],[GOVERNANÇA
Estratégia
Despesa Liquidada até __/__/____]]/Tabela115[[#This Row],[GOVERNANÇA
Estratégia
Orçamento 
Atualizado]]</f>
        <v>#DIV/0!</v>
      </c>
      <c r="AM117" s="93"/>
      <c r="AN117" s="201" t="e">
        <f>Tabela115[[#This Row],[GOVERNANÇA
Estratégia
(+)
Suplementação
 proposta para a
_ª Reformulação]]/Tabela115[[#This Row],[GOVERNANÇA
Estratégia
Orçamento 
Atualizado]]</f>
        <v>#DIV/0!</v>
      </c>
      <c r="AO117" s="93"/>
      <c r="AP117" s="201" t="e">
        <f>-Tabela115[[#This Row],[GOVERNANÇA
Estratégia
(-)
Redução
proposta para a
_ª Reformulação]]/Tabela115[[#This Row],[GOVERNANÇA
Estratégia
Orçamento 
Atualizado]]</f>
        <v>#DIV/0!</v>
      </c>
      <c r="AQ11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7" s="31"/>
      <c r="AS117" s="93"/>
      <c r="AT117" s="93">
        <f>Tabela115[[#This Row],[GOVERNANÇA
Controle
Proposta Orçamentária Inicial]]+Tabela115[[#This Row],[GOVERNANÇA
Controle
Transposições Orçamentárias 
Nº __ a __ 
e
Reformulações
aprovadas]]</f>
        <v>0</v>
      </c>
      <c r="AU117" s="93"/>
      <c r="AV117" s="201" t="e">
        <f>Tabela115[[#This Row],[GOVERNANÇA
Controle
Despesa Liquidada até __/__/____]]/Tabela115[[#This Row],[GOVERNANÇA
Controle
Orçamento 
Atualizado]]</f>
        <v>#DIV/0!</v>
      </c>
      <c r="AW117" s="93"/>
      <c r="AX117" s="201" t="e">
        <f>Tabela115[[#This Row],[GOVERNANÇA
Controle
(+)
Suplementação
 proposta para a
_ª Reformulação]]/Tabela115[[#This Row],[GOVERNANÇA
Controle
Orçamento 
Atualizado]]</f>
        <v>#DIV/0!</v>
      </c>
      <c r="AY117" s="93"/>
      <c r="AZ117" s="201" t="e">
        <f>-Tabela115[[#This Row],[GOVERNANÇA
Controle
(-)
Redução
proposta para a
_ª Reformulação]]/Tabela115[[#This Row],[GOVERNANÇA
Controle
Orçamento 
Atualizado]]</f>
        <v>#DIV/0!</v>
      </c>
      <c r="BA11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7" s="225"/>
      <c r="BD117" s="93"/>
      <c r="BE117" s="93">
        <f>Tabela115[[#This Row],[FINALIDADE
Fiscalização
Proposta Orçamentária Inicial]]+Tabela115[[#This Row],[FINALIDADE
Fiscalização
Transposições Orçamentárias 
Nº __ a __ 
e
Reformulações
aprovadas]]</f>
        <v>0</v>
      </c>
      <c r="BF117" s="93"/>
      <c r="BG117" s="201" t="e">
        <f>Tabela115[[#This Row],[FINALIDADE
Fiscalização
Despesa Liquidada até __/__/____]]/Tabela115[[#This Row],[FINALIDADE
Fiscalização
Orçamento 
Atualizado]]</f>
        <v>#DIV/0!</v>
      </c>
      <c r="BH117" s="93"/>
      <c r="BI117" s="201" t="e">
        <f>Tabela115[[#This Row],[FINALIDADE
Fiscalização
(+)
Suplementação
 proposta para a
_ª Reformulação]]/Tabela115[[#This Row],[FINALIDADE
Fiscalização
Orçamento 
Atualizado]]</f>
        <v>#DIV/0!</v>
      </c>
      <c r="BJ117" s="93"/>
      <c r="BK117" s="201" t="e">
        <f>Tabela115[[#This Row],[FINALIDADE
Fiscalização
(-)
Redução
proposta para a
_ª Reformulação]]/Tabela115[[#This Row],[FINALIDADE
Fiscalização
Orçamento 
Atualizado]]</f>
        <v>#DIV/0!</v>
      </c>
      <c r="BL11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7" s="31"/>
      <c r="BN117" s="93"/>
      <c r="BO117" s="93">
        <f>Tabela115[[#This Row],[FINALIDADE
Registro
Proposta Orçamentária Inicial]]+Tabela115[[#This Row],[FINALIDADE
Registro
Transposições Orçamentárias 
Nº __ a __ 
e
Reformulações
aprovadas]]</f>
        <v>0</v>
      </c>
      <c r="BP117" s="93"/>
      <c r="BQ117" s="202" t="e">
        <f>Tabela115[[#This Row],[FINALIDADE
Registro
Despesa Liquidada até __/__/____]]/Tabela115[[#This Row],[FINALIDADE
Registro
Orçamento 
Atualizado]]</f>
        <v>#DIV/0!</v>
      </c>
      <c r="BR117" s="93"/>
      <c r="BS117" s="202" t="e">
        <f>Tabela115[[#This Row],[FINALIDADE
Registro
(+)
Suplementação
 proposta para a
_ª Reformulação]]/Tabela115[[#This Row],[FINALIDADE
Registro
Orçamento 
Atualizado]]</f>
        <v>#DIV/0!</v>
      </c>
      <c r="BT117" s="93"/>
      <c r="BU117" s="202" t="e">
        <f>Tabela115[[#This Row],[FINALIDADE
Registro
(-)
Redução
proposta para a
_ª Reformulação]]/Tabela115[[#This Row],[FINALIDADE
Registro
Orçamento 
Atualizado]]</f>
        <v>#DIV/0!</v>
      </c>
      <c r="BV11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7" s="244"/>
      <c r="BX117" s="31"/>
      <c r="BY11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7" s="93"/>
      <c r="CA117" s="201" t="e">
        <f>Tabela115[[#This Row],[FINALIDADE
Julgamento e Normatização
Despesa Liquidada até __/__/____]]/Tabela115[[#This Row],[FINALIDADE
Julgamento e Normatização
Orçamento 
Atualizado]]</f>
        <v>#DIV/0!</v>
      </c>
      <c r="CB117" s="93"/>
      <c r="CC11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7" s="93"/>
      <c r="CE11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7" s="31"/>
      <c r="CI117" s="31"/>
      <c r="CJ11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7" s="31"/>
      <c r="CL117" s="203" t="e">
        <f>Tabela115[[#This Row],[GESTÃO
Comunicação 
e Eventos
Despesa Liquidada até __/__/____]]/Tabela115[[#This Row],[GESTÃO
Comunicação 
e Eventos
Orçamento 
Atualizado]]</f>
        <v>#DIV/0!</v>
      </c>
      <c r="CM117" s="31"/>
      <c r="CN117" s="203" t="e">
        <f>Tabela115[[#This Row],[GESTÃO
Comunicação 
e Eventos
(+)
Suplementação
 proposta para a
_ª Reformulação]]/Tabela115[[#This Row],[GESTÃO
Comunicação 
e Eventos
Orçamento 
Atualizado]]</f>
        <v>#DIV/0!</v>
      </c>
      <c r="CO117" s="31"/>
      <c r="CP117" s="203" t="e">
        <f>-Tabela115[[#This Row],[GESTÃO
Comunicação 
e Eventos
(-)
Redução
proposta para a
_ª Reformulação]]/Tabela115[[#This Row],[GESTÃO
Comunicação 
e Eventos
Orçamento 
Atualizado]]</f>
        <v>#DIV/0!</v>
      </c>
      <c r="CQ11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7" s="31"/>
      <c r="CS117" s="31"/>
      <c r="CT11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7" s="31"/>
      <c r="CV117" s="203" t="e">
        <f>Tabela115[[#This Row],[GESTÃO
Suporte Técnico-Administrativo
Despesa Liquidada até __/__/____]]/Tabela115[[#This Row],[GESTÃO
Suporte Técnico-Administrativo
Orçamento 
Atualizado]]</f>
        <v>#DIV/0!</v>
      </c>
      <c r="CW117" s="31"/>
      <c r="CX11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7" s="31"/>
      <c r="CZ11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7" s="31"/>
      <c r="DC117" s="31"/>
      <c r="DD11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7" s="31"/>
      <c r="DF117" s="203" t="e">
        <f>Tabela115[[#This Row],[GESTÃO
Tecnologia da
Informação
Despesa Liquidada até __/__/____]]/Tabela115[[#This Row],[GESTÃO
Tecnologia da
Informação
Orçamento 
Atualizado]]</f>
        <v>#DIV/0!</v>
      </c>
      <c r="DG117" s="31"/>
      <c r="DH11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7" s="31"/>
      <c r="DJ117" s="203" t="e">
        <f>-Tabela115[[#This Row],[GESTÃO
Tecnologia da
Informação
(-)
Redução
proposta para a
_ª Reformulação]]/Tabela115[[#This Row],[GESTÃO
Tecnologia da
Informação
Orçamento 
Atualizado]]</f>
        <v>#DIV/0!</v>
      </c>
      <c r="DK11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7" s="31"/>
      <c r="DM117" s="31"/>
      <c r="DN117" s="31">
        <f>Tabela115[[#This Row],[GESTÃO
Infraestrutura
Proposta Orçamentária Inicial]]+Tabela115[[#This Row],[GESTÃO
Infraestrutura
Transposições Orçamentárias 
Nº __ a __ 
e
Reformulações
aprovadas]]</f>
        <v>0</v>
      </c>
      <c r="DO117" s="31"/>
      <c r="DP117" s="203" t="e">
        <f>Tabela115[[#This Row],[GESTÃO
Infraestrutura
Despesa Liquidada até __/__/____]]/Tabela115[[#This Row],[GESTÃO
Infraestrutura
Orçamento 
Atualizado]]</f>
        <v>#DIV/0!</v>
      </c>
      <c r="DQ117" s="31"/>
      <c r="DR117" s="203" t="e">
        <f>Tabela115[[#This Row],[GESTÃO
Infraestrutura
(+)
Suplementação
 proposta para a
_ª Reformulação]]/Tabela115[[#This Row],[GESTÃO
Infraestrutura
Orçamento 
Atualizado]]</f>
        <v>#DIV/0!</v>
      </c>
      <c r="DS117" s="31"/>
      <c r="DT117" s="203" t="e">
        <f>Tabela115[[#This Row],[GESTÃO
Infraestrutura
(-)
Redução
proposta para a
_ª Reformulação]]/Tabela115[[#This Row],[GESTÃO
Infraestrutura
Orçamento 
Atualizado]]</f>
        <v>#DIV/0!</v>
      </c>
      <c r="DU11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7" s="89"/>
      <c r="DX117" s="89"/>
      <c r="DY117" s="89"/>
      <c r="DZ117" s="89"/>
      <c r="EA117" s="89"/>
      <c r="EB117" s="89"/>
      <c r="EC117" s="89"/>
      <c r="ED117" s="89"/>
      <c r="EE117" s="89"/>
    </row>
    <row r="118" spans="1:136" s="18" customFormat="1" ht="12" x14ac:dyDescent="0.25">
      <c r="A118" s="85" t="s">
        <v>700</v>
      </c>
      <c r="B118" s="213" t="s">
        <v>718</v>
      </c>
      <c r="C11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8" s="69" t="e">
        <f>Tabela115[[#This Row],[DESPESA
LIQUIDADA ATÉ
 __/__/____]]/Tabela115[[#This Row],[ORÇAMENTO
ATUALIZADO]]</f>
        <v>#DIV/0!</v>
      </c>
      <c r="H11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8" s="263" t="e">
        <f>Tabela115[[#This Row],[(+)
SUPLEMENTAÇÃO
PROPOSTA PARA A
_ª
REFORMULAÇÃO]]/Tabela115[[#This Row],[ORÇAMENTO
ATUALIZADO]]</f>
        <v>#DIV/0!</v>
      </c>
      <c r="J11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8" s="263" t="e">
        <f>-Tabela115[[#This Row],[(-)
REDUÇÃO
PROPOSTA PARA A
_ª
REFORMULAÇÃO]]/Tabela115[[#This Row],[ORÇAMENTO
ATUALIZADO]]</f>
        <v>#DIV/0!</v>
      </c>
      <c r="L11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8" s="83" t="e">
        <f>(Tabela115[[#This Row],[PROPOSTA
ORÇAMENTÁRIA
ATUALIZADA
APÓS A
_ª
REFORMULAÇÃO]]/Tabela115[[#This Row],[ORÇAMENTO
ATUALIZADO]])-1</f>
        <v>#DIV/0!</v>
      </c>
      <c r="N118" s="225"/>
      <c r="O118" s="93"/>
      <c r="P11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8" s="93"/>
      <c r="R118" s="201" t="e">
        <f>Tabela115[[#This Row],[GOVERNANÇA
Direção e
Liderança
Despesa Liquidada até __/__/____]]/Tabela115[[#This Row],[GOVERNANÇA
Direção e
Liderança
Orçamento 
Atualizado]]</f>
        <v>#DIV/0!</v>
      </c>
      <c r="S118" s="93"/>
      <c r="T11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8" s="93"/>
      <c r="V118" s="201" t="e">
        <f>-Tabela115[[#This Row],[GOVERNANÇA
Direção e
Liderança
(-)
Redução
proposta para a
_ª Reformulação]]/Tabela115[[#This Row],[GOVERNANÇA
Direção e
Liderança
Orçamento 
Atualizado]]</f>
        <v>#DIV/0!</v>
      </c>
      <c r="W11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8" s="31"/>
      <c r="Y118" s="31"/>
      <c r="Z11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8" s="31"/>
      <c r="AB118" s="203" t="e">
        <f>Tabela115[[#This Row],[GOVERNANÇA
Relacionamento 
Institucional
Despesa Liquidada até __/__/____]]/Tabela115[[#This Row],[GOVERNANÇA
Relacionamento 
Institucional
Orçamento 
Atualizado]]</f>
        <v>#DIV/0!</v>
      </c>
      <c r="AC118" s="31"/>
      <c r="AD11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8" s="31"/>
      <c r="AF11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8" s="31"/>
      <c r="AI118" s="93"/>
      <c r="AJ118" s="93">
        <f>Tabela115[[#This Row],[GOVERNANÇA
Estratégia
Proposta Orçamentária Inicial]]+Tabela115[[#This Row],[GOVERNANÇA
Estratégia
Transposições Orçamentárias 
Nº __ a __ 
e
Reformulações
aprovadas]]</f>
        <v>0</v>
      </c>
      <c r="AK118" s="93"/>
      <c r="AL118" s="201" t="e">
        <f>Tabela115[[#This Row],[GOVERNANÇA
Estratégia
Despesa Liquidada até __/__/____]]/Tabela115[[#This Row],[GOVERNANÇA
Estratégia
Orçamento 
Atualizado]]</f>
        <v>#DIV/0!</v>
      </c>
      <c r="AM118" s="93"/>
      <c r="AN118" s="201" t="e">
        <f>Tabela115[[#This Row],[GOVERNANÇA
Estratégia
(+)
Suplementação
 proposta para a
_ª Reformulação]]/Tabela115[[#This Row],[GOVERNANÇA
Estratégia
Orçamento 
Atualizado]]</f>
        <v>#DIV/0!</v>
      </c>
      <c r="AO118" s="93"/>
      <c r="AP118" s="201" t="e">
        <f>-Tabela115[[#This Row],[GOVERNANÇA
Estratégia
(-)
Redução
proposta para a
_ª Reformulação]]/Tabela115[[#This Row],[GOVERNANÇA
Estratégia
Orçamento 
Atualizado]]</f>
        <v>#DIV/0!</v>
      </c>
      <c r="AQ11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8" s="31"/>
      <c r="AS118" s="93"/>
      <c r="AT118" s="93">
        <f>Tabela115[[#This Row],[GOVERNANÇA
Controle
Proposta Orçamentária Inicial]]+Tabela115[[#This Row],[GOVERNANÇA
Controle
Transposições Orçamentárias 
Nº __ a __ 
e
Reformulações
aprovadas]]</f>
        <v>0</v>
      </c>
      <c r="AU118" s="93"/>
      <c r="AV118" s="201" t="e">
        <f>Tabela115[[#This Row],[GOVERNANÇA
Controle
Despesa Liquidada até __/__/____]]/Tabela115[[#This Row],[GOVERNANÇA
Controle
Orçamento 
Atualizado]]</f>
        <v>#DIV/0!</v>
      </c>
      <c r="AW118" s="93"/>
      <c r="AX118" s="201" t="e">
        <f>Tabela115[[#This Row],[GOVERNANÇA
Controle
(+)
Suplementação
 proposta para a
_ª Reformulação]]/Tabela115[[#This Row],[GOVERNANÇA
Controle
Orçamento 
Atualizado]]</f>
        <v>#DIV/0!</v>
      </c>
      <c r="AY118" s="93"/>
      <c r="AZ118" s="201" t="e">
        <f>-Tabela115[[#This Row],[GOVERNANÇA
Controle
(-)
Redução
proposta para a
_ª Reformulação]]/Tabela115[[#This Row],[GOVERNANÇA
Controle
Orçamento 
Atualizado]]</f>
        <v>#DIV/0!</v>
      </c>
      <c r="BA11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8" s="225"/>
      <c r="BD118" s="93"/>
      <c r="BE118" s="93">
        <f>Tabela115[[#This Row],[FINALIDADE
Fiscalização
Proposta Orçamentária Inicial]]+Tabela115[[#This Row],[FINALIDADE
Fiscalização
Transposições Orçamentárias 
Nº __ a __ 
e
Reformulações
aprovadas]]</f>
        <v>0</v>
      </c>
      <c r="BF118" s="93"/>
      <c r="BG118" s="201" t="e">
        <f>Tabela115[[#This Row],[FINALIDADE
Fiscalização
Despesa Liquidada até __/__/____]]/Tabela115[[#This Row],[FINALIDADE
Fiscalização
Orçamento 
Atualizado]]</f>
        <v>#DIV/0!</v>
      </c>
      <c r="BH118" s="93"/>
      <c r="BI118" s="201" t="e">
        <f>Tabela115[[#This Row],[FINALIDADE
Fiscalização
(+)
Suplementação
 proposta para a
_ª Reformulação]]/Tabela115[[#This Row],[FINALIDADE
Fiscalização
Orçamento 
Atualizado]]</f>
        <v>#DIV/0!</v>
      </c>
      <c r="BJ118" s="93"/>
      <c r="BK118" s="201" t="e">
        <f>Tabela115[[#This Row],[FINALIDADE
Fiscalização
(-)
Redução
proposta para a
_ª Reformulação]]/Tabela115[[#This Row],[FINALIDADE
Fiscalização
Orçamento 
Atualizado]]</f>
        <v>#DIV/0!</v>
      </c>
      <c r="BL11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8" s="31"/>
      <c r="BN118" s="93"/>
      <c r="BO118" s="93">
        <f>Tabela115[[#This Row],[FINALIDADE
Registro
Proposta Orçamentária Inicial]]+Tabela115[[#This Row],[FINALIDADE
Registro
Transposições Orçamentárias 
Nº __ a __ 
e
Reformulações
aprovadas]]</f>
        <v>0</v>
      </c>
      <c r="BP118" s="93"/>
      <c r="BQ118" s="202" t="e">
        <f>Tabela115[[#This Row],[FINALIDADE
Registro
Despesa Liquidada até __/__/____]]/Tabela115[[#This Row],[FINALIDADE
Registro
Orçamento 
Atualizado]]</f>
        <v>#DIV/0!</v>
      </c>
      <c r="BR118" s="93"/>
      <c r="BS118" s="202" t="e">
        <f>Tabela115[[#This Row],[FINALIDADE
Registro
(+)
Suplementação
 proposta para a
_ª Reformulação]]/Tabela115[[#This Row],[FINALIDADE
Registro
Orçamento 
Atualizado]]</f>
        <v>#DIV/0!</v>
      </c>
      <c r="BT118" s="93"/>
      <c r="BU118" s="202" t="e">
        <f>Tabela115[[#This Row],[FINALIDADE
Registro
(-)
Redução
proposta para a
_ª Reformulação]]/Tabela115[[#This Row],[FINALIDADE
Registro
Orçamento 
Atualizado]]</f>
        <v>#DIV/0!</v>
      </c>
      <c r="BV11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8" s="244"/>
      <c r="BX118" s="31"/>
      <c r="BY11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8" s="93"/>
      <c r="CA118" s="201" t="e">
        <f>Tabela115[[#This Row],[FINALIDADE
Julgamento e Normatização
Despesa Liquidada até __/__/____]]/Tabela115[[#This Row],[FINALIDADE
Julgamento e Normatização
Orçamento 
Atualizado]]</f>
        <v>#DIV/0!</v>
      </c>
      <c r="CB118" s="93"/>
      <c r="CC11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8" s="93"/>
      <c r="CE11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8" s="31"/>
      <c r="CI118" s="31"/>
      <c r="CJ11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8" s="31"/>
      <c r="CL118" s="203" t="e">
        <f>Tabela115[[#This Row],[GESTÃO
Comunicação 
e Eventos
Despesa Liquidada até __/__/____]]/Tabela115[[#This Row],[GESTÃO
Comunicação 
e Eventos
Orçamento 
Atualizado]]</f>
        <v>#DIV/0!</v>
      </c>
      <c r="CM118" s="31"/>
      <c r="CN118" s="203" t="e">
        <f>Tabela115[[#This Row],[GESTÃO
Comunicação 
e Eventos
(+)
Suplementação
 proposta para a
_ª Reformulação]]/Tabela115[[#This Row],[GESTÃO
Comunicação 
e Eventos
Orçamento 
Atualizado]]</f>
        <v>#DIV/0!</v>
      </c>
      <c r="CO118" s="31"/>
      <c r="CP118" s="203" t="e">
        <f>-Tabela115[[#This Row],[GESTÃO
Comunicação 
e Eventos
(-)
Redução
proposta para a
_ª Reformulação]]/Tabela115[[#This Row],[GESTÃO
Comunicação 
e Eventos
Orçamento 
Atualizado]]</f>
        <v>#DIV/0!</v>
      </c>
      <c r="CQ11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8" s="31"/>
      <c r="CS118" s="31"/>
      <c r="CT11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8" s="31"/>
      <c r="CV118" s="203" t="e">
        <f>Tabela115[[#This Row],[GESTÃO
Suporte Técnico-Administrativo
Despesa Liquidada até __/__/____]]/Tabela115[[#This Row],[GESTÃO
Suporte Técnico-Administrativo
Orçamento 
Atualizado]]</f>
        <v>#DIV/0!</v>
      </c>
      <c r="CW118" s="31"/>
      <c r="CX11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8" s="31"/>
      <c r="CZ11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8" s="31"/>
      <c r="DC118" s="31"/>
      <c r="DD11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8" s="31"/>
      <c r="DF118" s="203" t="e">
        <f>Tabela115[[#This Row],[GESTÃO
Tecnologia da
Informação
Despesa Liquidada até __/__/____]]/Tabela115[[#This Row],[GESTÃO
Tecnologia da
Informação
Orçamento 
Atualizado]]</f>
        <v>#DIV/0!</v>
      </c>
      <c r="DG118" s="31"/>
      <c r="DH11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8" s="31"/>
      <c r="DJ118" s="203" t="e">
        <f>-Tabela115[[#This Row],[GESTÃO
Tecnologia da
Informação
(-)
Redução
proposta para a
_ª Reformulação]]/Tabela115[[#This Row],[GESTÃO
Tecnologia da
Informação
Orçamento 
Atualizado]]</f>
        <v>#DIV/0!</v>
      </c>
      <c r="DK11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8" s="31"/>
      <c r="DM118" s="31"/>
      <c r="DN118" s="31">
        <f>Tabela115[[#This Row],[GESTÃO
Infraestrutura
Proposta Orçamentária Inicial]]+Tabela115[[#This Row],[GESTÃO
Infraestrutura
Transposições Orçamentárias 
Nº __ a __ 
e
Reformulações
aprovadas]]</f>
        <v>0</v>
      </c>
      <c r="DO118" s="31"/>
      <c r="DP118" s="203" t="e">
        <f>Tabela115[[#This Row],[GESTÃO
Infraestrutura
Despesa Liquidada até __/__/____]]/Tabela115[[#This Row],[GESTÃO
Infraestrutura
Orçamento 
Atualizado]]</f>
        <v>#DIV/0!</v>
      </c>
      <c r="DQ118" s="31"/>
      <c r="DR118" s="203" t="e">
        <f>Tabela115[[#This Row],[GESTÃO
Infraestrutura
(+)
Suplementação
 proposta para a
_ª Reformulação]]/Tabela115[[#This Row],[GESTÃO
Infraestrutura
Orçamento 
Atualizado]]</f>
        <v>#DIV/0!</v>
      </c>
      <c r="DS118" s="31"/>
      <c r="DT118" s="203" t="e">
        <f>Tabela115[[#This Row],[GESTÃO
Infraestrutura
(-)
Redução
proposta para a
_ª Reformulação]]/Tabela115[[#This Row],[GESTÃO
Infraestrutura
Orçamento 
Atualizado]]</f>
        <v>#DIV/0!</v>
      </c>
      <c r="DU11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8" s="89"/>
      <c r="DX118" s="89"/>
      <c r="DY118" s="89"/>
      <c r="DZ118" s="89"/>
      <c r="EA118" s="89"/>
      <c r="EB118" s="89"/>
      <c r="EC118" s="89"/>
      <c r="ED118" s="89"/>
      <c r="EE118" s="89"/>
    </row>
    <row r="119" spans="1:136" s="18" customFormat="1" ht="12" x14ac:dyDescent="0.25">
      <c r="A119" s="85" t="s">
        <v>742</v>
      </c>
      <c r="B119" s="213" t="s">
        <v>362</v>
      </c>
      <c r="C11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1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1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1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19" s="69" t="e">
        <f>Tabela115[[#This Row],[DESPESA
LIQUIDADA ATÉ
 __/__/____]]/Tabela115[[#This Row],[ORÇAMENTO
ATUALIZADO]]</f>
        <v>#DIV/0!</v>
      </c>
      <c r="H11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19" s="263" t="e">
        <f>Tabela115[[#This Row],[(+)
SUPLEMENTAÇÃO
PROPOSTA PARA A
_ª
REFORMULAÇÃO]]/Tabela115[[#This Row],[ORÇAMENTO
ATUALIZADO]]</f>
        <v>#DIV/0!</v>
      </c>
      <c r="J11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19" s="263" t="e">
        <f>-Tabela115[[#This Row],[(-)
REDUÇÃO
PROPOSTA PARA A
_ª
REFORMULAÇÃO]]/Tabela115[[#This Row],[ORÇAMENTO
ATUALIZADO]]</f>
        <v>#DIV/0!</v>
      </c>
      <c r="L11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19" s="83" t="e">
        <f>(Tabela115[[#This Row],[PROPOSTA
ORÇAMENTÁRIA
ATUALIZADA
APÓS A
_ª
REFORMULAÇÃO]]/Tabela115[[#This Row],[ORÇAMENTO
ATUALIZADO]])-1</f>
        <v>#DIV/0!</v>
      </c>
      <c r="N119" s="225"/>
      <c r="O119" s="93"/>
      <c r="P11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19" s="93"/>
      <c r="R119" s="201" t="e">
        <f>Tabela115[[#This Row],[GOVERNANÇA
Direção e
Liderança
Despesa Liquidada até __/__/____]]/Tabela115[[#This Row],[GOVERNANÇA
Direção e
Liderança
Orçamento 
Atualizado]]</f>
        <v>#DIV/0!</v>
      </c>
      <c r="S119" s="93"/>
      <c r="T11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19" s="93"/>
      <c r="V119" s="201" t="e">
        <f>-Tabela115[[#This Row],[GOVERNANÇA
Direção e
Liderança
(-)
Redução
proposta para a
_ª Reformulação]]/Tabela115[[#This Row],[GOVERNANÇA
Direção e
Liderança
Orçamento 
Atualizado]]</f>
        <v>#DIV/0!</v>
      </c>
      <c r="W11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19" s="31"/>
      <c r="Y119" s="31"/>
      <c r="Z11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19" s="31"/>
      <c r="AB119" s="203" t="e">
        <f>Tabela115[[#This Row],[GOVERNANÇA
Relacionamento 
Institucional
Despesa Liquidada até __/__/____]]/Tabela115[[#This Row],[GOVERNANÇA
Relacionamento 
Institucional
Orçamento 
Atualizado]]</f>
        <v>#DIV/0!</v>
      </c>
      <c r="AC119" s="31"/>
      <c r="AD11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19" s="31"/>
      <c r="AF11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1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19" s="31"/>
      <c r="AI119" s="93"/>
      <c r="AJ119" s="93">
        <f>Tabela115[[#This Row],[GOVERNANÇA
Estratégia
Proposta Orçamentária Inicial]]+Tabela115[[#This Row],[GOVERNANÇA
Estratégia
Transposições Orçamentárias 
Nº __ a __ 
e
Reformulações
aprovadas]]</f>
        <v>0</v>
      </c>
      <c r="AK119" s="93"/>
      <c r="AL119" s="201" t="e">
        <f>Tabela115[[#This Row],[GOVERNANÇA
Estratégia
Despesa Liquidada até __/__/____]]/Tabela115[[#This Row],[GOVERNANÇA
Estratégia
Orçamento 
Atualizado]]</f>
        <v>#DIV/0!</v>
      </c>
      <c r="AM119" s="93"/>
      <c r="AN119" s="201" t="e">
        <f>Tabela115[[#This Row],[GOVERNANÇA
Estratégia
(+)
Suplementação
 proposta para a
_ª Reformulação]]/Tabela115[[#This Row],[GOVERNANÇA
Estratégia
Orçamento 
Atualizado]]</f>
        <v>#DIV/0!</v>
      </c>
      <c r="AO119" s="93"/>
      <c r="AP119" s="201" t="e">
        <f>-Tabela115[[#This Row],[GOVERNANÇA
Estratégia
(-)
Redução
proposta para a
_ª Reformulação]]/Tabela115[[#This Row],[GOVERNANÇA
Estratégia
Orçamento 
Atualizado]]</f>
        <v>#DIV/0!</v>
      </c>
      <c r="AQ11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19" s="31"/>
      <c r="AS119" s="93"/>
      <c r="AT119" s="93">
        <f>Tabela115[[#This Row],[GOVERNANÇA
Controle
Proposta Orçamentária Inicial]]+Tabela115[[#This Row],[GOVERNANÇA
Controle
Transposições Orçamentárias 
Nº __ a __ 
e
Reformulações
aprovadas]]</f>
        <v>0</v>
      </c>
      <c r="AU119" s="93"/>
      <c r="AV119" s="201" t="e">
        <f>Tabela115[[#This Row],[GOVERNANÇA
Controle
Despesa Liquidada até __/__/____]]/Tabela115[[#This Row],[GOVERNANÇA
Controle
Orçamento 
Atualizado]]</f>
        <v>#DIV/0!</v>
      </c>
      <c r="AW119" s="93"/>
      <c r="AX119" s="201" t="e">
        <f>Tabela115[[#This Row],[GOVERNANÇA
Controle
(+)
Suplementação
 proposta para a
_ª Reformulação]]/Tabela115[[#This Row],[GOVERNANÇA
Controle
Orçamento 
Atualizado]]</f>
        <v>#DIV/0!</v>
      </c>
      <c r="AY119" s="93"/>
      <c r="AZ119" s="201" t="e">
        <f>-Tabela115[[#This Row],[GOVERNANÇA
Controle
(-)
Redução
proposta para a
_ª Reformulação]]/Tabela115[[#This Row],[GOVERNANÇA
Controle
Orçamento 
Atualizado]]</f>
        <v>#DIV/0!</v>
      </c>
      <c r="BA11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1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19" s="225"/>
      <c r="BD119" s="93"/>
      <c r="BE119" s="93">
        <f>Tabela115[[#This Row],[FINALIDADE
Fiscalização
Proposta Orçamentária Inicial]]+Tabela115[[#This Row],[FINALIDADE
Fiscalização
Transposições Orçamentárias 
Nº __ a __ 
e
Reformulações
aprovadas]]</f>
        <v>0</v>
      </c>
      <c r="BF119" s="93"/>
      <c r="BG119" s="201" t="e">
        <f>Tabela115[[#This Row],[FINALIDADE
Fiscalização
Despesa Liquidada até __/__/____]]/Tabela115[[#This Row],[FINALIDADE
Fiscalização
Orçamento 
Atualizado]]</f>
        <v>#DIV/0!</v>
      </c>
      <c r="BH119" s="93"/>
      <c r="BI119" s="201" t="e">
        <f>Tabela115[[#This Row],[FINALIDADE
Fiscalização
(+)
Suplementação
 proposta para a
_ª Reformulação]]/Tabela115[[#This Row],[FINALIDADE
Fiscalização
Orçamento 
Atualizado]]</f>
        <v>#DIV/0!</v>
      </c>
      <c r="BJ119" s="93"/>
      <c r="BK119" s="201" t="e">
        <f>Tabela115[[#This Row],[FINALIDADE
Fiscalização
(-)
Redução
proposta para a
_ª Reformulação]]/Tabela115[[#This Row],[FINALIDADE
Fiscalização
Orçamento 
Atualizado]]</f>
        <v>#DIV/0!</v>
      </c>
      <c r="BL11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19" s="31"/>
      <c r="BN119" s="93"/>
      <c r="BO119" s="93">
        <f>Tabela115[[#This Row],[FINALIDADE
Registro
Proposta Orçamentária Inicial]]+Tabela115[[#This Row],[FINALIDADE
Registro
Transposições Orçamentárias 
Nº __ a __ 
e
Reformulações
aprovadas]]</f>
        <v>0</v>
      </c>
      <c r="BP119" s="93"/>
      <c r="BQ119" s="202" t="e">
        <f>Tabela115[[#This Row],[FINALIDADE
Registro
Despesa Liquidada até __/__/____]]/Tabela115[[#This Row],[FINALIDADE
Registro
Orçamento 
Atualizado]]</f>
        <v>#DIV/0!</v>
      </c>
      <c r="BR119" s="93"/>
      <c r="BS119" s="202" t="e">
        <f>Tabela115[[#This Row],[FINALIDADE
Registro
(+)
Suplementação
 proposta para a
_ª Reformulação]]/Tabela115[[#This Row],[FINALIDADE
Registro
Orçamento 
Atualizado]]</f>
        <v>#DIV/0!</v>
      </c>
      <c r="BT119" s="93"/>
      <c r="BU119" s="202" t="e">
        <f>Tabela115[[#This Row],[FINALIDADE
Registro
(-)
Redução
proposta para a
_ª Reformulação]]/Tabela115[[#This Row],[FINALIDADE
Registro
Orçamento 
Atualizado]]</f>
        <v>#DIV/0!</v>
      </c>
      <c r="BV11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19" s="244"/>
      <c r="BX119" s="31"/>
      <c r="BY11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19" s="93"/>
      <c r="CA119" s="201" t="e">
        <f>Tabela115[[#This Row],[FINALIDADE
Julgamento e Normatização
Despesa Liquidada até __/__/____]]/Tabela115[[#This Row],[FINALIDADE
Julgamento e Normatização
Orçamento 
Atualizado]]</f>
        <v>#DIV/0!</v>
      </c>
      <c r="CB119" s="93"/>
      <c r="CC11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19" s="93"/>
      <c r="CE11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1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1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19" s="31"/>
      <c r="CI119" s="31"/>
      <c r="CJ11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19" s="31"/>
      <c r="CL119" s="203" t="e">
        <f>Tabela115[[#This Row],[GESTÃO
Comunicação 
e Eventos
Despesa Liquidada até __/__/____]]/Tabela115[[#This Row],[GESTÃO
Comunicação 
e Eventos
Orçamento 
Atualizado]]</f>
        <v>#DIV/0!</v>
      </c>
      <c r="CM119" s="31"/>
      <c r="CN119" s="203" t="e">
        <f>Tabela115[[#This Row],[GESTÃO
Comunicação 
e Eventos
(+)
Suplementação
 proposta para a
_ª Reformulação]]/Tabela115[[#This Row],[GESTÃO
Comunicação 
e Eventos
Orçamento 
Atualizado]]</f>
        <v>#DIV/0!</v>
      </c>
      <c r="CO119" s="31"/>
      <c r="CP119" s="203" t="e">
        <f>-Tabela115[[#This Row],[GESTÃO
Comunicação 
e Eventos
(-)
Redução
proposta para a
_ª Reformulação]]/Tabela115[[#This Row],[GESTÃO
Comunicação 
e Eventos
Orçamento 
Atualizado]]</f>
        <v>#DIV/0!</v>
      </c>
      <c r="CQ11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19" s="31"/>
      <c r="CS119" s="31"/>
      <c r="CT11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19" s="31"/>
      <c r="CV119" s="203" t="e">
        <f>Tabela115[[#This Row],[GESTÃO
Suporte Técnico-Administrativo
Despesa Liquidada até __/__/____]]/Tabela115[[#This Row],[GESTÃO
Suporte Técnico-Administrativo
Orçamento 
Atualizado]]</f>
        <v>#DIV/0!</v>
      </c>
      <c r="CW119" s="31"/>
      <c r="CX11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19" s="31"/>
      <c r="CZ11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1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19" s="31"/>
      <c r="DC119" s="31"/>
      <c r="DD11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19" s="31"/>
      <c r="DF119" s="203" t="e">
        <f>Tabela115[[#This Row],[GESTÃO
Tecnologia da
Informação
Despesa Liquidada até __/__/____]]/Tabela115[[#This Row],[GESTÃO
Tecnologia da
Informação
Orçamento 
Atualizado]]</f>
        <v>#DIV/0!</v>
      </c>
      <c r="DG119" s="31"/>
      <c r="DH11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19" s="31"/>
      <c r="DJ119" s="203" t="e">
        <f>-Tabela115[[#This Row],[GESTÃO
Tecnologia da
Informação
(-)
Redução
proposta para a
_ª Reformulação]]/Tabela115[[#This Row],[GESTÃO
Tecnologia da
Informação
Orçamento 
Atualizado]]</f>
        <v>#DIV/0!</v>
      </c>
      <c r="DK11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19" s="31"/>
      <c r="DM119" s="31"/>
      <c r="DN119" s="31">
        <f>Tabela115[[#This Row],[GESTÃO
Infraestrutura
Proposta Orçamentária Inicial]]+Tabela115[[#This Row],[GESTÃO
Infraestrutura
Transposições Orçamentárias 
Nº __ a __ 
e
Reformulações
aprovadas]]</f>
        <v>0</v>
      </c>
      <c r="DO119" s="31"/>
      <c r="DP119" s="203" t="e">
        <f>Tabela115[[#This Row],[GESTÃO
Infraestrutura
Despesa Liquidada até __/__/____]]/Tabela115[[#This Row],[GESTÃO
Infraestrutura
Orçamento 
Atualizado]]</f>
        <v>#DIV/0!</v>
      </c>
      <c r="DQ119" s="31"/>
      <c r="DR119" s="203" t="e">
        <f>Tabela115[[#This Row],[GESTÃO
Infraestrutura
(+)
Suplementação
 proposta para a
_ª Reformulação]]/Tabela115[[#This Row],[GESTÃO
Infraestrutura
Orçamento 
Atualizado]]</f>
        <v>#DIV/0!</v>
      </c>
      <c r="DS119" s="31"/>
      <c r="DT119" s="203" t="e">
        <f>Tabela115[[#This Row],[GESTÃO
Infraestrutura
(-)
Redução
proposta para a
_ª Reformulação]]/Tabela115[[#This Row],[GESTÃO
Infraestrutura
Orçamento 
Atualizado]]</f>
        <v>#DIV/0!</v>
      </c>
      <c r="DU11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1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19" s="89"/>
      <c r="DX119" s="89"/>
      <c r="DY119" s="89"/>
      <c r="DZ119" s="89"/>
      <c r="EA119" s="89"/>
      <c r="EB119" s="89"/>
      <c r="EC119" s="89"/>
      <c r="ED119" s="89"/>
      <c r="EE119" s="89"/>
    </row>
    <row r="120" spans="1:136" s="37" customFormat="1" ht="12" x14ac:dyDescent="0.25">
      <c r="A120" s="74" t="s">
        <v>168</v>
      </c>
      <c r="B120" s="212" t="s">
        <v>169</v>
      </c>
      <c r="C12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0" s="68" t="e">
        <f>Tabela115[[#This Row],[DESPESA
LIQUIDADA ATÉ
 __/__/____]]/Tabela115[[#This Row],[ORÇAMENTO
ATUALIZADO]]</f>
        <v>#DIV/0!</v>
      </c>
      <c r="H120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0" s="259" t="e">
        <f>Tabela115[[#This Row],[(+)
SUPLEMENTAÇÃO
PROPOSTA PARA A
_ª
REFORMULAÇÃO]]/Tabela115[[#This Row],[ORÇAMENTO
ATUALIZADO]]</f>
        <v>#DIV/0!</v>
      </c>
      <c r="J120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0" s="259" t="e">
        <f>-Tabela115[[#This Row],[(-)
REDUÇÃO
PROPOSTA PARA A
_ª
REFORMULAÇÃO]]/Tabela115[[#This Row],[ORÇAMENTO
ATUALIZADO]]</f>
        <v>#DIV/0!</v>
      </c>
      <c r="L120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0" s="82" t="e">
        <f>(Tabela115[[#This Row],[PROPOSTA
ORÇAMENTÁRIA
ATUALIZADA
APÓS A
_ª
REFORMULAÇÃO]]/Tabela115[[#This Row],[ORÇAMENTO
ATUALIZADO]])-1</f>
        <v>#DIV/0!</v>
      </c>
      <c r="N120" s="221">
        <f>SUM(N121:N123)</f>
        <v>0</v>
      </c>
      <c r="O120" s="92">
        <f>SUM(O121:O123)</f>
        <v>0</v>
      </c>
      <c r="P12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0" s="92">
        <f>SUM(Q121:Q123)</f>
        <v>0</v>
      </c>
      <c r="R120" s="217" t="e">
        <f>Tabela115[[#This Row],[GOVERNANÇA
Direção e
Liderança
Despesa Liquidada até __/__/____]]/Tabela115[[#This Row],[GOVERNANÇA
Direção e
Liderança
Orçamento 
Atualizado]]</f>
        <v>#DIV/0!</v>
      </c>
      <c r="S120" s="92">
        <f>SUM(S121:S123)</f>
        <v>0</v>
      </c>
      <c r="T120" s="217" t="e">
        <f>Tabela115[[#This Row],[GOVERNANÇA
Direção e
Liderança
(+)
Suplementação
 proposta para a
_ª Reformulação]]/Tabela115[[#This Row],[GOVERNANÇA
Direção e
Liderança
Orçamento 
Atualizado]]</f>
        <v>#DIV/0!</v>
      </c>
      <c r="U120" s="92">
        <f>SUM(U121:U123)</f>
        <v>0</v>
      </c>
      <c r="V120" s="217" t="e">
        <f>-Tabela115[[#This Row],[GOVERNANÇA
Direção e
Liderança
(-)
Redução
proposta para a
_ª Reformulação]]/Tabela115[[#This Row],[GOVERNANÇA
Direção e
Liderança
Orçamento 
Atualizado]]</f>
        <v>#DIV/0!</v>
      </c>
      <c r="W12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0" s="80">
        <f>SUM(X121:X123)</f>
        <v>0</v>
      </c>
      <c r="Y120" s="80">
        <f>SUM(Y121:Y123)</f>
        <v>0</v>
      </c>
      <c r="Z12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0" s="80">
        <f>SUM(AA121:AA123)</f>
        <v>0</v>
      </c>
      <c r="AB120" s="218" t="e">
        <f>Tabela115[[#This Row],[GOVERNANÇA
Relacionamento 
Institucional
Despesa Liquidada até __/__/____]]/Tabela115[[#This Row],[GOVERNANÇA
Relacionamento 
Institucional
Orçamento 
Atualizado]]</f>
        <v>#DIV/0!</v>
      </c>
      <c r="AC120" s="80">
        <f>SUM(AC121:AC123)</f>
        <v>0</v>
      </c>
      <c r="AD120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0" s="80">
        <f>SUM(AE121:AE123)</f>
        <v>0</v>
      </c>
      <c r="AF12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0" s="80">
        <f>SUM(AH121:AH123)</f>
        <v>0</v>
      </c>
      <c r="AI120" s="92">
        <f>SUM(AI121:AI123)</f>
        <v>0</v>
      </c>
      <c r="AJ120" s="92">
        <f>Tabela115[[#This Row],[GOVERNANÇA
Estratégia
Proposta Orçamentária Inicial]]+Tabela115[[#This Row],[GOVERNANÇA
Estratégia
Transposições Orçamentárias 
Nº __ a __ 
e
Reformulações
aprovadas]]</f>
        <v>0</v>
      </c>
      <c r="AK120" s="92">
        <f>SUM(AK121:AK123)</f>
        <v>0</v>
      </c>
      <c r="AL120" s="217" t="e">
        <f>Tabela115[[#This Row],[GOVERNANÇA
Estratégia
Despesa Liquidada até __/__/____]]/Tabela115[[#This Row],[GOVERNANÇA
Estratégia
Orçamento 
Atualizado]]</f>
        <v>#DIV/0!</v>
      </c>
      <c r="AM120" s="92">
        <f>SUM(AM121:AM123)</f>
        <v>0</v>
      </c>
      <c r="AN120" s="217" t="e">
        <f>Tabela115[[#This Row],[GOVERNANÇA
Estratégia
(+)
Suplementação
 proposta para a
_ª Reformulação]]/Tabela115[[#This Row],[GOVERNANÇA
Estratégia
Orçamento 
Atualizado]]</f>
        <v>#DIV/0!</v>
      </c>
      <c r="AO120" s="92">
        <f>SUM(AO121:AO123)</f>
        <v>0</v>
      </c>
      <c r="AP120" s="217" t="e">
        <f>-Tabela115[[#This Row],[GOVERNANÇA
Estratégia
(-)
Redução
proposta para a
_ª Reformulação]]/Tabela115[[#This Row],[GOVERNANÇA
Estratégia
Orçamento 
Atualizado]]</f>
        <v>#DIV/0!</v>
      </c>
      <c r="AQ12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0" s="80">
        <f>SUM(AR121:AR123)</f>
        <v>0</v>
      </c>
      <c r="AS120" s="92">
        <f>SUM(AS121:AS123)</f>
        <v>0</v>
      </c>
      <c r="AT120" s="92">
        <f>Tabela115[[#This Row],[GOVERNANÇA
Controle
Proposta Orçamentária Inicial]]+Tabela115[[#This Row],[GOVERNANÇA
Controle
Transposições Orçamentárias 
Nº __ a __ 
e
Reformulações
aprovadas]]</f>
        <v>0</v>
      </c>
      <c r="AU120" s="92">
        <f>SUM(AU121:AU123)</f>
        <v>0</v>
      </c>
      <c r="AV120" s="217" t="e">
        <f>Tabela115[[#This Row],[GOVERNANÇA
Controle
Despesa Liquidada até __/__/____]]/Tabela115[[#This Row],[GOVERNANÇA
Controle
Orçamento 
Atualizado]]</f>
        <v>#DIV/0!</v>
      </c>
      <c r="AW120" s="92">
        <f>SUM(AW121:AW123)</f>
        <v>0</v>
      </c>
      <c r="AX120" s="217" t="e">
        <f>Tabela115[[#This Row],[GOVERNANÇA
Controle
(+)
Suplementação
 proposta para a
_ª Reformulação]]/Tabela115[[#This Row],[GOVERNANÇA
Controle
Orçamento 
Atualizado]]</f>
        <v>#DIV/0!</v>
      </c>
      <c r="AY120" s="92">
        <f>SUM(AY121:AY123)</f>
        <v>0</v>
      </c>
      <c r="AZ120" s="217" t="e">
        <f>-Tabela115[[#This Row],[GOVERNANÇA
Controle
(-)
Redução
proposta para a
_ª Reformulação]]/Tabela115[[#This Row],[GOVERNANÇA
Controle
Orçamento 
Atualizado]]</f>
        <v>#DIV/0!</v>
      </c>
      <c r="BA12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0" s="221">
        <f>SUM(BC121:BC123)</f>
        <v>0</v>
      </c>
      <c r="BD120" s="92">
        <f>SUM(BD121:BD123)</f>
        <v>0</v>
      </c>
      <c r="BE120" s="92">
        <f>Tabela115[[#This Row],[FINALIDADE
Fiscalização
Proposta Orçamentária Inicial]]+Tabela115[[#This Row],[FINALIDADE
Fiscalização
Transposições Orçamentárias 
Nº __ a __ 
e
Reformulações
aprovadas]]</f>
        <v>0</v>
      </c>
      <c r="BF120" s="92">
        <f>SUM(BF121:BF123)</f>
        <v>0</v>
      </c>
      <c r="BG120" s="217" t="e">
        <f>Tabela115[[#This Row],[FINALIDADE
Fiscalização
Despesa Liquidada até __/__/____]]/Tabela115[[#This Row],[FINALIDADE
Fiscalização
Orçamento 
Atualizado]]</f>
        <v>#DIV/0!</v>
      </c>
      <c r="BH120" s="92">
        <f>SUM(BH121:BH123)</f>
        <v>0</v>
      </c>
      <c r="BI120" s="217" t="e">
        <f>Tabela115[[#This Row],[FINALIDADE
Fiscalização
(+)
Suplementação
 proposta para a
_ª Reformulação]]/Tabela115[[#This Row],[FINALIDADE
Fiscalização
Orçamento 
Atualizado]]</f>
        <v>#DIV/0!</v>
      </c>
      <c r="BJ120" s="92">
        <f>SUM(BJ121:BJ123)</f>
        <v>0</v>
      </c>
      <c r="BK120" s="217" t="e">
        <f>Tabela115[[#This Row],[FINALIDADE
Fiscalização
(-)
Redução
proposta para a
_ª Reformulação]]/Tabela115[[#This Row],[FINALIDADE
Fiscalização
Orçamento 
Atualizado]]</f>
        <v>#DIV/0!</v>
      </c>
      <c r="BL12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0" s="80">
        <f>SUM(BM121:BM123)</f>
        <v>0</v>
      </c>
      <c r="BN120" s="92">
        <f>SUM(BN121:BN123)</f>
        <v>0</v>
      </c>
      <c r="BO120" s="92">
        <f>Tabela115[[#This Row],[FINALIDADE
Registro
Proposta Orçamentária Inicial]]+Tabela115[[#This Row],[FINALIDADE
Registro
Transposições Orçamentárias 
Nº __ a __ 
e
Reformulações
aprovadas]]</f>
        <v>0</v>
      </c>
      <c r="BP120" s="92">
        <f>SUM(BP121:BP123)</f>
        <v>0</v>
      </c>
      <c r="BQ120" s="220" t="e">
        <f>Tabela115[[#This Row],[FINALIDADE
Registro
Despesa Liquidada até __/__/____]]/Tabela115[[#This Row],[FINALIDADE
Registro
Orçamento 
Atualizado]]</f>
        <v>#DIV/0!</v>
      </c>
      <c r="BR120" s="92">
        <f>SUM(BR121:BR123)</f>
        <v>0</v>
      </c>
      <c r="BS120" s="220" t="e">
        <f>Tabela115[[#This Row],[FINALIDADE
Registro
(+)
Suplementação
 proposta para a
_ª Reformulação]]/Tabela115[[#This Row],[FINALIDADE
Registro
Orçamento 
Atualizado]]</f>
        <v>#DIV/0!</v>
      </c>
      <c r="BT120" s="92">
        <f>SUM(BT121:BT123)</f>
        <v>0</v>
      </c>
      <c r="BU120" s="220" t="e">
        <f>Tabela115[[#This Row],[FINALIDADE
Registro
(-)
Redução
proposta para a
_ª Reformulação]]/Tabela115[[#This Row],[FINALIDADE
Registro
Orçamento 
Atualizado]]</f>
        <v>#DIV/0!</v>
      </c>
      <c r="BV12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0" s="243">
        <f>SUM(BW121:BW123)</f>
        <v>0</v>
      </c>
      <c r="BX120" s="80">
        <f>SUM(BX121:BX123)</f>
        <v>0</v>
      </c>
      <c r="BY12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0" s="92">
        <f>SUM(BZ121:BZ123)</f>
        <v>0</v>
      </c>
      <c r="CA120" s="217" t="e">
        <f>Tabela115[[#This Row],[FINALIDADE
Julgamento e Normatização
Despesa Liquidada até __/__/____]]/Tabela115[[#This Row],[FINALIDADE
Julgamento e Normatização
Orçamento 
Atualizado]]</f>
        <v>#DIV/0!</v>
      </c>
      <c r="CB120" s="92">
        <f>SUM(CB121:CB123)</f>
        <v>0</v>
      </c>
      <c r="CC12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0" s="92">
        <f>SUM(CD121:CD123)</f>
        <v>0</v>
      </c>
      <c r="CE12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2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0" s="80">
        <f>SUM(CH121:CH123)</f>
        <v>0</v>
      </c>
      <c r="CI120" s="80">
        <f>SUM(CI121:CI123)</f>
        <v>0</v>
      </c>
      <c r="CJ12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0" s="80">
        <f>SUM(CK121:CK123)</f>
        <v>0</v>
      </c>
      <c r="CL120" s="218" t="e">
        <f>Tabela115[[#This Row],[GESTÃO
Comunicação 
e Eventos
Despesa Liquidada até __/__/____]]/Tabela115[[#This Row],[GESTÃO
Comunicação 
e Eventos
Orçamento 
Atualizado]]</f>
        <v>#DIV/0!</v>
      </c>
      <c r="CM120" s="80">
        <f>SUM(CM121:CM123)</f>
        <v>0</v>
      </c>
      <c r="CN120" s="218" t="e">
        <f>Tabela115[[#This Row],[GESTÃO
Comunicação 
e Eventos
(+)
Suplementação
 proposta para a
_ª Reformulação]]/Tabela115[[#This Row],[GESTÃO
Comunicação 
e Eventos
Orçamento 
Atualizado]]</f>
        <v>#DIV/0!</v>
      </c>
      <c r="CO120" s="80">
        <f>SUM(CO121:CO123)</f>
        <v>0</v>
      </c>
      <c r="CP120" s="218" t="e">
        <f>-Tabela115[[#This Row],[GESTÃO
Comunicação 
e Eventos
(-)
Redução
proposta para a
_ª Reformulação]]/Tabela115[[#This Row],[GESTÃO
Comunicação 
e Eventos
Orçamento 
Atualizado]]</f>
        <v>#DIV/0!</v>
      </c>
      <c r="CQ12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0" s="80">
        <f>SUM(CR121:CR123)</f>
        <v>0</v>
      </c>
      <c r="CS120" s="80">
        <f>SUM(CS121:CS123)</f>
        <v>0</v>
      </c>
      <c r="CT12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0" s="80">
        <f>SUM(CU121:CU123)</f>
        <v>0</v>
      </c>
      <c r="CV120" s="218" t="e">
        <f>Tabela115[[#This Row],[GESTÃO
Suporte Técnico-Administrativo
Despesa Liquidada até __/__/____]]/Tabela115[[#This Row],[GESTÃO
Suporte Técnico-Administrativo
Orçamento 
Atualizado]]</f>
        <v>#DIV/0!</v>
      </c>
      <c r="CW120" s="80">
        <f>SUM(CW121:CW123)</f>
        <v>0</v>
      </c>
      <c r="CX120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0" s="80">
        <f>SUM(CY121:CY123)</f>
        <v>0</v>
      </c>
      <c r="CZ12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2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0" s="80">
        <f>SUM(DB121:DB123)</f>
        <v>0</v>
      </c>
      <c r="DC120" s="80">
        <f>SUM(DC121:DC123)</f>
        <v>0</v>
      </c>
      <c r="DD12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0" s="80">
        <f>SUM(DE121:DE123)</f>
        <v>0</v>
      </c>
      <c r="DF120" s="218" t="e">
        <f>Tabela115[[#This Row],[GESTÃO
Tecnologia da
Informação
Despesa Liquidada até __/__/____]]/Tabela115[[#This Row],[GESTÃO
Tecnologia da
Informação
Orçamento 
Atualizado]]</f>
        <v>#DIV/0!</v>
      </c>
      <c r="DG120" s="80">
        <f>SUM(DG121:DG123)</f>
        <v>0</v>
      </c>
      <c r="DH120" s="218" t="e">
        <f>Tabela115[[#This Row],[GESTÃO
Tecnologia da
Informação
(+)
Suplementação
 proposta para a
_ª Reformulação]]/Tabela115[[#This Row],[GESTÃO
Tecnologia da
Informação
Orçamento 
Atualizado]]</f>
        <v>#DIV/0!</v>
      </c>
      <c r="DI120" s="80">
        <f>SUM(DI121:DI123)</f>
        <v>0</v>
      </c>
      <c r="DJ120" s="218" t="e">
        <f>-Tabela115[[#This Row],[GESTÃO
Tecnologia da
Informação
(-)
Redução
proposta para a
_ª Reformulação]]/Tabela115[[#This Row],[GESTÃO
Tecnologia da
Informação
Orçamento 
Atualizado]]</f>
        <v>#DIV/0!</v>
      </c>
      <c r="DK12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0" s="80">
        <f>SUM(DL121:DL123)</f>
        <v>0</v>
      </c>
      <c r="DM120" s="80">
        <f>SUM(DM121:DM123)</f>
        <v>0</v>
      </c>
      <c r="DN120" s="80">
        <f>Tabela115[[#This Row],[GESTÃO
Infraestrutura
Proposta Orçamentária Inicial]]+Tabela115[[#This Row],[GESTÃO
Infraestrutura
Transposições Orçamentárias 
Nº __ a __ 
e
Reformulações
aprovadas]]</f>
        <v>0</v>
      </c>
      <c r="DO120" s="80">
        <f>SUM(DO121:DO123)</f>
        <v>0</v>
      </c>
      <c r="DP120" s="218" t="e">
        <f>Tabela115[[#This Row],[GESTÃO
Infraestrutura
Despesa Liquidada até __/__/____]]/Tabela115[[#This Row],[GESTÃO
Infraestrutura
Orçamento 
Atualizado]]</f>
        <v>#DIV/0!</v>
      </c>
      <c r="DQ120" s="80">
        <f>SUM(DQ121:DQ123)</f>
        <v>0</v>
      </c>
      <c r="DR120" s="218" t="e">
        <f>Tabela115[[#This Row],[GESTÃO
Infraestrutura
(+)
Suplementação
 proposta para a
_ª Reformulação]]/Tabela115[[#This Row],[GESTÃO
Infraestrutura
Orçamento 
Atualizado]]</f>
        <v>#DIV/0!</v>
      </c>
      <c r="DS120" s="80">
        <f>SUM(DS121:DS123)</f>
        <v>0</v>
      </c>
      <c r="DT120" s="218" t="e">
        <f>Tabela115[[#This Row],[GESTÃO
Infraestrutura
(-)
Redução
proposta para a
_ª Reformulação]]/Tabela115[[#This Row],[GESTÃO
Infraestrutura
Orçamento 
Atualizado]]</f>
        <v>#DIV/0!</v>
      </c>
      <c r="DU12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0" s="94"/>
      <c r="DX120" s="94"/>
      <c r="DY120" s="94"/>
      <c r="DZ120" s="94"/>
      <c r="EA120" s="94"/>
      <c r="EB120" s="94"/>
      <c r="EC120" s="94"/>
      <c r="ED120" s="94"/>
      <c r="EE120" s="94"/>
    </row>
    <row r="121" spans="1:136" s="18" customFormat="1" ht="12" x14ac:dyDescent="0.25">
      <c r="A121" s="85" t="s">
        <v>170</v>
      </c>
      <c r="B121" s="213" t="s">
        <v>363</v>
      </c>
      <c r="C12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1" s="69" t="e">
        <f>Tabela115[[#This Row],[DESPESA
LIQUIDADA ATÉ
 __/__/____]]/Tabela115[[#This Row],[ORÇAMENTO
ATUALIZADO]]</f>
        <v>#DIV/0!</v>
      </c>
      <c r="H12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1" s="263" t="e">
        <f>Tabela115[[#This Row],[(+)
SUPLEMENTAÇÃO
PROPOSTA PARA A
_ª
REFORMULAÇÃO]]/Tabela115[[#This Row],[ORÇAMENTO
ATUALIZADO]]</f>
        <v>#DIV/0!</v>
      </c>
      <c r="J12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1" s="263" t="e">
        <f>-Tabela115[[#This Row],[(-)
REDUÇÃO
PROPOSTA PARA A
_ª
REFORMULAÇÃO]]/Tabela115[[#This Row],[ORÇAMENTO
ATUALIZADO]]</f>
        <v>#DIV/0!</v>
      </c>
      <c r="L12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1" s="83" t="e">
        <f>(Tabela115[[#This Row],[PROPOSTA
ORÇAMENTÁRIA
ATUALIZADA
APÓS A
_ª
REFORMULAÇÃO]]/Tabela115[[#This Row],[ORÇAMENTO
ATUALIZADO]])-1</f>
        <v>#DIV/0!</v>
      </c>
      <c r="N121" s="225"/>
      <c r="O121" s="93"/>
      <c r="P12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1" s="93"/>
      <c r="R121" s="201" t="e">
        <f>Tabela115[[#This Row],[GOVERNANÇA
Direção e
Liderança
Despesa Liquidada até __/__/____]]/Tabela115[[#This Row],[GOVERNANÇA
Direção e
Liderança
Orçamento 
Atualizado]]</f>
        <v>#DIV/0!</v>
      </c>
      <c r="S121" s="93"/>
      <c r="T12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1" s="93"/>
      <c r="V121" s="201" t="e">
        <f>-Tabela115[[#This Row],[GOVERNANÇA
Direção e
Liderança
(-)
Redução
proposta para a
_ª Reformulação]]/Tabela115[[#This Row],[GOVERNANÇA
Direção e
Liderança
Orçamento 
Atualizado]]</f>
        <v>#DIV/0!</v>
      </c>
      <c r="W12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1" s="31"/>
      <c r="Y121" s="31"/>
      <c r="Z12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1" s="31"/>
      <c r="AB121" s="203" t="e">
        <f>Tabela115[[#This Row],[GOVERNANÇA
Relacionamento 
Institucional
Despesa Liquidada até __/__/____]]/Tabela115[[#This Row],[GOVERNANÇA
Relacionamento 
Institucional
Orçamento 
Atualizado]]</f>
        <v>#DIV/0!</v>
      </c>
      <c r="AC121" s="31"/>
      <c r="AD12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1" s="31"/>
      <c r="AF12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1" s="31"/>
      <c r="AI121" s="93"/>
      <c r="AJ121" s="93">
        <f>Tabela115[[#This Row],[GOVERNANÇA
Estratégia
Proposta Orçamentária Inicial]]+Tabela115[[#This Row],[GOVERNANÇA
Estratégia
Transposições Orçamentárias 
Nº __ a __ 
e
Reformulações
aprovadas]]</f>
        <v>0</v>
      </c>
      <c r="AK121" s="93"/>
      <c r="AL121" s="201" t="e">
        <f>Tabela115[[#This Row],[GOVERNANÇA
Estratégia
Despesa Liquidada até __/__/____]]/Tabela115[[#This Row],[GOVERNANÇA
Estratégia
Orçamento 
Atualizado]]</f>
        <v>#DIV/0!</v>
      </c>
      <c r="AM121" s="93"/>
      <c r="AN121" s="201" t="e">
        <f>Tabela115[[#This Row],[GOVERNANÇA
Estratégia
(+)
Suplementação
 proposta para a
_ª Reformulação]]/Tabela115[[#This Row],[GOVERNANÇA
Estratégia
Orçamento 
Atualizado]]</f>
        <v>#DIV/0!</v>
      </c>
      <c r="AO121" s="93"/>
      <c r="AP121" s="201" t="e">
        <f>-Tabela115[[#This Row],[GOVERNANÇA
Estratégia
(-)
Redução
proposta para a
_ª Reformulação]]/Tabela115[[#This Row],[GOVERNANÇA
Estratégia
Orçamento 
Atualizado]]</f>
        <v>#DIV/0!</v>
      </c>
      <c r="AQ12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1" s="31"/>
      <c r="AS121" s="93"/>
      <c r="AT121" s="93">
        <f>Tabela115[[#This Row],[GOVERNANÇA
Controle
Proposta Orçamentária Inicial]]+Tabela115[[#This Row],[GOVERNANÇA
Controle
Transposições Orçamentárias 
Nº __ a __ 
e
Reformulações
aprovadas]]</f>
        <v>0</v>
      </c>
      <c r="AU121" s="93"/>
      <c r="AV121" s="201" t="e">
        <f>Tabela115[[#This Row],[GOVERNANÇA
Controle
Despesa Liquidada até __/__/____]]/Tabela115[[#This Row],[GOVERNANÇA
Controle
Orçamento 
Atualizado]]</f>
        <v>#DIV/0!</v>
      </c>
      <c r="AW121" s="93"/>
      <c r="AX121" s="201" t="e">
        <f>Tabela115[[#This Row],[GOVERNANÇA
Controle
(+)
Suplementação
 proposta para a
_ª Reformulação]]/Tabela115[[#This Row],[GOVERNANÇA
Controle
Orçamento 
Atualizado]]</f>
        <v>#DIV/0!</v>
      </c>
      <c r="AY121" s="93"/>
      <c r="AZ121" s="201" t="e">
        <f>-Tabela115[[#This Row],[GOVERNANÇA
Controle
(-)
Redução
proposta para a
_ª Reformulação]]/Tabela115[[#This Row],[GOVERNANÇA
Controle
Orçamento 
Atualizado]]</f>
        <v>#DIV/0!</v>
      </c>
      <c r="BA12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1" s="225"/>
      <c r="BD121" s="93"/>
      <c r="BE121" s="93">
        <f>Tabela115[[#This Row],[FINALIDADE
Fiscalização
Proposta Orçamentária Inicial]]+Tabela115[[#This Row],[FINALIDADE
Fiscalização
Transposições Orçamentárias 
Nº __ a __ 
e
Reformulações
aprovadas]]</f>
        <v>0</v>
      </c>
      <c r="BF121" s="93"/>
      <c r="BG121" s="201" t="e">
        <f>Tabela115[[#This Row],[FINALIDADE
Fiscalização
Despesa Liquidada até __/__/____]]/Tabela115[[#This Row],[FINALIDADE
Fiscalização
Orçamento 
Atualizado]]</f>
        <v>#DIV/0!</v>
      </c>
      <c r="BH121" s="93"/>
      <c r="BI121" s="201" t="e">
        <f>Tabela115[[#This Row],[FINALIDADE
Fiscalização
(+)
Suplementação
 proposta para a
_ª Reformulação]]/Tabela115[[#This Row],[FINALIDADE
Fiscalização
Orçamento 
Atualizado]]</f>
        <v>#DIV/0!</v>
      </c>
      <c r="BJ121" s="93"/>
      <c r="BK121" s="201" t="e">
        <f>Tabela115[[#This Row],[FINALIDADE
Fiscalização
(-)
Redução
proposta para a
_ª Reformulação]]/Tabela115[[#This Row],[FINALIDADE
Fiscalização
Orçamento 
Atualizado]]</f>
        <v>#DIV/0!</v>
      </c>
      <c r="BL12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1" s="31"/>
      <c r="BN121" s="93"/>
      <c r="BO121" s="93">
        <f>Tabela115[[#This Row],[FINALIDADE
Registro
Proposta Orçamentária Inicial]]+Tabela115[[#This Row],[FINALIDADE
Registro
Transposições Orçamentárias 
Nº __ a __ 
e
Reformulações
aprovadas]]</f>
        <v>0</v>
      </c>
      <c r="BP121" s="93"/>
      <c r="BQ121" s="202" t="e">
        <f>Tabela115[[#This Row],[FINALIDADE
Registro
Despesa Liquidada até __/__/____]]/Tabela115[[#This Row],[FINALIDADE
Registro
Orçamento 
Atualizado]]</f>
        <v>#DIV/0!</v>
      </c>
      <c r="BR121" s="93"/>
      <c r="BS121" s="202" t="e">
        <f>Tabela115[[#This Row],[FINALIDADE
Registro
(+)
Suplementação
 proposta para a
_ª Reformulação]]/Tabela115[[#This Row],[FINALIDADE
Registro
Orçamento 
Atualizado]]</f>
        <v>#DIV/0!</v>
      </c>
      <c r="BT121" s="93"/>
      <c r="BU121" s="202" t="e">
        <f>Tabela115[[#This Row],[FINALIDADE
Registro
(-)
Redução
proposta para a
_ª Reformulação]]/Tabela115[[#This Row],[FINALIDADE
Registro
Orçamento 
Atualizado]]</f>
        <v>#DIV/0!</v>
      </c>
      <c r="BV12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1" s="244"/>
      <c r="BX121" s="31"/>
      <c r="BY12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1" s="93"/>
      <c r="CA121" s="201" t="e">
        <f>Tabela115[[#This Row],[FINALIDADE
Julgamento e Normatização
Despesa Liquidada até __/__/____]]/Tabela115[[#This Row],[FINALIDADE
Julgamento e Normatização
Orçamento 
Atualizado]]</f>
        <v>#DIV/0!</v>
      </c>
      <c r="CB121" s="93"/>
      <c r="CC12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1" s="93"/>
      <c r="CE12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1" s="31"/>
      <c r="CI121" s="31"/>
      <c r="CJ12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1" s="31"/>
      <c r="CL121" s="203" t="e">
        <f>Tabela115[[#This Row],[GESTÃO
Comunicação 
e Eventos
Despesa Liquidada até __/__/____]]/Tabela115[[#This Row],[GESTÃO
Comunicação 
e Eventos
Orçamento 
Atualizado]]</f>
        <v>#DIV/0!</v>
      </c>
      <c r="CM121" s="31"/>
      <c r="CN121" s="203" t="e">
        <f>Tabela115[[#This Row],[GESTÃO
Comunicação 
e Eventos
(+)
Suplementação
 proposta para a
_ª Reformulação]]/Tabela115[[#This Row],[GESTÃO
Comunicação 
e Eventos
Orçamento 
Atualizado]]</f>
        <v>#DIV/0!</v>
      </c>
      <c r="CO121" s="31"/>
      <c r="CP121" s="203" t="e">
        <f>-Tabela115[[#This Row],[GESTÃO
Comunicação 
e Eventos
(-)
Redução
proposta para a
_ª Reformulação]]/Tabela115[[#This Row],[GESTÃO
Comunicação 
e Eventos
Orçamento 
Atualizado]]</f>
        <v>#DIV/0!</v>
      </c>
      <c r="CQ12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1" s="31"/>
      <c r="CS121" s="31"/>
      <c r="CT12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1" s="31"/>
      <c r="CV121" s="203" t="e">
        <f>Tabela115[[#This Row],[GESTÃO
Suporte Técnico-Administrativo
Despesa Liquidada até __/__/____]]/Tabela115[[#This Row],[GESTÃO
Suporte Técnico-Administrativo
Orçamento 
Atualizado]]</f>
        <v>#DIV/0!</v>
      </c>
      <c r="CW121" s="31"/>
      <c r="CX12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1" s="31"/>
      <c r="CZ12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1" s="31"/>
      <c r="DC121" s="31"/>
      <c r="DD12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1" s="31"/>
      <c r="DF121" s="203" t="e">
        <f>Tabela115[[#This Row],[GESTÃO
Tecnologia da
Informação
Despesa Liquidada até __/__/____]]/Tabela115[[#This Row],[GESTÃO
Tecnologia da
Informação
Orçamento 
Atualizado]]</f>
        <v>#DIV/0!</v>
      </c>
      <c r="DG121" s="31"/>
      <c r="DH12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1" s="31"/>
      <c r="DJ121" s="203" t="e">
        <f>-Tabela115[[#This Row],[GESTÃO
Tecnologia da
Informação
(-)
Redução
proposta para a
_ª Reformulação]]/Tabela115[[#This Row],[GESTÃO
Tecnologia da
Informação
Orçamento 
Atualizado]]</f>
        <v>#DIV/0!</v>
      </c>
      <c r="DK12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1" s="31"/>
      <c r="DM121" s="31"/>
      <c r="DN121" s="31">
        <f>Tabela115[[#This Row],[GESTÃO
Infraestrutura
Proposta Orçamentária Inicial]]+Tabela115[[#This Row],[GESTÃO
Infraestrutura
Transposições Orçamentárias 
Nº __ a __ 
e
Reformulações
aprovadas]]</f>
        <v>0</v>
      </c>
      <c r="DO121" s="31"/>
      <c r="DP121" s="203" t="e">
        <f>Tabela115[[#This Row],[GESTÃO
Infraestrutura
Despesa Liquidada até __/__/____]]/Tabela115[[#This Row],[GESTÃO
Infraestrutura
Orçamento 
Atualizado]]</f>
        <v>#DIV/0!</v>
      </c>
      <c r="DQ121" s="31"/>
      <c r="DR121" s="203" t="e">
        <f>Tabela115[[#This Row],[GESTÃO
Infraestrutura
(+)
Suplementação
 proposta para a
_ª Reformulação]]/Tabela115[[#This Row],[GESTÃO
Infraestrutura
Orçamento 
Atualizado]]</f>
        <v>#DIV/0!</v>
      </c>
      <c r="DS121" s="31"/>
      <c r="DT121" s="203" t="e">
        <f>Tabela115[[#This Row],[GESTÃO
Infraestrutura
(-)
Redução
proposta para a
_ª Reformulação]]/Tabela115[[#This Row],[GESTÃO
Infraestrutura
Orçamento 
Atualizado]]</f>
        <v>#DIV/0!</v>
      </c>
      <c r="DU12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1" s="89"/>
      <c r="DX121" s="89"/>
      <c r="DY121" s="89"/>
      <c r="DZ121" s="89"/>
      <c r="EA121" s="89"/>
      <c r="EB121" s="89"/>
      <c r="EC121" s="89"/>
      <c r="ED121" s="89"/>
      <c r="EE121" s="89"/>
    </row>
    <row r="122" spans="1:136" s="18" customFormat="1" ht="12" x14ac:dyDescent="0.25">
      <c r="A122" s="85" t="s">
        <v>171</v>
      </c>
      <c r="B122" s="213" t="s">
        <v>364</v>
      </c>
      <c r="C12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2" s="69" t="e">
        <f>Tabela115[[#This Row],[DESPESA
LIQUIDADA ATÉ
 __/__/____]]/Tabela115[[#This Row],[ORÇAMENTO
ATUALIZADO]]</f>
        <v>#DIV/0!</v>
      </c>
      <c r="H12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2" s="263" t="e">
        <f>Tabela115[[#This Row],[(+)
SUPLEMENTAÇÃO
PROPOSTA PARA A
_ª
REFORMULAÇÃO]]/Tabela115[[#This Row],[ORÇAMENTO
ATUALIZADO]]</f>
        <v>#DIV/0!</v>
      </c>
      <c r="J12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2" s="263" t="e">
        <f>-Tabela115[[#This Row],[(-)
REDUÇÃO
PROPOSTA PARA A
_ª
REFORMULAÇÃO]]/Tabela115[[#This Row],[ORÇAMENTO
ATUALIZADO]]</f>
        <v>#DIV/0!</v>
      </c>
      <c r="L12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2" s="83" t="e">
        <f>(Tabela115[[#This Row],[PROPOSTA
ORÇAMENTÁRIA
ATUALIZADA
APÓS A
_ª
REFORMULAÇÃO]]/Tabela115[[#This Row],[ORÇAMENTO
ATUALIZADO]])-1</f>
        <v>#DIV/0!</v>
      </c>
      <c r="N122" s="225"/>
      <c r="O122" s="93"/>
      <c r="P12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2" s="93"/>
      <c r="R122" s="201" t="e">
        <f>Tabela115[[#This Row],[GOVERNANÇA
Direção e
Liderança
Despesa Liquidada até __/__/____]]/Tabela115[[#This Row],[GOVERNANÇA
Direção e
Liderança
Orçamento 
Atualizado]]</f>
        <v>#DIV/0!</v>
      </c>
      <c r="S122" s="93"/>
      <c r="T12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2" s="93"/>
      <c r="V122" s="201" t="e">
        <f>-Tabela115[[#This Row],[GOVERNANÇA
Direção e
Liderança
(-)
Redução
proposta para a
_ª Reformulação]]/Tabela115[[#This Row],[GOVERNANÇA
Direção e
Liderança
Orçamento 
Atualizado]]</f>
        <v>#DIV/0!</v>
      </c>
      <c r="W12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2" s="31"/>
      <c r="Y122" s="31"/>
      <c r="Z12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2" s="31"/>
      <c r="AB122" s="203" t="e">
        <f>Tabela115[[#This Row],[GOVERNANÇA
Relacionamento 
Institucional
Despesa Liquidada até __/__/____]]/Tabela115[[#This Row],[GOVERNANÇA
Relacionamento 
Institucional
Orçamento 
Atualizado]]</f>
        <v>#DIV/0!</v>
      </c>
      <c r="AC122" s="31"/>
      <c r="AD12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2" s="31"/>
      <c r="AF12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2" s="31"/>
      <c r="AI122" s="93"/>
      <c r="AJ122" s="93">
        <f>Tabela115[[#This Row],[GOVERNANÇA
Estratégia
Proposta Orçamentária Inicial]]+Tabela115[[#This Row],[GOVERNANÇA
Estratégia
Transposições Orçamentárias 
Nº __ a __ 
e
Reformulações
aprovadas]]</f>
        <v>0</v>
      </c>
      <c r="AK122" s="93"/>
      <c r="AL122" s="201" t="e">
        <f>Tabela115[[#This Row],[GOVERNANÇA
Estratégia
Despesa Liquidada até __/__/____]]/Tabela115[[#This Row],[GOVERNANÇA
Estratégia
Orçamento 
Atualizado]]</f>
        <v>#DIV/0!</v>
      </c>
      <c r="AM122" s="93"/>
      <c r="AN122" s="201" t="e">
        <f>Tabela115[[#This Row],[GOVERNANÇA
Estratégia
(+)
Suplementação
 proposta para a
_ª Reformulação]]/Tabela115[[#This Row],[GOVERNANÇA
Estratégia
Orçamento 
Atualizado]]</f>
        <v>#DIV/0!</v>
      </c>
      <c r="AO122" s="93"/>
      <c r="AP122" s="201" t="e">
        <f>-Tabela115[[#This Row],[GOVERNANÇA
Estratégia
(-)
Redução
proposta para a
_ª Reformulação]]/Tabela115[[#This Row],[GOVERNANÇA
Estratégia
Orçamento 
Atualizado]]</f>
        <v>#DIV/0!</v>
      </c>
      <c r="AQ12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2" s="31"/>
      <c r="AS122" s="93"/>
      <c r="AT122" s="93">
        <f>Tabela115[[#This Row],[GOVERNANÇA
Controle
Proposta Orçamentária Inicial]]+Tabela115[[#This Row],[GOVERNANÇA
Controle
Transposições Orçamentárias 
Nº __ a __ 
e
Reformulações
aprovadas]]</f>
        <v>0</v>
      </c>
      <c r="AU122" s="93"/>
      <c r="AV122" s="201" t="e">
        <f>Tabela115[[#This Row],[GOVERNANÇA
Controle
Despesa Liquidada até __/__/____]]/Tabela115[[#This Row],[GOVERNANÇA
Controle
Orçamento 
Atualizado]]</f>
        <v>#DIV/0!</v>
      </c>
      <c r="AW122" s="93"/>
      <c r="AX122" s="201" t="e">
        <f>Tabela115[[#This Row],[GOVERNANÇA
Controle
(+)
Suplementação
 proposta para a
_ª Reformulação]]/Tabela115[[#This Row],[GOVERNANÇA
Controle
Orçamento 
Atualizado]]</f>
        <v>#DIV/0!</v>
      </c>
      <c r="AY122" s="93"/>
      <c r="AZ122" s="201" t="e">
        <f>-Tabela115[[#This Row],[GOVERNANÇA
Controle
(-)
Redução
proposta para a
_ª Reformulação]]/Tabela115[[#This Row],[GOVERNANÇA
Controle
Orçamento 
Atualizado]]</f>
        <v>#DIV/0!</v>
      </c>
      <c r="BA12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2" s="225"/>
      <c r="BD122" s="93"/>
      <c r="BE122" s="93">
        <f>Tabela115[[#This Row],[FINALIDADE
Fiscalização
Proposta Orçamentária Inicial]]+Tabela115[[#This Row],[FINALIDADE
Fiscalização
Transposições Orçamentárias 
Nº __ a __ 
e
Reformulações
aprovadas]]</f>
        <v>0</v>
      </c>
      <c r="BF122" s="93"/>
      <c r="BG122" s="201" t="e">
        <f>Tabela115[[#This Row],[FINALIDADE
Fiscalização
Despesa Liquidada até __/__/____]]/Tabela115[[#This Row],[FINALIDADE
Fiscalização
Orçamento 
Atualizado]]</f>
        <v>#DIV/0!</v>
      </c>
      <c r="BH122" s="93"/>
      <c r="BI122" s="201" t="e">
        <f>Tabela115[[#This Row],[FINALIDADE
Fiscalização
(+)
Suplementação
 proposta para a
_ª Reformulação]]/Tabela115[[#This Row],[FINALIDADE
Fiscalização
Orçamento 
Atualizado]]</f>
        <v>#DIV/0!</v>
      </c>
      <c r="BJ122" s="93"/>
      <c r="BK122" s="201" t="e">
        <f>Tabela115[[#This Row],[FINALIDADE
Fiscalização
(-)
Redução
proposta para a
_ª Reformulação]]/Tabela115[[#This Row],[FINALIDADE
Fiscalização
Orçamento 
Atualizado]]</f>
        <v>#DIV/0!</v>
      </c>
      <c r="BL12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2" s="31"/>
      <c r="BN122" s="93"/>
      <c r="BO122" s="93">
        <f>Tabela115[[#This Row],[FINALIDADE
Registro
Proposta Orçamentária Inicial]]+Tabela115[[#This Row],[FINALIDADE
Registro
Transposições Orçamentárias 
Nº __ a __ 
e
Reformulações
aprovadas]]</f>
        <v>0</v>
      </c>
      <c r="BP122" s="93"/>
      <c r="BQ122" s="202" t="e">
        <f>Tabela115[[#This Row],[FINALIDADE
Registro
Despesa Liquidada até __/__/____]]/Tabela115[[#This Row],[FINALIDADE
Registro
Orçamento 
Atualizado]]</f>
        <v>#DIV/0!</v>
      </c>
      <c r="BR122" s="93"/>
      <c r="BS122" s="202" t="e">
        <f>Tabela115[[#This Row],[FINALIDADE
Registro
(+)
Suplementação
 proposta para a
_ª Reformulação]]/Tabela115[[#This Row],[FINALIDADE
Registro
Orçamento 
Atualizado]]</f>
        <v>#DIV/0!</v>
      </c>
      <c r="BT122" s="93"/>
      <c r="BU122" s="202" t="e">
        <f>Tabela115[[#This Row],[FINALIDADE
Registro
(-)
Redução
proposta para a
_ª Reformulação]]/Tabela115[[#This Row],[FINALIDADE
Registro
Orçamento 
Atualizado]]</f>
        <v>#DIV/0!</v>
      </c>
      <c r="BV12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2" s="244"/>
      <c r="BX122" s="31"/>
      <c r="BY12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2" s="93"/>
      <c r="CA122" s="201" t="e">
        <f>Tabela115[[#This Row],[FINALIDADE
Julgamento e Normatização
Despesa Liquidada até __/__/____]]/Tabela115[[#This Row],[FINALIDADE
Julgamento e Normatização
Orçamento 
Atualizado]]</f>
        <v>#DIV/0!</v>
      </c>
      <c r="CB122" s="93"/>
      <c r="CC12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2" s="93"/>
      <c r="CE12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2" s="31"/>
      <c r="CI122" s="31"/>
      <c r="CJ12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2" s="31"/>
      <c r="CL122" s="203" t="e">
        <f>Tabela115[[#This Row],[GESTÃO
Comunicação 
e Eventos
Despesa Liquidada até __/__/____]]/Tabela115[[#This Row],[GESTÃO
Comunicação 
e Eventos
Orçamento 
Atualizado]]</f>
        <v>#DIV/0!</v>
      </c>
      <c r="CM122" s="31"/>
      <c r="CN122" s="203" t="e">
        <f>Tabela115[[#This Row],[GESTÃO
Comunicação 
e Eventos
(+)
Suplementação
 proposta para a
_ª Reformulação]]/Tabela115[[#This Row],[GESTÃO
Comunicação 
e Eventos
Orçamento 
Atualizado]]</f>
        <v>#DIV/0!</v>
      </c>
      <c r="CO122" s="31"/>
      <c r="CP122" s="203" t="e">
        <f>-Tabela115[[#This Row],[GESTÃO
Comunicação 
e Eventos
(-)
Redução
proposta para a
_ª Reformulação]]/Tabela115[[#This Row],[GESTÃO
Comunicação 
e Eventos
Orçamento 
Atualizado]]</f>
        <v>#DIV/0!</v>
      </c>
      <c r="CQ12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2" s="31"/>
      <c r="CS122" s="31"/>
      <c r="CT12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2" s="31"/>
      <c r="CV122" s="203" t="e">
        <f>Tabela115[[#This Row],[GESTÃO
Suporte Técnico-Administrativo
Despesa Liquidada até __/__/____]]/Tabela115[[#This Row],[GESTÃO
Suporte Técnico-Administrativo
Orçamento 
Atualizado]]</f>
        <v>#DIV/0!</v>
      </c>
      <c r="CW122" s="31"/>
      <c r="CX12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2" s="31"/>
      <c r="CZ12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2" s="31"/>
      <c r="DC122" s="31"/>
      <c r="DD12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2" s="31"/>
      <c r="DF122" s="203" t="e">
        <f>Tabela115[[#This Row],[GESTÃO
Tecnologia da
Informação
Despesa Liquidada até __/__/____]]/Tabela115[[#This Row],[GESTÃO
Tecnologia da
Informação
Orçamento 
Atualizado]]</f>
        <v>#DIV/0!</v>
      </c>
      <c r="DG122" s="31"/>
      <c r="DH12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2" s="31"/>
      <c r="DJ122" s="203" t="e">
        <f>-Tabela115[[#This Row],[GESTÃO
Tecnologia da
Informação
(-)
Redução
proposta para a
_ª Reformulação]]/Tabela115[[#This Row],[GESTÃO
Tecnologia da
Informação
Orçamento 
Atualizado]]</f>
        <v>#DIV/0!</v>
      </c>
      <c r="DK12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2" s="31"/>
      <c r="DM122" s="31"/>
      <c r="DN122" s="31">
        <f>Tabela115[[#This Row],[GESTÃO
Infraestrutura
Proposta Orçamentária Inicial]]+Tabela115[[#This Row],[GESTÃO
Infraestrutura
Transposições Orçamentárias 
Nº __ a __ 
e
Reformulações
aprovadas]]</f>
        <v>0</v>
      </c>
      <c r="DO122" s="31"/>
      <c r="DP122" s="203" t="e">
        <f>Tabela115[[#This Row],[GESTÃO
Infraestrutura
Despesa Liquidada até __/__/____]]/Tabela115[[#This Row],[GESTÃO
Infraestrutura
Orçamento 
Atualizado]]</f>
        <v>#DIV/0!</v>
      </c>
      <c r="DQ122" s="31"/>
      <c r="DR122" s="203" t="e">
        <f>Tabela115[[#This Row],[GESTÃO
Infraestrutura
(+)
Suplementação
 proposta para a
_ª Reformulação]]/Tabela115[[#This Row],[GESTÃO
Infraestrutura
Orçamento 
Atualizado]]</f>
        <v>#DIV/0!</v>
      </c>
      <c r="DS122" s="31"/>
      <c r="DT122" s="203" t="e">
        <f>Tabela115[[#This Row],[GESTÃO
Infraestrutura
(-)
Redução
proposta para a
_ª Reformulação]]/Tabela115[[#This Row],[GESTÃO
Infraestrutura
Orçamento 
Atualizado]]</f>
        <v>#DIV/0!</v>
      </c>
      <c r="DU12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2" s="89"/>
      <c r="DX122" s="89"/>
      <c r="DY122" s="89"/>
      <c r="DZ122" s="89"/>
      <c r="EA122" s="89"/>
      <c r="EB122" s="89"/>
      <c r="EC122" s="89"/>
      <c r="ED122" s="89"/>
      <c r="EE122" s="89"/>
    </row>
    <row r="123" spans="1:136" s="18" customFormat="1" ht="12" x14ac:dyDescent="0.25">
      <c r="A123" s="85" t="s">
        <v>172</v>
      </c>
      <c r="B123" s="213" t="s">
        <v>365</v>
      </c>
      <c r="C12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3" s="69" t="e">
        <f>Tabela115[[#This Row],[DESPESA
LIQUIDADA ATÉ
 __/__/____]]/Tabela115[[#This Row],[ORÇAMENTO
ATUALIZADO]]</f>
        <v>#DIV/0!</v>
      </c>
      <c r="H12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3" s="263" t="e">
        <f>Tabela115[[#This Row],[(+)
SUPLEMENTAÇÃO
PROPOSTA PARA A
_ª
REFORMULAÇÃO]]/Tabela115[[#This Row],[ORÇAMENTO
ATUALIZADO]]</f>
        <v>#DIV/0!</v>
      </c>
      <c r="J12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3" s="263" t="e">
        <f>-Tabela115[[#This Row],[(-)
REDUÇÃO
PROPOSTA PARA A
_ª
REFORMULAÇÃO]]/Tabela115[[#This Row],[ORÇAMENTO
ATUALIZADO]]</f>
        <v>#DIV/0!</v>
      </c>
      <c r="L12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3" s="83" t="e">
        <f>(Tabela115[[#This Row],[PROPOSTA
ORÇAMENTÁRIA
ATUALIZADA
APÓS A
_ª
REFORMULAÇÃO]]/Tabela115[[#This Row],[ORÇAMENTO
ATUALIZADO]])-1</f>
        <v>#DIV/0!</v>
      </c>
      <c r="N123" s="225"/>
      <c r="O123" s="93"/>
      <c r="P12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3" s="93"/>
      <c r="R123" s="201" t="e">
        <f>Tabela115[[#This Row],[GOVERNANÇA
Direção e
Liderança
Despesa Liquidada até __/__/____]]/Tabela115[[#This Row],[GOVERNANÇA
Direção e
Liderança
Orçamento 
Atualizado]]</f>
        <v>#DIV/0!</v>
      </c>
      <c r="S123" s="93"/>
      <c r="T12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3" s="93"/>
      <c r="V123" s="201" t="e">
        <f>-Tabela115[[#This Row],[GOVERNANÇA
Direção e
Liderança
(-)
Redução
proposta para a
_ª Reformulação]]/Tabela115[[#This Row],[GOVERNANÇA
Direção e
Liderança
Orçamento 
Atualizado]]</f>
        <v>#DIV/0!</v>
      </c>
      <c r="W12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3" s="31"/>
      <c r="Y123" s="31"/>
      <c r="Z12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3" s="31"/>
      <c r="AB123" s="203" t="e">
        <f>Tabela115[[#This Row],[GOVERNANÇA
Relacionamento 
Institucional
Despesa Liquidada até __/__/____]]/Tabela115[[#This Row],[GOVERNANÇA
Relacionamento 
Institucional
Orçamento 
Atualizado]]</f>
        <v>#DIV/0!</v>
      </c>
      <c r="AC123" s="31"/>
      <c r="AD12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3" s="31"/>
      <c r="AF12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3" s="31"/>
      <c r="AI123" s="93"/>
      <c r="AJ123" s="93">
        <f>Tabela115[[#This Row],[GOVERNANÇA
Estratégia
Proposta Orçamentária Inicial]]+Tabela115[[#This Row],[GOVERNANÇA
Estratégia
Transposições Orçamentárias 
Nº __ a __ 
e
Reformulações
aprovadas]]</f>
        <v>0</v>
      </c>
      <c r="AK123" s="93"/>
      <c r="AL123" s="201" t="e">
        <f>Tabela115[[#This Row],[GOVERNANÇA
Estratégia
Despesa Liquidada até __/__/____]]/Tabela115[[#This Row],[GOVERNANÇA
Estratégia
Orçamento 
Atualizado]]</f>
        <v>#DIV/0!</v>
      </c>
      <c r="AM123" s="93"/>
      <c r="AN123" s="201" t="e">
        <f>Tabela115[[#This Row],[GOVERNANÇA
Estratégia
(+)
Suplementação
 proposta para a
_ª Reformulação]]/Tabela115[[#This Row],[GOVERNANÇA
Estratégia
Orçamento 
Atualizado]]</f>
        <v>#DIV/0!</v>
      </c>
      <c r="AO123" s="93"/>
      <c r="AP123" s="201" t="e">
        <f>-Tabela115[[#This Row],[GOVERNANÇA
Estratégia
(-)
Redução
proposta para a
_ª Reformulação]]/Tabela115[[#This Row],[GOVERNANÇA
Estratégia
Orçamento 
Atualizado]]</f>
        <v>#DIV/0!</v>
      </c>
      <c r="AQ12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3" s="31"/>
      <c r="AS123" s="93"/>
      <c r="AT123" s="93">
        <f>Tabela115[[#This Row],[GOVERNANÇA
Controle
Proposta Orçamentária Inicial]]+Tabela115[[#This Row],[GOVERNANÇA
Controle
Transposições Orçamentárias 
Nº __ a __ 
e
Reformulações
aprovadas]]</f>
        <v>0</v>
      </c>
      <c r="AU123" s="93"/>
      <c r="AV123" s="201" t="e">
        <f>Tabela115[[#This Row],[GOVERNANÇA
Controle
Despesa Liquidada até __/__/____]]/Tabela115[[#This Row],[GOVERNANÇA
Controle
Orçamento 
Atualizado]]</f>
        <v>#DIV/0!</v>
      </c>
      <c r="AW123" s="93"/>
      <c r="AX123" s="201" t="e">
        <f>Tabela115[[#This Row],[GOVERNANÇA
Controle
(+)
Suplementação
 proposta para a
_ª Reformulação]]/Tabela115[[#This Row],[GOVERNANÇA
Controle
Orçamento 
Atualizado]]</f>
        <v>#DIV/0!</v>
      </c>
      <c r="AY123" s="93"/>
      <c r="AZ123" s="201" t="e">
        <f>-Tabela115[[#This Row],[GOVERNANÇA
Controle
(-)
Redução
proposta para a
_ª Reformulação]]/Tabela115[[#This Row],[GOVERNANÇA
Controle
Orçamento 
Atualizado]]</f>
        <v>#DIV/0!</v>
      </c>
      <c r="BA12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3" s="225"/>
      <c r="BD123" s="93"/>
      <c r="BE123" s="93">
        <f>Tabela115[[#This Row],[FINALIDADE
Fiscalização
Proposta Orçamentária Inicial]]+Tabela115[[#This Row],[FINALIDADE
Fiscalização
Transposições Orçamentárias 
Nº __ a __ 
e
Reformulações
aprovadas]]</f>
        <v>0</v>
      </c>
      <c r="BF123" s="93"/>
      <c r="BG123" s="201" t="e">
        <f>Tabela115[[#This Row],[FINALIDADE
Fiscalização
Despesa Liquidada até __/__/____]]/Tabela115[[#This Row],[FINALIDADE
Fiscalização
Orçamento 
Atualizado]]</f>
        <v>#DIV/0!</v>
      </c>
      <c r="BH123" s="93"/>
      <c r="BI123" s="201" t="e">
        <f>Tabela115[[#This Row],[FINALIDADE
Fiscalização
(+)
Suplementação
 proposta para a
_ª Reformulação]]/Tabela115[[#This Row],[FINALIDADE
Fiscalização
Orçamento 
Atualizado]]</f>
        <v>#DIV/0!</v>
      </c>
      <c r="BJ123" s="93"/>
      <c r="BK123" s="201" t="e">
        <f>Tabela115[[#This Row],[FINALIDADE
Fiscalização
(-)
Redução
proposta para a
_ª Reformulação]]/Tabela115[[#This Row],[FINALIDADE
Fiscalização
Orçamento 
Atualizado]]</f>
        <v>#DIV/0!</v>
      </c>
      <c r="BL12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3" s="31"/>
      <c r="BN123" s="93"/>
      <c r="BO123" s="93">
        <f>Tabela115[[#This Row],[FINALIDADE
Registro
Proposta Orçamentária Inicial]]+Tabela115[[#This Row],[FINALIDADE
Registro
Transposições Orçamentárias 
Nº __ a __ 
e
Reformulações
aprovadas]]</f>
        <v>0</v>
      </c>
      <c r="BP123" s="93"/>
      <c r="BQ123" s="202" t="e">
        <f>Tabela115[[#This Row],[FINALIDADE
Registro
Despesa Liquidada até __/__/____]]/Tabela115[[#This Row],[FINALIDADE
Registro
Orçamento 
Atualizado]]</f>
        <v>#DIV/0!</v>
      </c>
      <c r="BR123" s="93"/>
      <c r="BS123" s="202" t="e">
        <f>Tabela115[[#This Row],[FINALIDADE
Registro
(+)
Suplementação
 proposta para a
_ª Reformulação]]/Tabela115[[#This Row],[FINALIDADE
Registro
Orçamento 
Atualizado]]</f>
        <v>#DIV/0!</v>
      </c>
      <c r="BT123" s="93"/>
      <c r="BU123" s="202" t="e">
        <f>Tabela115[[#This Row],[FINALIDADE
Registro
(-)
Redução
proposta para a
_ª Reformulação]]/Tabela115[[#This Row],[FINALIDADE
Registro
Orçamento 
Atualizado]]</f>
        <v>#DIV/0!</v>
      </c>
      <c r="BV12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3" s="244"/>
      <c r="BX123" s="31"/>
      <c r="BY12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3" s="93"/>
      <c r="CA123" s="201" t="e">
        <f>Tabela115[[#This Row],[FINALIDADE
Julgamento e Normatização
Despesa Liquidada até __/__/____]]/Tabela115[[#This Row],[FINALIDADE
Julgamento e Normatização
Orçamento 
Atualizado]]</f>
        <v>#DIV/0!</v>
      </c>
      <c r="CB123" s="93"/>
      <c r="CC12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3" s="93"/>
      <c r="CE12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3" s="31"/>
      <c r="CI123" s="31"/>
      <c r="CJ12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3" s="31"/>
      <c r="CL123" s="203" t="e">
        <f>Tabela115[[#This Row],[GESTÃO
Comunicação 
e Eventos
Despesa Liquidada até __/__/____]]/Tabela115[[#This Row],[GESTÃO
Comunicação 
e Eventos
Orçamento 
Atualizado]]</f>
        <v>#DIV/0!</v>
      </c>
      <c r="CM123" s="31"/>
      <c r="CN123" s="203" t="e">
        <f>Tabela115[[#This Row],[GESTÃO
Comunicação 
e Eventos
(+)
Suplementação
 proposta para a
_ª Reformulação]]/Tabela115[[#This Row],[GESTÃO
Comunicação 
e Eventos
Orçamento 
Atualizado]]</f>
        <v>#DIV/0!</v>
      </c>
      <c r="CO123" s="31"/>
      <c r="CP123" s="203" t="e">
        <f>-Tabela115[[#This Row],[GESTÃO
Comunicação 
e Eventos
(-)
Redução
proposta para a
_ª Reformulação]]/Tabela115[[#This Row],[GESTÃO
Comunicação 
e Eventos
Orçamento 
Atualizado]]</f>
        <v>#DIV/0!</v>
      </c>
      <c r="CQ12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3" s="31"/>
      <c r="CS123" s="31"/>
      <c r="CT12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3" s="31"/>
      <c r="CV123" s="203" t="e">
        <f>Tabela115[[#This Row],[GESTÃO
Suporte Técnico-Administrativo
Despesa Liquidada até __/__/____]]/Tabela115[[#This Row],[GESTÃO
Suporte Técnico-Administrativo
Orçamento 
Atualizado]]</f>
        <v>#DIV/0!</v>
      </c>
      <c r="CW123" s="31"/>
      <c r="CX12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3" s="31"/>
      <c r="CZ12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3" s="31"/>
      <c r="DC123" s="31"/>
      <c r="DD12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3" s="31"/>
      <c r="DF123" s="203" t="e">
        <f>Tabela115[[#This Row],[GESTÃO
Tecnologia da
Informação
Despesa Liquidada até __/__/____]]/Tabela115[[#This Row],[GESTÃO
Tecnologia da
Informação
Orçamento 
Atualizado]]</f>
        <v>#DIV/0!</v>
      </c>
      <c r="DG123" s="31"/>
      <c r="DH12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3" s="31"/>
      <c r="DJ123" s="203" t="e">
        <f>-Tabela115[[#This Row],[GESTÃO
Tecnologia da
Informação
(-)
Redução
proposta para a
_ª Reformulação]]/Tabela115[[#This Row],[GESTÃO
Tecnologia da
Informação
Orçamento 
Atualizado]]</f>
        <v>#DIV/0!</v>
      </c>
      <c r="DK12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3" s="31"/>
      <c r="DM123" s="31"/>
      <c r="DN123" s="31">
        <f>Tabela115[[#This Row],[GESTÃO
Infraestrutura
Proposta Orçamentária Inicial]]+Tabela115[[#This Row],[GESTÃO
Infraestrutura
Transposições Orçamentárias 
Nº __ a __ 
e
Reformulações
aprovadas]]</f>
        <v>0</v>
      </c>
      <c r="DO123" s="31"/>
      <c r="DP123" s="203" t="e">
        <f>Tabela115[[#This Row],[GESTÃO
Infraestrutura
Despesa Liquidada até __/__/____]]/Tabela115[[#This Row],[GESTÃO
Infraestrutura
Orçamento 
Atualizado]]</f>
        <v>#DIV/0!</v>
      </c>
      <c r="DQ123" s="31"/>
      <c r="DR123" s="203" t="e">
        <f>Tabela115[[#This Row],[GESTÃO
Infraestrutura
(+)
Suplementação
 proposta para a
_ª Reformulação]]/Tabela115[[#This Row],[GESTÃO
Infraestrutura
Orçamento 
Atualizado]]</f>
        <v>#DIV/0!</v>
      </c>
      <c r="DS123" s="31"/>
      <c r="DT123" s="203" t="e">
        <f>Tabela115[[#This Row],[GESTÃO
Infraestrutura
(-)
Redução
proposta para a
_ª Reformulação]]/Tabela115[[#This Row],[GESTÃO
Infraestrutura
Orçamento 
Atualizado]]</f>
        <v>#DIV/0!</v>
      </c>
      <c r="DU12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3" s="89"/>
      <c r="DX123" s="89"/>
      <c r="DY123" s="89"/>
      <c r="DZ123" s="89"/>
      <c r="EA123" s="89"/>
      <c r="EB123" s="89"/>
      <c r="EC123" s="89"/>
      <c r="ED123" s="89"/>
      <c r="EE123" s="89"/>
    </row>
    <row r="124" spans="1:136" s="37" customFormat="1" ht="12" x14ac:dyDescent="0.25">
      <c r="A124" s="74" t="s">
        <v>173</v>
      </c>
      <c r="B124" s="212" t="s">
        <v>719</v>
      </c>
      <c r="C124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4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4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4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4" s="68" t="e">
        <f>Tabela115[[#This Row],[DESPESA
LIQUIDADA ATÉ
 __/__/____]]/Tabela115[[#This Row],[ORÇAMENTO
ATUALIZADO]]</f>
        <v>#DIV/0!</v>
      </c>
      <c r="H124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4" s="259" t="e">
        <f>Tabela115[[#This Row],[(+)
SUPLEMENTAÇÃO
PROPOSTA PARA A
_ª
REFORMULAÇÃO]]/Tabela115[[#This Row],[ORÇAMENTO
ATUALIZADO]]</f>
        <v>#DIV/0!</v>
      </c>
      <c r="J124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4" s="259" t="e">
        <f>-Tabela115[[#This Row],[(-)
REDUÇÃO
PROPOSTA PARA A
_ª
REFORMULAÇÃO]]/Tabela115[[#This Row],[ORÇAMENTO
ATUALIZADO]]</f>
        <v>#DIV/0!</v>
      </c>
      <c r="L124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4" s="82" t="e">
        <f>(Tabela115[[#This Row],[PROPOSTA
ORÇAMENTÁRIA
ATUALIZADA
APÓS A
_ª
REFORMULAÇÃO]]/Tabela115[[#This Row],[ORÇAMENTO
ATUALIZADO]])-1</f>
        <v>#DIV/0!</v>
      </c>
      <c r="N124" s="221">
        <f>SUM(N125:N127)</f>
        <v>0</v>
      </c>
      <c r="O124" s="92">
        <f>SUM(O125:O127)</f>
        <v>0</v>
      </c>
      <c r="P124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4" s="92">
        <f>SUM(Q125:Q127)</f>
        <v>0</v>
      </c>
      <c r="R124" s="217" t="e">
        <f>Tabela115[[#This Row],[GOVERNANÇA
Direção e
Liderança
Despesa Liquidada até __/__/____]]/Tabela115[[#This Row],[GOVERNANÇA
Direção e
Liderança
Orçamento 
Atualizado]]</f>
        <v>#DIV/0!</v>
      </c>
      <c r="S124" s="92">
        <f>SUM(S125:S127)</f>
        <v>0</v>
      </c>
      <c r="T124" s="217" t="e">
        <f>Tabela115[[#This Row],[GOVERNANÇA
Direção e
Liderança
(+)
Suplementação
 proposta para a
_ª Reformulação]]/Tabela115[[#This Row],[GOVERNANÇA
Direção e
Liderança
Orçamento 
Atualizado]]</f>
        <v>#DIV/0!</v>
      </c>
      <c r="U124" s="92">
        <f>SUM(U125:U127)</f>
        <v>0</v>
      </c>
      <c r="V124" s="217" t="e">
        <f>-Tabela115[[#This Row],[GOVERNANÇA
Direção e
Liderança
(-)
Redução
proposta para a
_ª Reformulação]]/Tabela115[[#This Row],[GOVERNANÇA
Direção e
Liderança
Orçamento 
Atualizado]]</f>
        <v>#DIV/0!</v>
      </c>
      <c r="W124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4" s="80">
        <f>SUM(X125:X127)</f>
        <v>0</v>
      </c>
      <c r="Y124" s="80">
        <f>SUM(Y125:Y127)</f>
        <v>0</v>
      </c>
      <c r="Z124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4" s="80">
        <f>SUM(AA125:AA127)</f>
        <v>0</v>
      </c>
      <c r="AB124" s="218" t="e">
        <f>Tabela115[[#This Row],[GOVERNANÇA
Relacionamento 
Institucional
Despesa Liquidada até __/__/____]]/Tabela115[[#This Row],[GOVERNANÇA
Relacionamento 
Institucional
Orçamento 
Atualizado]]</f>
        <v>#DIV/0!</v>
      </c>
      <c r="AC124" s="80">
        <f>SUM(AC125:AC127)</f>
        <v>0</v>
      </c>
      <c r="AD124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4" s="80">
        <f>SUM(AE125:AE127)</f>
        <v>0</v>
      </c>
      <c r="AF124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4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4" s="80">
        <f>SUM(AH125:AH127)</f>
        <v>0</v>
      </c>
      <c r="AI124" s="92">
        <f>SUM(AI125:AI127)</f>
        <v>0</v>
      </c>
      <c r="AJ124" s="92">
        <f>Tabela115[[#This Row],[GOVERNANÇA
Estratégia
Proposta Orçamentária Inicial]]+Tabela115[[#This Row],[GOVERNANÇA
Estratégia
Transposições Orçamentárias 
Nº __ a __ 
e
Reformulações
aprovadas]]</f>
        <v>0</v>
      </c>
      <c r="AK124" s="92">
        <f>SUM(AK125:AK127)</f>
        <v>0</v>
      </c>
      <c r="AL124" s="217" t="e">
        <f>Tabela115[[#This Row],[GOVERNANÇA
Estratégia
Despesa Liquidada até __/__/____]]/Tabela115[[#This Row],[GOVERNANÇA
Estratégia
Orçamento 
Atualizado]]</f>
        <v>#DIV/0!</v>
      </c>
      <c r="AM124" s="92">
        <f>SUM(AM125:AM127)</f>
        <v>0</v>
      </c>
      <c r="AN124" s="217" t="e">
        <f>Tabela115[[#This Row],[GOVERNANÇA
Estratégia
(+)
Suplementação
 proposta para a
_ª Reformulação]]/Tabela115[[#This Row],[GOVERNANÇA
Estratégia
Orçamento 
Atualizado]]</f>
        <v>#DIV/0!</v>
      </c>
      <c r="AO124" s="92">
        <f>SUM(AO125:AO127)</f>
        <v>0</v>
      </c>
      <c r="AP124" s="217" t="e">
        <f>-Tabela115[[#This Row],[GOVERNANÇA
Estratégia
(-)
Redução
proposta para a
_ª Reformulação]]/Tabela115[[#This Row],[GOVERNANÇA
Estratégia
Orçamento 
Atualizado]]</f>
        <v>#DIV/0!</v>
      </c>
      <c r="AQ124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4" s="80">
        <f>SUM(AR125:AR127)</f>
        <v>0</v>
      </c>
      <c r="AS124" s="92">
        <f>SUM(AS125:AS127)</f>
        <v>0</v>
      </c>
      <c r="AT124" s="92">
        <f>Tabela115[[#This Row],[GOVERNANÇA
Controle
Proposta Orçamentária Inicial]]+Tabela115[[#This Row],[GOVERNANÇA
Controle
Transposições Orçamentárias 
Nº __ a __ 
e
Reformulações
aprovadas]]</f>
        <v>0</v>
      </c>
      <c r="AU124" s="92">
        <f>SUM(AU125:AU127)</f>
        <v>0</v>
      </c>
      <c r="AV124" s="217" t="e">
        <f>Tabela115[[#This Row],[GOVERNANÇA
Controle
Despesa Liquidada até __/__/____]]/Tabela115[[#This Row],[GOVERNANÇA
Controle
Orçamento 
Atualizado]]</f>
        <v>#DIV/0!</v>
      </c>
      <c r="AW124" s="92">
        <f>SUM(AW125:AW127)</f>
        <v>0</v>
      </c>
      <c r="AX124" s="217" t="e">
        <f>Tabela115[[#This Row],[GOVERNANÇA
Controle
(+)
Suplementação
 proposta para a
_ª Reformulação]]/Tabela115[[#This Row],[GOVERNANÇA
Controle
Orçamento 
Atualizado]]</f>
        <v>#DIV/0!</v>
      </c>
      <c r="AY124" s="92">
        <f>SUM(AY125:AY127)</f>
        <v>0</v>
      </c>
      <c r="AZ124" s="217" t="e">
        <f>-Tabela115[[#This Row],[GOVERNANÇA
Controle
(-)
Redução
proposta para a
_ª Reformulação]]/Tabela115[[#This Row],[GOVERNANÇA
Controle
Orçamento 
Atualizado]]</f>
        <v>#DIV/0!</v>
      </c>
      <c r="BA124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4" s="221">
        <f>SUM(BC125:BC127)</f>
        <v>0</v>
      </c>
      <c r="BD124" s="92">
        <f>SUM(BD125:BD127)</f>
        <v>0</v>
      </c>
      <c r="BE124" s="92">
        <f>Tabela115[[#This Row],[FINALIDADE
Fiscalização
Proposta Orçamentária Inicial]]+Tabela115[[#This Row],[FINALIDADE
Fiscalização
Transposições Orçamentárias 
Nº __ a __ 
e
Reformulações
aprovadas]]</f>
        <v>0</v>
      </c>
      <c r="BF124" s="92">
        <f>SUM(BF125:BF127)</f>
        <v>0</v>
      </c>
      <c r="BG124" s="217" t="e">
        <f>Tabela115[[#This Row],[FINALIDADE
Fiscalização
Despesa Liquidada até __/__/____]]/Tabela115[[#This Row],[FINALIDADE
Fiscalização
Orçamento 
Atualizado]]</f>
        <v>#DIV/0!</v>
      </c>
      <c r="BH124" s="92">
        <f>SUM(BH125:BH127)</f>
        <v>0</v>
      </c>
      <c r="BI124" s="217" t="e">
        <f>Tabela115[[#This Row],[FINALIDADE
Fiscalização
(+)
Suplementação
 proposta para a
_ª Reformulação]]/Tabela115[[#This Row],[FINALIDADE
Fiscalização
Orçamento 
Atualizado]]</f>
        <v>#DIV/0!</v>
      </c>
      <c r="BJ124" s="92">
        <f>SUM(BJ125:BJ127)</f>
        <v>0</v>
      </c>
      <c r="BK124" s="217" t="e">
        <f>Tabela115[[#This Row],[FINALIDADE
Fiscalização
(-)
Redução
proposta para a
_ª Reformulação]]/Tabela115[[#This Row],[FINALIDADE
Fiscalização
Orçamento 
Atualizado]]</f>
        <v>#DIV/0!</v>
      </c>
      <c r="BL124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4" s="80">
        <f>SUM(BM125:BM127)</f>
        <v>0</v>
      </c>
      <c r="BN124" s="92">
        <f>SUM(BN125:BN127)</f>
        <v>0</v>
      </c>
      <c r="BO124" s="92">
        <f>Tabela115[[#This Row],[FINALIDADE
Registro
Proposta Orçamentária Inicial]]+Tabela115[[#This Row],[FINALIDADE
Registro
Transposições Orçamentárias 
Nº __ a __ 
e
Reformulações
aprovadas]]</f>
        <v>0</v>
      </c>
      <c r="BP124" s="92">
        <f>SUM(BP125:BP127)</f>
        <v>0</v>
      </c>
      <c r="BQ124" s="220" t="e">
        <f>Tabela115[[#This Row],[FINALIDADE
Registro
Despesa Liquidada até __/__/____]]/Tabela115[[#This Row],[FINALIDADE
Registro
Orçamento 
Atualizado]]</f>
        <v>#DIV/0!</v>
      </c>
      <c r="BR124" s="92">
        <f>SUM(BR125:BR127)</f>
        <v>0</v>
      </c>
      <c r="BS124" s="220" t="e">
        <f>Tabela115[[#This Row],[FINALIDADE
Registro
(+)
Suplementação
 proposta para a
_ª Reformulação]]/Tabela115[[#This Row],[FINALIDADE
Registro
Orçamento 
Atualizado]]</f>
        <v>#DIV/0!</v>
      </c>
      <c r="BT124" s="92">
        <f>SUM(BT125:BT127)</f>
        <v>0</v>
      </c>
      <c r="BU124" s="220" t="e">
        <f>Tabela115[[#This Row],[FINALIDADE
Registro
(-)
Redução
proposta para a
_ª Reformulação]]/Tabela115[[#This Row],[FINALIDADE
Registro
Orçamento 
Atualizado]]</f>
        <v>#DIV/0!</v>
      </c>
      <c r="BV124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4" s="243">
        <f>SUM(BW125:BW127)</f>
        <v>0</v>
      </c>
      <c r="BX124" s="80">
        <f>SUM(BX125:BX127)</f>
        <v>0</v>
      </c>
      <c r="BY124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4" s="92">
        <f>SUM(BZ125:BZ127)</f>
        <v>0</v>
      </c>
      <c r="CA124" s="217" t="e">
        <f>Tabela115[[#This Row],[FINALIDADE
Julgamento e Normatização
Despesa Liquidada até __/__/____]]/Tabela115[[#This Row],[FINALIDADE
Julgamento e Normatização
Orçamento 
Atualizado]]</f>
        <v>#DIV/0!</v>
      </c>
      <c r="CB124" s="92">
        <f>SUM(CB125:CB127)</f>
        <v>0</v>
      </c>
      <c r="CC124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4" s="92">
        <f>SUM(CD125:CD127)</f>
        <v>0</v>
      </c>
      <c r="CE124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24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4" s="80">
        <f>SUM(CH125:CH127)</f>
        <v>0</v>
      </c>
      <c r="CI124" s="80">
        <f>SUM(CI125:CI127)</f>
        <v>0</v>
      </c>
      <c r="CJ124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4" s="80">
        <f>SUM(CK125:CK127)</f>
        <v>0</v>
      </c>
      <c r="CL124" s="218" t="e">
        <f>Tabela115[[#This Row],[GESTÃO
Comunicação 
e Eventos
Despesa Liquidada até __/__/____]]/Tabela115[[#This Row],[GESTÃO
Comunicação 
e Eventos
Orçamento 
Atualizado]]</f>
        <v>#DIV/0!</v>
      </c>
      <c r="CM124" s="80">
        <f>SUM(CM125:CM127)</f>
        <v>0</v>
      </c>
      <c r="CN124" s="218" t="e">
        <f>Tabela115[[#This Row],[GESTÃO
Comunicação 
e Eventos
(+)
Suplementação
 proposta para a
_ª Reformulação]]/Tabela115[[#This Row],[GESTÃO
Comunicação 
e Eventos
Orçamento 
Atualizado]]</f>
        <v>#DIV/0!</v>
      </c>
      <c r="CO124" s="80">
        <f>SUM(CO125:CO127)</f>
        <v>0</v>
      </c>
      <c r="CP124" s="218" t="e">
        <f>-Tabela115[[#This Row],[GESTÃO
Comunicação 
e Eventos
(-)
Redução
proposta para a
_ª Reformulação]]/Tabela115[[#This Row],[GESTÃO
Comunicação 
e Eventos
Orçamento 
Atualizado]]</f>
        <v>#DIV/0!</v>
      </c>
      <c r="CQ124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4" s="80">
        <f>SUM(CR125:CR127)</f>
        <v>0</v>
      </c>
      <c r="CS124" s="80">
        <f>SUM(CS125:CS127)</f>
        <v>0</v>
      </c>
      <c r="CT124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4" s="80">
        <f>SUM(CU125:CU127)</f>
        <v>0</v>
      </c>
      <c r="CV124" s="218" t="e">
        <f>Tabela115[[#This Row],[GESTÃO
Suporte Técnico-Administrativo
Despesa Liquidada até __/__/____]]/Tabela115[[#This Row],[GESTÃO
Suporte Técnico-Administrativo
Orçamento 
Atualizado]]</f>
        <v>#DIV/0!</v>
      </c>
      <c r="CW124" s="80">
        <f>SUM(CW125:CW127)</f>
        <v>0</v>
      </c>
      <c r="CX124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4" s="80">
        <f>SUM(CY125:CY127)</f>
        <v>0</v>
      </c>
      <c r="CZ124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24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4" s="80">
        <f>SUM(DB125:DB127)</f>
        <v>0</v>
      </c>
      <c r="DC124" s="80">
        <f>SUM(DC125:DC127)</f>
        <v>0</v>
      </c>
      <c r="DD124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4" s="80">
        <f>SUM(DE125:DE127)</f>
        <v>0</v>
      </c>
      <c r="DF124" s="218" t="e">
        <f>Tabela115[[#This Row],[GESTÃO
Tecnologia da
Informação
Despesa Liquidada até __/__/____]]/Tabela115[[#This Row],[GESTÃO
Tecnologia da
Informação
Orçamento 
Atualizado]]</f>
        <v>#DIV/0!</v>
      </c>
      <c r="DG124" s="80">
        <f>SUM(DG125:DG127)</f>
        <v>0</v>
      </c>
      <c r="DH124" s="218" t="e">
        <f>Tabela115[[#This Row],[GESTÃO
Tecnologia da
Informação
(+)
Suplementação
 proposta para a
_ª Reformulação]]/Tabela115[[#This Row],[GESTÃO
Tecnologia da
Informação
Orçamento 
Atualizado]]</f>
        <v>#DIV/0!</v>
      </c>
      <c r="DI124" s="80">
        <f>SUM(DI125:DI127)</f>
        <v>0</v>
      </c>
      <c r="DJ124" s="218" t="e">
        <f>-Tabela115[[#This Row],[GESTÃO
Tecnologia da
Informação
(-)
Redução
proposta para a
_ª Reformulação]]/Tabela115[[#This Row],[GESTÃO
Tecnologia da
Informação
Orçamento 
Atualizado]]</f>
        <v>#DIV/0!</v>
      </c>
      <c r="DK124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4" s="80">
        <f>SUM(DL125:DL127)</f>
        <v>0</v>
      </c>
      <c r="DM124" s="80">
        <f>SUM(DM125:DM127)</f>
        <v>0</v>
      </c>
      <c r="DN124" s="80">
        <f>Tabela115[[#This Row],[GESTÃO
Infraestrutura
Proposta Orçamentária Inicial]]+Tabela115[[#This Row],[GESTÃO
Infraestrutura
Transposições Orçamentárias 
Nº __ a __ 
e
Reformulações
aprovadas]]</f>
        <v>0</v>
      </c>
      <c r="DO124" s="80">
        <f>SUM(DO125:DO127)</f>
        <v>0</v>
      </c>
      <c r="DP124" s="218" t="e">
        <f>Tabela115[[#This Row],[GESTÃO
Infraestrutura
Despesa Liquidada até __/__/____]]/Tabela115[[#This Row],[GESTÃO
Infraestrutura
Orçamento 
Atualizado]]</f>
        <v>#DIV/0!</v>
      </c>
      <c r="DQ124" s="80">
        <f>SUM(DQ125:DQ127)</f>
        <v>0</v>
      </c>
      <c r="DR124" s="218" t="e">
        <f>Tabela115[[#This Row],[GESTÃO
Infraestrutura
(+)
Suplementação
 proposta para a
_ª Reformulação]]/Tabela115[[#This Row],[GESTÃO
Infraestrutura
Orçamento 
Atualizado]]</f>
        <v>#DIV/0!</v>
      </c>
      <c r="DS124" s="80">
        <f>SUM(DS125:DS127)</f>
        <v>0</v>
      </c>
      <c r="DT124" s="218" t="e">
        <f>Tabela115[[#This Row],[GESTÃO
Infraestrutura
(-)
Redução
proposta para a
_ª Reformulação]]/Tabela115[[#This Row],[GESTÃO
Infraestrutura
Orçamento 
Atualizado]]</f>
        <v>#DIV/0!</v>
      </c>
      <c r="DU124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4" s="94"/>
      <c r="DX124" s="94"/>
      <c r="DY124" s="94"/>
      <c r="DZ124" s="94"/>
      <c r="EA124" s="94"/>
      <c r="EB124" s="94"/>
      <c r="EC124" s="94"/>
      <c r="ED124" s="94"/>
      <c r="EE124" s="94"/>
    </row>
    <row r="125" spans="1:136" s="18" customFormat="1" ht="12" x14ac:dyDescent="0.25">
      <c r="A125" s="85" t="s">
        <v>174</v>
      </c>
      <c r="B125" s="213" t="s">
        <v>720</v>
      </c>
      <c r="C12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5" s="69" t="e">
        <f>Tabela115[[#This Row],[DESPESA
LIQUIDADA ATÉ
 __/__/____]]/Tabela115[[#This Row],[ORÇAMENTO
ATUALIZADO]]</f>
        <v>#DIV/0!</v>
      </c>
      <c r="H12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5" s="263" t="e">
        <f>Tabela115[[#This Row],[(+)
SUPLEMENTAÇÃO
PROPOSTA PARA A
_ª
REFORMULAÇÃO]]/Tabela115[[#This Row],[ORÇAMENTO
ATUALIZADO]]</f>
        <v>#DIV/0!</v>
      </c>
      <c r="J12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5" s="263" t="e">
        <f>-Tabela115[[#This Row],[(-)
REDUÇÃO
PROPOSTA PARA A
_ª
REFORMULAÇÃO]]/Tabela115[[#This Row],[ORÇAMENTO
ATUALIZADO]]</f>
        <v>#DIV/0!</v>
      </c>
      <c r="L12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5" s="83" t="e">
        <f>(Tabela115[[#This Row],[PROPOSTA
ORÇAMENTÁRIA
ATUALIZADA
APÓS A
_ª
REFORMULAÇÃO]]/Tabela115[[#This Row],[ORÇAMENTO
ATUALIZADO]])-1</f>
        <v>#DIV/0!</v>
      </c>
      <c r="N125" s="225"/>
      <c r="O125" s="93"/>
      <c r="P12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5" s="93"/>
      <c r="R125" s="201" t="e">
        <f>Tabela115[[#This Row],[GOVERNANÇA
Direção e
Liderança
Despesa Liquidada até __/__/____]]/Tabela115[[#This Row],[GOVERNANÇA
Direção e
Liderança
Orçamento 
Atualizado]]</f>
        <v>#DIV/0!</v>
      </c>
      <c r="S125" s="93"/>
      <c r="T12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5" s="93"/>
      <c r="V125" s="201" t="e">
        <f>-Tabela115[[#This Row],[GOVERNANÇA
Direção e
Liderança
(-)
Redução
proposta para a
_ª Reformulação]]/Tabela115[[#This Row],[GOVERNANÇA
Direção e
Liderança
Orçamento 
Atualizado]]</f>
        <v>#DIV/0!</v>
      </c>
      <c r="W12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5" s="31"/>
      <c r="Y125" s="31"/>
      <c r="Z12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5" s="31"/>
      <c r="AB125" s="203" t="e">
        <f>Tabela115[[#This Row],[GOVERNANÇA
Relacionamento 
Institucional
Despesa Liquidada até __/__/____]]/Tabela115[[#This Row],[GOVERNANÇA
Relacionamento 
Institucional
Orçamento 
Atualizado]]</f>
        <v>#DIV/0!</v>
      </c>
      <c r="AC125" s="31"/>
      <c r="AD12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5" s="31"/>
      <c r="AF12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5" s="31"/>
      <c r="AI125" s="93"/>
      <c r="AJ125" s="93">
        <f>Tabela115[[#This Row],[GOVERNANÇA
Estratégia
Proposta Orçamentária Inicial]]+Tabela115[[#This Row],[GOVERNANÇA
Estratégia
Transposições Orçamentárias 
Nº __ a __ 
e
Reformulações
aprovadas]]</f>
        <v>0</v>
      </c>
      <c r="AK125" s="93"/>
      <c r="AL125" s="201" t="e">
        <f>Tabela115[[#This Row],[GOVERNANÇA
Estratégia
Despesa Liquidada até __/__/____]]/Tabela115[[#This Row],[GOVERNANÇA
Estratégia
Orçamento 
Atualizado]]</f>
        <v>#DIV/0!</v>
      </c>
      <c r="AM125" s="93"/>
      <c r="AN125" s="201" t="e">
        <f>Tabela115[[#This Row],[GOVERNANÇA
Estratégia
(+)
Suplementação
 proposta para a
_ª Reformulação]]/Tabela115[[#This Row],[GOVERNANÇA
Estratégia
Orçamento 
Atualizado]]</f>
        <v>#DIV/0!</v>
      </c>
      <c r="AO125" s="93"/>
      <c r="AP125" s="201" t="e">
        <f>-Tabela115[[#This Row],[GOVERNANÇA
Estratégia
(-)
Redução
proposta para a
_ª Reformulação]]/Tabela115[[#This Row],[GOVERNANÇA
Estratégia
Orçamento 
Atualizado]]</f>
        <v>#DIV/0!</v>
      </c>
      <c r="AQ12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5" s="31"/>
      <c r="AS125" s="93"/>
      <c r="AT125" s="93">
        <f>Tabela115[[#This Row],[GOVERNANÇA
Controle
Proposta Orçamentária Inicial]]+Tabela115[[#This Row],[GOVERNANÇA
Controle
Transposições Orçamentárias 
Nº __ a __ 
e
Reformulações
aprovadas]]</f>
        <v>0</v>
      </c>
      <c r="AU125" s="93"/>
      <c r="AV125" s="201" t="e">
        <f>Tabela115[[#This Row],[GOVERNANÇA
Controle
Despesa Liquidada até __/__/____]]/Tabela115[[#This Row],[GOVERNANÇA
Controle
Orçamento 
Atualizado]]</f>
        <v>#DIV/0!</v>
      </c>
      <c r="AW125" s="93"/>
      <c r="AX125" s="201" t="e">
        <f>Tabela115[[#This Row],[GOVERNANÇA
Controle
(+)
Suplementação
 proposta para a
_ª Reformulação]]/Tabela115[[#This Row],[GOVERNANÇA
Controle
Orçamento 
Atualizado]]</f>
        <v>#DIV/0!</v>
      </c>
      <c r="AY125" s="93"/>
      <c r="AZ125" s="201" t="e">
        <f>-Tabela115[[#This Row],[GOVERNANÇA
Controle
(-)
Redução
proposta para a
_ª Reformulação]]/Tabela115[[#This Row],[GOVERNANÇA
Controle
Orçamento 
Atualizado]]</f>
        <v>#DIV/0!</v>
      </c>
      <c r="BA12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5" s="225"/>
      <c r="BD125" s="93"/>
      <c r="BE125" s="93">
        <f>Tabela115[[#This Row],[FINALIDADE
Fiscalização
Proposta Orçamentária Inicial]]+Tabela115[[#This Row],[FINALIDADE
Fiscalização
Transposições Orçamentárias 
Nº __ a __ 
e
Reformulações
aprovadas]]</f>
        <v>0</v>
      </c>
      <c r="BF125" s="93"/>
      <c r="BG125" s="201" t="e">
        <f>Tabela115[[#This Row],[FINALIDADE
Fiscalização
Despesa Liquidada até __/__/____]]/Tabela115[[#This Row],[FINALIDADE
Fiscalização
Orçamento 
Atualizado]]</f>
        <v>#DIV/0!</v>
      </c>
      <c r="BH125" s="93"/>
      <c r="BI125" s="201" t="e">
        <f>Tabela115[[#This Row],[FINALIDADE
Fiscalização
(+)
Suplementação
 proposta para a
_ª Reformulação]]/Tabela115[[#This Row],[FINALIDADE
Fiscalização
Orçamento 
Atualizado]]</f>
        <v>#DIV/0!</v>
      </c>
      <c r="BJ125" s="93"/>
      <c r="BK125" s="201" t="e">
        <f>Tabela115[[#This Row],[FINALIDADE
Fiscalização
(-)
Redução
proposta para a
_ª Reformulação]]/Tabela115[[#This Row],[FINALIDADE
Fiscalização
Orçamento 
Atualizado]]</f>
        <v>#DIV/0!</v>
      </c>
      <c r="BL12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5" s="31"/>
      <c r="BN125" s="93"/>
      <c r="BO125" s="93">
        <f>Tabela115[[#This Row],[FINALIDADE
Registro
Proposta Orçamentária Inicial]]+Tabela115[[#This Row],[FINALIDADE
Registro
Transposições Orçamentárias 
Nº __ a __ 
e
Reformulações
aprovadas]]</f>
        <v>0</v>
      </c>
      <c r="BP125" s="93"/>
      <c r="BQ125" s="202" t="e">
        <f>Tabela115[[#This Row],[FINALIDADE
Registro
Despesa Liquidada até __/__/____]]/Tabela115[[#This Row],[FINALIDADE
Registro
Orçamento 
Atualizado]]</f>
        <v>#DIV/0!</v>
      </c>
      <c r="BR125" s="93"/>
      <c r="BS125" s="202" t="e">
        <f>Tabela115[[#This Row],[FINALIDADE
Registro
(+)
Suplementação
 proposta para a
_ª Reformulação]]/Tabela115[[#This Row],[FINALIDADE
Registro
Orçamento 
Atualizado]]</f>
        <v>#DIV/0!</v>
      </c>
      <c r="BT125" s="93"/>
      <c r="BU125" s="202" t="e">
        <f>Tabela115[[#This Row],[FINALIDADE
Registro
(-)
Redução
proposta para a
_ª Reformulação]]/Tabela115[[#This Row],[FINALIDADE
Registro
Orçamento 
Atualizado]]</f>
        <v>#DIV/0!</v>
      </c>
      <c r="BV12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5" s="244"/>
      <c r="BX125" s="31"/>
      <c r="BY12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5" s="93"/>
      <c r="CA125" s="201" t="e">
        <f>Tabela115[[#This Row],[FINALIDADE
Julgamento e Normatização
Despesa Liquidada até __/__/____]]/Tabela115[[#This Row],[FINALIDADE
Julgamento e Normatização
Orçamento 
Atualizado]]</f>
        <v>#DIV/0!</v>
      </c>
      <c r="CB125" s="93"/>
      <c r="CC12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5" s="93"/>
      <c r="CE12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5" s="31"/>
      <c r="CI125" s="31"/>
      <c r="CJ12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5" s="31"/>
      <c r="CL125" s="203" t="e">
        <f>Tabela115[[#This Row],[GESTÃO
Comunicação 
e Eventos
Despesa Liquidada até __/__/____]]/Tabela115[[#This Row],[GESTÃO
Comunicação 
e Eventos
Orçamento 
Atualizado]]</f>
        <v>#DIV/0!</v>
      </c>
      <c r="CM125" s="31"/>
      <c r="CN125" s="203" t="e">
        <f>Tabela115[[#This Row],[GESTÃO
Comunicação 
e Eventos
(+)
Suplementação
 proposta para a
_ª Reformulação]]/Tabela115[[#This Row],[GESTÃO
Comunicação 
e Eventos
Orçamento 
Atualizado]]</f>
        <v>#DIV/0!</v>
      </c>
      <c r="CO125" s="31"/>
      <c r="CP125" s="203" t="e">
        <f>-Tabela115[[#This Row],[GESTÃO
Comunicação 
e Eventos
(-)
Redução
proposta para a
_ª Reformulação]]/Tabela115[[#This Row],[GESTÃO
Comunicação 
e Eventos
Orçamento 
Atualizado]]</f>
        <v>#DIV/0!</v>
      </c>
      <c r="CQ12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5" s="31"/>
      <c r="CS125" s="31"/>
      <c r="CT12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5" s="31"/>
      <c r="CV125" s="203" t="e">
        <f>Tabela115[[#This Row],[GESTÃO
Suporte Técnico-Administrativo
Despesa Liquidada até __/__/____]]/Tabela115[[#This Row],[GESTÃO
Suporte Técnico-Administrativo
Orçamento 
Atualizado]]</f>
        <v>#DIV/0!</v>
      </c>
      <c r="CW125" s="31"/>
      <c r="CX12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5" s="31"/>
      <c r="CZ12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5" s="31"/>
      <c r="DC125" s="31"/>
      <c r="DD12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5" s="31"/>
      <c r="DF125" s="203" t="e">
        <f>Tabela115[[#This Row],[GESTÃO
Tecnologia da
Informação
Despesa Liquidada até __/__/____]]/Tabela115[[#This Row],[GESTÃO
Tecnologia da
Informação
Orçamento 
Atualizado]]</f>
        <v>#DIV/0!</v>
      </c>
      <c r="DG125" s="31"/>
      <c r="DH12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5" s="31"/>
      <c r="DJ125" s="203" t="e">
        <f>-Tabela115[[#This Row],[GESTÃO
Tecnologia da
Informação
(-)
Redução
proposta para a
_ª Reformulação]]/Tabela115[[#This Row],[GESTÃO
Tecnologia da
Informação
Orçamento 
Atualizado]]</f>
        <v>#DIV/0!</v>
      </c>
      <c r="DK12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5" s="31"/>
      <c r="DM125" s="31"/>
      <c r="DN125" s="31">
        <f>Tabela115[[#This Row],[GESTÃO
Infraestrutura
Proposta Orçamentária Inicial]]+Tabela115[[#This Row],[GESTÃO
Infraestrutura
Transposições Orçamentárias 
Nº __ a __ 
e
Reformulações
aprovadas]]</f>
        <v>0</v>
      </c>
      <c r="DO125" s="31"/>
      <c r="DP125" s="203" t="e">
        <f>Tabela115[[#This Row],[GESTÃO
Infraestrutura
Despesa Liquidada até __/__/____]]/Tabela115[[#This Row],[GESTÃO
Infraestrutura
Orçamento 
Atualizado]]</f>
        <v>#DIV/0!</v>
      </c>
      <c r="DQ125" s="31"/>
      <c r="DR125" s="203" t="e">
        <f>Tabela115[[#This Row],[GESTÃO
Infraestrutura
(+)
Suplementação
 proposta para a
_ª Reformulação]]/Tabela115[[#This Row],[GESTÃO
Infraestrutura
Orçamento 
Atualizado]]</f>
        <v>#DIV/0!</v>
      </c>
      <c r="DS125" s="31"/>
      <c r="DT125" s="203" t="e">
        <f>Tabela115[[#This Row],[GESTÃO
Infraestrutura
(-)
Redução
proposta para a
_ª Reformulação]]/Tabela115[[#This Row],[GESTÃO
Infraestrutura
Orçamento 
Atualizado]]</f>
        <v>#DIV/0!</v>
      </c>
      <c r="DU12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5" s="89"/>
      <c r="DX125" s="89"/>
      <c r="DY125" s="89"/>
      <c r="DZ125" s="89"/>
      <c r="EA125" s="89"/>
      <c r="EB125" s="89"/>
      <c r="EC125" s="89"/>
      <c r="ED125" s="89"/>
      <c r="EE125" s="89"/>
    </row>
    <row r="126" spans="1:136" s="18" customFormat="1" ht="12" x14ac:dyDescent="0.25">
      <c r="A126" s="85" t="s">
        <v>175</v>
      </c>
      <c r="B126" s="213" t="s">
        <v>721</v>
      </c>
      <c r="C12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6" s="69" t="e">
        <f>Tabela115[[#This Row],[DESPESA
LIQUIDADA ATÉ
 __/__/____]]/Tabela115[[#This Row],[ORÇAMENTO
ATUALIZADO]]</f>
        <v>#DIV/0!</v>
      </c>
      <c r="H12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6" s="263" t="e">
        <f>Tabela115[[#This Row],[(+)
SUPLEMENTAÇÃO
PROPOSTA PARA A
_ª
REFORMULAÇÃO]]/Tabela115[[#This Row],[ORÇAMENTO
ATUALIZADO]]</f>
        <v>#DIV/0!</v>
      </c>
      <c r="J12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6" s="263" t="e">
        <f>-Tabela115[[#This Row],[(-)
REDUÇÃO
PROPOSTA PARA A
_ª
REFORMULAÇÃO]]/Tabela115[[#This Row],[ORÇAMENTO
ATUALIZADO]]</f>
        <v>#DIV/0!</v>
      </c>
      <c r="L12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6" s="83" t="e">
        <f>(Tabela115[[#This Row],[PROPOSTA
ORÇAMENTÁRIA
ATUALIZADA
APÓS A
_ª
REFORMULAÇÃO]]/Tabela115[[#This Row],[ORÇAMENTO
ATUALIZADO]])-1</f>
        <v>#DIV/0!</v>
      </c>
      <c r="N126" s="225"/>
      <c r="O126" s="93"/>
      <c r="P12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6" s="93"/>
      <c r="R126" s="201" t="e">
        <f>Tabela115[[#This Row],[GOVERNANÇA
Direção e
Liderança
Despesa Liquidada até __/__/____]]/Tabela115[[#This Row],[GOVERNANÇA
Direção e
Liderança
Orçamento 
Atualizado]]</f>
        <v>#DIV/0!</v>
      </c>
      <c r="S126" s="93"/>
      <c r="T12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6" s="93"/>
      <c r="V126" s="201" t="e">
        <f>-Tabela115[[#This Row],[GOVERNANÇA
Direção e
Liderança
(-)
Redução
proposta para a
_ª Reformulação]]/Tabela115[[#This Row],[GOVERNANÇA
Direção e
Liderança
Orçamento 
Atualizado]]</f>
        <v>#DIV/0!</v>
      </c>
      <c r="W12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6" s="31"/>
      <c r="Y126" s="31"/>
      <c r="Z12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6" s="31"/>
      <c r="AB126" s="203" t="e">
        <f>Tabela115[[#This Row],[GOVERNANÇA
Relacionamento 
Institucional
Despesa Liquidada até __/__/____]]/Tabela115[[#This Row],[GOVERNANÇA
Relacionamento 
Institucional
Orçamento 
Atualizado]]</f>
        <v>#DIV/0!</v>
      </c>
      <c r="AC126" s="31"/>
      <c r="AD12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6" s="31"/>
      <c r="AF12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6" s="31"/>
      <c r="AI126" s="93"/>
      <c r="AJ126" s="93">
        <f>Tabela115[[#This Row],[GOVERNANÇA
Estratégia
Proposta Orçamentária Inicial]]+Tabela115[[#This Row],[GOVERNANÇA
Estratégia
Transposições Orçamentárias 
Nº __ a __ 
e
Reformulações
aprovadas]]</f>
        <v>0</v>
      </c>
      <c r="AK126" s="93"/>
      <c r="AL126" s="201" t="e">
        <f>Tabela115[[#This Row],[GOVERNANÇA
Estratégia
Despesa Liquidada até __/__/____]]/Tabela115[[#This Row],[GOVERNANÇA
Estratégia
Orçamento 
Atualizado]]</f>
        <v>#DIV/0!</v>
      </c>
      <c r="AM126" s="93"/>
      <c r="AN126" s="201" t="e">
        <f>Tabela115[[#This Row],[GOVERNANÇA
Estratégia
(+)
Suplementação
 proposta para a
_ª Reformulação]]/Tabela115[[#This Row],[GOVERNANÇA
Estratégia
Orçamento 
Atualizado]]</f>
        <v>#DIV/0!</v>
      </c>
      <c r="AO126" s="93"/>
      <c r="AP126" s="201" t="e">
        <f>-Tabela115[[#This Row],[GOVERNANÇA
Estratégia
(-)
Redução
proposta para a
_ª Reformulação]]/Tabela115[[#This Row],[GOVERNANÇA
Estratégia
Orçamento 
Atualizado]]</f>
        <v>#DIV/0!</v>
      </c>
      <c r="AQ12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6" s="31"/>
      <c r="AS126" s="93"/>
      <c r="AT126" s="93">
        <f>Tabela115[[#This Row],[GOVERNANÇA
Controle
Proposta Orçamentária Inicial]]+Tabela115[[#This Row],[GOVERNANÇA
Controle
Transposições Orçamentárias 
Nº __ a __ 
e
Reformulações
aprovadas]]</f>
        <v>0</v>
      </c>
      <c r="AU126" s="93"/>
      <c r="AV126" s="201" t="e">
        <f>Tabela115[[#This Row],[GOVERNANÇA
Controle
Despesa Liquidada até __/__/____]]/Tabela115[[#This Row],[GOVERNANÇA
Controle
Orçamento 
Atualizado]]</f>
        <v>#DIV/0!</v>
      </c>
      <c r="AW126" s="93"/>
      <c r="AX126" s="201" t="e">
        <f>Tabela115[[#This Row],[GOVERNANÇA
Controle
(+)
Suplementação
 proposta para a
_ª Reformulação]]/Tabela115[[#This Row],[GOVERNANÇA
Controle
Orçamento 
Atualizado]]</f>
        <v>#DIV/0!</v>
      </c>
      <c r="AY126" s="93"/>
      <c r="AZ126" s="201" t="e">
        <f>-Tabela115[[#This Row],[GOVERNANÇA
Controle
(-)
Redução
proposta para a
_ª Reformulação]]/Tabela115[[#This Row],[GOVERNANÇA
Controle
Orçamento 
Atualizado]]</f>
        <v>#DIV/0!</v>
      </c>
      <c r="BA12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6" s="225"/>
      <c r="BD126" s="93"/>
      <c r="BE126" s="93">
        <f>Tabela115[[#This Row],[FINALIDADE
Fiscalização
Proposta Orçamentária Inicial]]+Tabela115[[#This Row],[FINALIDADE
Fiscalização
Transposições Orçamentárias 
Nº __ a __ 
e
Reformulações
aprovadas]]</f>
        <v>0</v>
      </c>
      <c r="BF126" s="93"/>
      <c r="BG126" s="201" t="e">
        <f>Tabela115[[#This Row],[FINALIDADE
Fiscalização
Despesa Liquidada até __/__/____]]/Tabela115[[#This Row],[FINALIDADE
Fiscalização
Orçamento 
Atualizado]]</f>
        <v>#DIV/0!</v>
      </c>
      <c r="BH126" s="93"/>
      <c r="BI126" s="201" t="e">
        <f>Tabela115[[#This Row],[FINALIDADE
Fiscalização
(+)
Suplementação
 proposta para a
_ª Reformulação]]/Tabela115[[#This Row],[FINALIDADE
Fiscalização
Orçamento 
Atualizado]]</f>
        <v>#DIV/0!</v>
      </c>
      <c r="BJ126" s="93"/>
      <c r="BK126" s="201" t="e">
        <f>Tabela115[[#This Row],[FINALIDADE
Fiscalização
(-)
Redução
proposta para a
_ª Reformulação]]/Tabela115[[#This Row],[FINALIDADE
Fiscalização
Orçamento 
Atualizado]]</f>
        <v>#DIV/0!</v>
      </c>
      <c r="BL12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6" s="31"/>
      <c r="BN126" s="93"/>
      <c r="BO126" s="93">
        <f>Tabela115[[#This Row],[FINALIDADE
Registro
Proposta Orçamentária Inicial]]+Tabela115[[#This Row],[FINALIDADE
Registro
Transposições Orçamentárias 
Nº __ a __ 
e
Reformulações
aprovadas]]</f>
        <v>0</v>
      </c>
      <c r="BP126" s="93"/>
      <c r="BQ126" s="202" t="e">
        <f>Tabela115[[#This Row],[FINALIDADE
Registro
Despesa Liquidada até __/__/____]]/Tabela115[[#This Row],[FINALIDADE
Registro
Orçamento 
Atualizado]]</f>
        <v>#DIV/0!</v>
      </c>
      <c r="BR126" s="93"/>
      <c r="BS126" s="202" t="e">
        <f>Tabela115[[#This Row],[FINALIDADE
Registro
(+)
Suplementação
 proposta para a
_ª Reformulação]]/Tabela115[[#This Row],[FINALIDADE
Registro
Orçamento 
Atualizado]]</f>
        <v>#DIV/0!</v>
      </c>
      <c r="BT126" s="93"/>
      <c r="BU126" s="202" t="e">
        <f>Tabela115[[#This Row],[FINALIDADE
Registro
(-)
Redução
proposta para a
_ª Reformulação]]/Tabela115[[#This Row],[FINALIDADE
Registro
Orçamento 
Atualizado]]</f>
        <v>#DIV/0!</v>
      </c>
      <c r="BV12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6" s="244"/>
      <c r="BX126" s="31"/>
      <c r="BY12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6" s="93"/>
      <c r="CA126" s="201" t="e">
        <f>Tabela115[[#This Row],[FINALIDADE
Julgamento e Normatização
Despesa Liquidada até __/__/____]]/Tabela115[[#This Row],[FINALIDADE
Julgamento e Normatização
Orçamento 
Atualizado]]</f>
        <v>#DIV/0!</v>
      </c>
      <c r="CB126" s="93"/>
      <c r="CC12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6" s="93"/>
      <c r="CE12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6" s="31"/>
      <c r="CI126" s="31"/>
      <c r="CJ12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6" s="31"/>
      <c r="CL126" s="203" t="e">
        <f>Tabela115[[#This Row],[GESTÃO
Comunicação 
e Eventos
Despesa Liquidada até __/__/____]]/Tabela115[[#This Row],[GESTÃO
Comunicação 
e Eventos
Orçamento 
Atualizado]]</f>
        <v>#DIV/0!</v>
      </c>
      <c r="CM126" s="31"/>
      <c r="CN126" s="203" t="e">
        <f>Tabela115[[#This Row],[GESTÃO
Comunicação 
e Eventos
(+)
Suplementação
 proposta para a
_ª Reformulação]]/Tabela115[[#This Row],[GESTÃO
Comunicação 
e Eventos
Orçamento 
Atualizado]]</f>
        <v>#DIV/0!</v>
      </c>
      <c r="CO126" s="31"/>
      <c r="CP126" s="203" t="e">
        <f>-Tabela115[[#This Row],[GESTÃO
Comunicação 
e Eventos
(-)
Redução
proposta para a
_ª Reformulação]]/Tabela115[[#This Row],[GESTÃO
Comunicação 
e Eventos
Orçamento 
Atualizado]]</f>
        <v>#DIV/0!</v>
      </c>
      <c r="CQ12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6" s="31"/>
      <c r="CS126" s="31"/>
      <c r="CT12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6" s="31"/>
      <c r="CV126" s="203" t="e">
        <f>Tabela115[[#This Row],[GESTÃO
Suporte Técnico-Administrativo
Despesa Liquidada até __/__/____]]/Tabela115[[#This Row],[GESTÃO
Suporte Técnico-Administrativo
Orçamento 
Atualizado]]</f>
        <v>#DIV/0!</v>
      </c>
      <c r="CW126" s="31"/>
      <c r="CX12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6" s="31"/>
      <c r="CZ12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6" s="31"/>
      <c r="DC126" s="31"/>
      <c r="DD12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6" s="31"/>
      <c r="DF126" s="203" t="e">
        <f>Tabela115[[#This Row],[GESTÃO
Tecnologia da
Informação
Despesa Liquidada até __/__/____]]/Tabela115[[#This Row],[GESTÃO
Tecnologia da
Informação
Orçamento 
Atualizado]]</f>
        <v>#DIV/0!</v>
      </c>
      <c r="DG126" s="31"/>
      <c r="DH12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6" s="31"/>
      <c r="DJ126" s="203" t="e">
        <f>-Tabela115[[#This Row],[GESTÃO
Tecnologia da
Informação
(-)
Redução
proposta para a
_ª Reformulação]]/Tabela115[[#This Row],[GESTÃO
Tecnologia da
Informação
Orçamento 
Atualizado]]</f>
        <v>#DIV/0!</v>
      </c>
      <c r="DK12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6" s="31"/>
      <c r="DM126" s="31"/>
      <c r="DN126" s="31">
        <f>Tabela115[[#This Row],[GESTÃO
Infraestrutura
Proposta Orçamentária Inicial]]+Tabela115[[#This Row],[GESTÃO
Infraestrutura
Transposições Orçamentárias 
Nº __ a __ 
e
Reformulações
aprovadas]]</f>
        <v>0</v>
      </c>
      <c r="DO126" s="31"/>
      <c r="DP126" s="203" t="e">
        <f>Tabela115[[#This Row],[GESTÃO
Infraestrutura
Despesa Liquidada até __/__/____]]/Tabela115[[#This Row],[GESTÃO
Infraestrutura
Orçamento 
Atualizado]]</f>
        <v>#DIV/0!</v>
      </c>
      <c r="DQ126" s="31"/>
      <c r="DR126" s="203" t="e">
        <f>Tabela115[[#This Row],[GESTÃO
Infraestrutura
(+)
Suplementação
 proposta para a
_ª Reformulação]]/Tabela115[[#This Row],[GESTÃO
Infraestrutura
Orçamento 
Atualizado]]</f>
        <v>#DIV/0!</v>
      </c>
      <c r="DS126" s="31"/>
      <c r="DT126" s="203" t="e">
        <f>Tabela115[[#This Row],[GESTÃO
Infraestrutura
(-)
Redução
proposta para a
_ª Reformulação]]/Tabela115[[#This Row],[GESTÃO
Infraestrutura
Orçamento 
Atualizado]]</f>
        <v>#DIV/0!</v>
      </c>
      <c r="DU12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6" s="89"/>
      <c r="DX126" s="89"/>
      <c r="DY126" s="89"/>
      <c r="DZ126" s="89"/>
      <c r="EA126" s="89"/>
      <c r="EB126" s="89"/>
      <c r="EC126" s="89"/>
      <c r="ED126" s="89"/>
      <c r="EE126" s="89"/>
    </row>
    <row r="127" spans="1:136" s="18" customFormat="1" ht="12" x14ac:dyDescent="0.25">
      <c r="A127" s="85" t="s">
        <v>176</v>
      </c>
      <c r="B127" s="213" t="s">
        <v>722</v>
      </c>
      <c r="C12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7" s="69" t="e">
        <f>Tabela115[[#This Row],[DESPESA
LIQUIDADA ATÉ
 __/__/____]]/Tabela115[[#This Row],[ORÇAMENTO
ATUALIZADO]]</f>
        <v>#DIV/0!</v>
      </c>
      <c r="H12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7" s="263" t="e">
        <f>Tabela115[[#This Row],[(+)
SUPLEMENTAÇÃO
PROPOSTA PARA A
_ª
REFORMULAÇÃO]]/Tabela115[[#This Row],[ORÇAMENTO
ATUALIZADO]]</f>
        <v>#DIV/0!</v>
      </c>
      <c r="J12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7" s="263" t="e">
        <f>-Tabela115[[#This Row],[(-)
REDUÇÃO
PROPOSTA PARA A
_ª
REFORMULAÇÃO]]/Tabela115[[#This Row],[ORÇAMENTO
ATUALIZADO]]</f>
        <v>#DIV/0!</v>
      </c>
      <c r="L12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7" s="83" t="e">
        <f>(Tabela115[[#This Row],[PROPOSTA
ORÇAMENTÁRIA
ATUALIZADA
APÓS A
_ª
REFORMULAÇÃO]]/Tabela115[[#This Row],[ORÇAMENTO
ATUALIZADO]])-1</f>
        <v>#DIV/0!</v>
      </c>
      <c r="N127" s="225"/>
      <c r="O127" s="93"/>
      <c r="P12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7" s="93"/>
      <c r="R127" s="201" t="e">
        <f>Tabela115[[#This Row],[GOVERNANÇA
Direção e
Liderança
Despesa Liquidada até __/__/____]]/Tabela115[[#This Row],[GOVERNANÇA
Direção e
Liderança
Orçamento 
Atualizado]]</f>
        <v>#DIV/0!</v>
      </c>
      <c r="S127" s="93"/>
      <c r="T12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7" s="93"/>
      <c r="V127" s="201" t="e">
        <f>-Tabela115[[#This Row],[GOVERNANÇA
Direção e
Liderança
(-)
Redução
proposta para a
_ª Reformulação]]/Tabela115[[#This Row],[GOVERNANÇA
Direção e
Liderança
Orçamento 
Atualizado]]</f>
        <v>#DIV/0!</v>
      </c>
      <c r="W12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7" s="31"/>
      <c r="Y127" s="31"/>
      <c r="Z12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7" s="31"/>
      <c r="AB127" s="203" t="e">
        <f>Tabela115[[#This Row],[GOVERNANÇA
Relacionamento 
Institucional
Despesa Liquidada até __/__/____]]/Tabela115[[#This Row],[GOVERNANÇA
Relacionamento 
Institucional
Orçamento 
Atualizado]]</f>
        <v>#DIV/0!</v>
      </c>
      <c r="AC127" s="31"/>
      <c r="AD12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7" s="31"/>
      <c r="AF12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7" s="31"/>
      <c r="AI127" s="93"/>
      <c r="AJ127" s="93">
        <f>Tabela115[[#This Row],[GOVERNANÇA
Estratégia
Proposta Orçamentária Inicial]]+Tabela115[[#This Row],[GOVERNANÇA
Estratégia
Transposições Orçamentárias 
Nº __ a __ 
e
Reformulações
aprovadas]]</f>
        <v>0</v>
      </c>
      <c r="AK127" s="93"/>
      <c r="AL127" s="201" t="e">
        <f>Tabela115[[#This Row],[GOVERNANÇA
Estratégia
Despesa Liquidada até __/__/____]]/Tabela115[[#This Row],[GOVERNANÇA
Estratégia
Orçamento 
Atualizado]]</f>
        <v>#DIV/0!</v>
      </c>
      <c r="AM127" s="93"/>
      <c r="AN127" s="201" t="e">
        <f>Tabela115[[#This Row],[GOVERNANÇA
Estratégia
(+)
Suplementação
 proposta para a
_ª Reformulação]]/Tabela115[[#This Row],[GOVERNANÇA
Estratégia
Orçamento 
Atualizado]]</f>
        <v>#DIV/0!</v>
      </c>
      <c r="AO127" s="93"/>
      <c r="AP127" s="201" t="e">
        <f>-Tabela115[[#This Row],[GOVERNANÇA
Estratégia
(-)
Redução
proposta para a
_ª Reformulação]]/Tabela115[[#This Row],[GOVERNANÇA
Estratégia
Orçamento 
Atualizado]]</f>
        <v>#DIV/0!</v>
      </c>
      <c r="AQ12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7" s="31"/>
      <c r="AS127" s="93"/>
      <c r="AT127" s="93">
        <f>Tabela115[[#This Row],[GOVERNANÇA
Controle
Proposta Orçamentária Inicial]]+Tabela115[[#This Row],[GOVERNANÇA
Controle
Transposições Orçamentárias 
Nº __ a __ 
e
Reformulações
aprovadas]]</f>
        <v>0</v>
      </c>
      <c r="AU127" s="93"/>
      <c r="AV127" s="201" t="e">
        <f>Tabela115[[#This Row],[GOVERNANÇA
Controle
Despesa Liquidada até __/__/____]]/Tabela115[[#This Row],[GOVERNANÇA
Controle
Orçamento 
Atualizado]]</f>
        <v>#DIV/0!</v>
      </c>
      <c r="AW127" s="93"/>
      <c r="AX127" s="201" t="e">
        <f>Tabela115[[#This Row],[GOVERNANÇA
Controle
(+)
Suplementação
 proposta para a
_ª Reformulação]]/Tabela115[[#This Row],[GOVERNANÇA
Controle
Orçamento 
Atualizado]]</f>
        <v>#DIV/0!</v>
      </c>
      <c r="AY127" s="93"/>
      <c r="AZ127" s="201" t="e">
        <f>-Tabela115[[#This Row],[GOVERNANÇA
Controle
(-)
Redução
proposta para a
_ª Reformulação]]/Tabela115[[#This Row],[GOVERNANÇA
Controle
Orçamento 
Atualizado]]</f>
        <v>#DIV/0!</v>
      </c>
      <c r="BA12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7" s="225"/>
      <c r="BD127" s="93"/>
      <c r="BE127" s="93">
        <f>Tabela115[[#This Row],[FINALIDADE
Fiscalização
Proposta Orçamentária Inicial]]+Tabela115[[#This Row],[FINALIDADE
Fiscalização
Transposições Orçamentárias 
Nº __ a __ 
e
Reformulações
aprovadas]]</f>
        <v>0</v>
      </c>
      <c r="BF127" s="93"/>
      <c r="BG127" s="201" t="e">
        <f>Tabela115[[#This Row],[FINALIDADE
Fiscalização
Despesa Liquidada até __/__/____]]/Tabela115[[#This Row],[FINALIDADE
Fiscalização
Orçamento 
Atualizado]]</f>
        <v>#DIV/0!</v>
      </c>
      <c r="BH127" s="93"/>
      <c r="BI127" s="201" t="e">
        <f>Tabela115[[#This Row],[FINALIDADE
Fiscalização
(+)
Suplementação
 proposta para a
_ª Reformulação]]/Tabela115[[#This Row],[FINALIDADE
Fiscalização
Orçamento 
Atualizado]]</f>
        <v>#DIV/0!</v>
      </c>
      <c r="BJ127" s="93"/>
      <c r="BK127" s="201" t="e">
        <f>Tabela115[[#This Row],[FINALIDADE
Fiscalização
(-)
Redução
proposta para a
_ª Reformulação]]/Tabela115[[#This Row],[FINALIDADE
Fiscalização
Orçamento 
Atualizado]]</f>
        <v>#DIV/0!</v>
      </c>
      <c r="BL12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7" s="31"/>
      <c r="BN127" s="93"/>
      <c r="BO127" s="93">
        <f>Tabela115[[#This Row],[FINALIDADE
Registro
Proposta Orçamentária Inicial]]+Tabela115[[#This Row],[FINALIDADE
Registro
Transposições Orçamentárias 
Nº __ a __ 
e
Reformulações
aprovadas]]</f>
        <v>0</v>
      </c>
      <c r="BP127" s="93"/>
      <c r="BQ127" s="202" t="e">
        <f>Tabela115[[#This Row],[FINALIDADE
Registro
Despesa Liquidada até __/__/____]]/Tabela115[[#This Row],[FINALIDADE
Registro
Orçamento 
Atualizado]]</f>
        <v>#DIV/0!</v>
      </c>
      <c r="BR127" s="93"/>
      <c r="BS127" s="202" t="e">
        <f>Tabela115[[#This Row],[FINALIDADE
Registro
(+)
Suplementação
 proposta para a
_ª Reformulação]]/Tabela115[[#This Row],[FINALIDADE
Registro
Orçamento 
Atualizado]]</f>
        <v>#DIV/0!</v>
      </c>
      <c r="BT127" s="93"/>
      <c r="BU127" s="202" t="e">
        <f>Tabela115[[#This Row],[FINALIDADE
Registro
(-)
Redução
proposta para a
_ª Reformulação]]/Tabela115[[#This Row],[FINALIDADE
Registro
Orçamento 
Atualizado]]</f>
        <v>#DIV/0!</v>
      </c>
      <c r="BV12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7" s="244"/>
      <c r="BX127" s="31"/>
      <c r="BY12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7" s="93"/>
      <c r="CA127" s="201" t="e">
        <f>Tabela115[[#This Row],[FINALIDADE
Julgamento e Normatização
Despesa Liquidada até __/__/____]]/Tabela115[[#This Row],[FINALIDADE
Julgamento e Normatização
Orçamento 
Atualizado]]</f>
        <v>#DIV/0!</v>
      </c>
      <c r="CB127" s="93"/>
      <c r="CC12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7" s="93"/>
      <c r="CE12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7" s="31"/>
      <c r="CI127" s="31"/>
      <c r="CJ12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7" s="31"/>
      <c r="CL127" s="203" t="e">
        <f>Tabela115[[#This Row],[GESTÃO
Comunicação 
e Eventos
Despesa Liquidada até __/__/____]]/Tabela115[[#This Row],[GESTÃO
Comunicação 
e Eventos
Orçamento 
Atualizado]]</f>
        <v>#DIV/0!</v>
      </c>
      <c r="CM127" s="31"/>
      <c r="CN127" s="203" t="e">
        <f>Tabela115[[#This Row],[GESTÃO
Comunicação 
e Eventos
(+)
Suplementação
 proposta para a
_ª Reformulação]]/Tabela115[[#This Row],[GESTÃO
Comunicação 
e Eventos
Orçamento 
Atualizado]]</f>
        <v>#DIV/0!</v>
      </c>
      <c r="CO127" s="31"/>
      <c r="CP127" s="203" t="e">
        <f>-Tabela115[[#This Row],[GESTÃO
Comunicação 
e Eventos
(-)
Redução
proposta para a
_ª Reformulação]]/Tabela115[[#This Row],[GESTÃO
Comunicação 
e Eventos
Orçamento 
Atualizado]]</f>
        <v>#DIV/0!</v>
      </c>
      <c r="CQ12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7" s="31"/>
      <c r="CS127" s="31"/>
      <c r="CT12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7" s="31"/>
      <c r="CV127" s="203" t="e">
        <f>Tabela115[[#This Row],[GESTÃO
Suporte Técnico-Administrativo
Despesa Liquidada até __/__/____]]/Tabela115[[#This Row],[GESTÃO
Suporte Técnico-Administrativo
Orçamento 
Atualizado]]</f>
        <v>#DIV/0!</v>
      </c>
      <c r="CW127" s="31"/>
      <c r="CX12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7" s="31"/>
      <c r="CZ12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7" s="31"/>
      <c r="DC127" s="31"/>
      <c r="DD12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7" s="31"/>
      <c r="DF127" s="203" t="e">
        <f>Tabela115[[#This Row],[GESTÃO
Tecnologia da
Informação
Despesa Liquidada até __/__/____]]/Tabela115[[#This Row],[GESTÃO
Tecnologia da
Informação
Orçamento 
Atualizado]]</f>
        <v>#DIV/0!</v>
      </c>
      <c r="DG127" s="31"/>
      <c r="DH12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7" s="31"/>
      <c r="DJ127" s="203" t="e">
        <f>-Tabela115[[#This Row],[GESTÃO
Tecnologia da
Informação
(-)
Redução
proposta para a
_ª Reformulação]]/Tabela115[[#This Row],[GESTÃO
Tecnologia da
Informação
Orçamento 
Atualizado]]</f>
        <v>#DIV/0!</v>
      </c>
      <c r="DK12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7" s="31"/>
      <c r="DM127" s="31"/>
      <c r="DN127" s="31">
        <f>Tabela115[[#This Row],[GESTÃO
Infraestrutura
Proposta Orçamentária Inicial]]+Tabela115[[#This Row],[GESTÃO
Infraestrutura
Transposições Orçamentárias 
Nº __ a __ 
e
Reformulações
aprovadas]]</f>
        <v>0</v>
      </c>
      <c r="DO127" s="31"/>
      <c r="DP127" s="203" t="e">
        <f>Tabela115[[#This Row],[GESTÃO
Infraestrutura
Despesa Liquidada até __/__/____]]/Tabela115[[#This Row],[GESTÃO
Infraestrutura
Orçamento 
Atualizado]]</f>
        <v>#DIV/0!</v>
      </c>
      <c r="DQ127" s="31"/>
      <c r="DR127" s="203" t="e">
        <f>Tabela115[[#This Row],[GESTÃO
Infraestrutura
(+)
Suplementação
 proposta para a
_ª Reformulação]]/Tabela115[[#This Row],[GESTÃO
Infraestrutura
Orçamento 
Atualizado]]</f>
        <v>#DIV/0!</v>
      </c>
      <c r="DS127" s="31"/>
      <c r="DT127" s="203" t="e">
        <f>Tabela115[[#This Row],[GESTÃO
Infraestrutura
(-)
Redução
proposta para a
_ª Reformulação]]/Tabela115[[#This Row],[GESTÃO
Infraestrutura
Orçamento 
Atualizado]]</f>
        <v>#DIV/0!</v>
      </c>
      <c r="DU12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7" s="89"/>
      <c r="DX127" s="89"/>
      <c r="DY127" s="89"/>
      <c r="DZ127" s="89"/>
      <c r="EA127" s="89"/>
      <c r="EB127" s="89"/>
      <c r="EC127" s="89"/>
      <c r="ED127" s="89"/>
      <c r="EE127" s="89"/>
    </row>
    <row r="128" spans="1:136" s="37" customFormat="1" ht="12" x14ac:dyDescent="0.25">
      <c r="A128" s="74" t="s">
        <v>177</v>
      </c>
      <c r="B128" s="212" t="s">
        <v>726</v>
      </c>
      <c r="C128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8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8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8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8" s="68" t="e">
        <f>Tabela115[[#This Row],[DESPESA
LIQUIDADA ATÉ
 __/__/____]]/Tabela115[[#This Row],[ORÇAMENTO
ATUALIZADO]]</f>
        <v>#DIV/0!</v>
      </c>
      <c r="H128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8" s="259" t="e">
        <f>Tabela115[[#This Row],[(+)
SUPLEMENTAÇÃO
PROPOSTA PARA A
_ª
REFORMULAÇÃO]]/Tabela115[[#This Row],[ORÇAMENTO
ATUALIZADO]]</f>
        <v>#DIV/0!</v>
      </c>
      <c r="J128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8" s="259" t="e">
        <f>-Tabela115[[#This Row],[(-)
REDUÇÃO
PROPOSTA PARA A
_ª
REFORMULAÇÃO]]/Tabela115[[#This Row],[ORÇAMENTO
ATUALIZADO]]</f>
        <v>#DIV/0!</v>
      </c>
      <c r="L128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8" s="82" t="e">
        <f>(Tabela115[[#This Row],[PROPOSTA
ORÇAMENTÁRIA
ATUALIZADA
APÓS A
_ª
REFORMULAÇÃO]]/Tabela115[[#This Row],[ORÇAMENTO
ATUALIZADO]])-1</f>
        <v>#DIV/0!</v>
      </c>
      <c r="N128" s="221">
        <f>SUM(N129:N131)</f>
        <v>0</v>
      </c>
      <c r="O128" s="92">
        <f>SUM(O129:O131)</f>
        <v>0</v>
      </c>
      <c r="P128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8" s="92">
        <f>SUM(Q129:Q131)</f>
        <v>0</v>
      </c>
      <c r="R128" s="217" t="e">
        <f>Tabela115[[#This Row],[GOVERNANÇA
Direção e
Liderança
Despesa Liquidada até __/__/____]]/Tabela115[[#This Row],[GOVERNANÇA
Direção e
Liderança
Orçamento 
Atualizado]]</f>
        <v>#DIV/0!</v>
      </c>
      <c r="S128" s="92">
        <f>SUM(S129:S131)</f>
        <v>0</v>
      </c>
      <c r="T128" s="217" t="e">
        <f>Tabela115[[#This Row],[GOVERNANÇA
Direção e
Liderança
(+)
Suplementação
 proposta para a
_ª Reformulação]]/Tabela115[[#This Row],[GOVERNANÇA
Direção e
Liderança
Orçamento 
Atualizado]]</f>
        <v>#DIV/0!</v>
      </c>
      <c r="U128" s="92">
        <f>SUM(U129:U131)</f>
        <v>0</v>
      </c>
      <c r="V128" s="217" t="e">
        <f>-Tabela115[[#This Row],[GOVERNANÇA
Direção e
Liderança
(-)
Redução
proposta para a
_ª Reformulação]]/Tabela115[[#This Row],[GOVERNANÇA
Direção e
Liderança
Orçamento 
Atualizado]]</f>
        <v>#DIV/0!</v>
      </c>
      <c r="W128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8" s="80">
        <f>SUM(X129:X131)</f>
        <v>0</v>
      </c>
      <c r="Y128" s="80">
        <f>SUM(Y129:Y131)</f>
        <v>0</v>
      </c>
      <c r="Z128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8" s="80">
        <f>SUM(AA129:AA131)</f>
        <v>0</v>
      </c>
      <c r="AB128" s="218" t="e">
        <f>Tabela115[[#This Row],[GOVERNANÇA
Relacionamento 
Institucional
Despesa Liquidada até __/__/____]]/Tabela115[[#This Row],[GOVERNANÇA
Relacionamento 
Institucional
Orçamento 
Atualizado]]</f>
        <v>#DIV/0!</v>
      </c>
      <c r="AC128" s="80">
        <f>SUM(AC129:AC131)</f>
        <v>0</v>
      </c>
      <c r="AD128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8" s="80">
        <f>SUM(AE129:AE131)</f>
        <v>0</v>
      </c>
      <c r="AF128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8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8" s="80">
        <f>SUM(AH129:AH131)</f>
        <v>0</v>
      </c>
      <c r="AI128" s="92">
        <f>SUM(AI129:AI131)</f>
        <v>0</v>
      </c>
      <c r="AJ128" s="92">
        <f>Tabela115[[#This Row],[GOVERNANÇA
Estratégia
Proposta Orçamentária Inicial]]+Tabela115[[#This Row],[GOVERNANÇA
Estratégia
Transposições Orçamentárias 
Nº __ a __ 
e
Reformulações
aprovadas]]</f>
        <v>0</v>
      </c>
      <c r="AK128" s="92">
        <f>SUM(AK129:AK131)</f>
        <v>0</v>
      </c>
      <c r="AL128" s="217" t="e">
        <f>Tabela115[[#This Row],[GOVERNANÇA
Estratégia
Despesa Liquidada até __/__/____]]/Tabela115[[#This Row],[GOVERNANÇA
Estratégia
Orçamento 
Atualizado]]</f>
        <v>#DIV/0!</v>
      </c>
      <c r="AM128" s="92">
        <f>SUM(AM129:AM131)</f>
        <v>0</v>
      </c>
      <c r="AN128" s="217" t="e">
        <f>Tabela115[[#This Row],[GOVERNANÇA
Estratégia
(+)
Suplementação
 proposta para a
_ª Reformulação]]/Tabela115[[#This Row],[GOVERNANÇA
Estratégia
Orçamento 
Atualizado]]</f>
        <v>#DIV/0!</v>
      </c>
      <c r="AO128" s="92">
        <f>SUM(AO129:AO131)</f>
        <v>0</v>
      </c>
      <c r="AP128" s="217" t="e">
        <f>-Tabela115[[#This Row],[GOVERNANÇA
Estratégia
(-)
Redução
proposta para a
_ª Reformulação]]/Tabela115[[#This Row],[GOVERNANÇA
Estratégia
Orçamento 
Atualizado]]</f>
        <v>#DIV/0!</v>
      </c>
      <c r="AQ128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8" s="80">
        <f>SUM(AR129:AR131)</f>
        <v>0</v>
      </c>
      <c r="AS128" s="92">
        <f>SUM(AS129:AS131)</f>
        <v>0</v>
      </c>
      <c r="AT128" s="92">
        <f>Tabela115[[#This Row],[GOVERNANÇA
Controle
Proposta Orçamentária Inicial]]+Tabela115[[#This Row],[GOVERNANÇA
Controle
Transposições Orçamentárias 
Nº __ a __ 
e
Reformulações
aprovadas]]</f>
        <v>0</v>
      </c>
      <c r="AU128" s="92">
        <f>SUM(AU129:AU131)</f>
        <v>0</v>
      </c>
      <c r="AV128" s="217" t="e">
        <f>Tabela115[[#This Row],[GOVERNANÇA
Controle
Despesa Liquidada até __/__/____]]/Tabela115[[#This Row],[GOVERNANÇA
Controle
Orçamento 
Atualizado]]</f>
        <v>#DIV/0!</v>
      </c>
      <c r="AW128" s="92">
        <f>SUM(AW129:AW131)</f>
        <v>0</v>
      </c>
      <c r="AX128" s="217" t="e">
        <f>Tabela115[[#This Row],[GOVERNANÇA
Controle
(+)
Suplementação
 proposta para a
_ª Reformulação]]/Tabela115[[#This Row],[GOVERNANÇA
Controle
Orçamento 
Atualizado]]</f>
        <v>#DIV/0!</v>
      </c>
      <c r="AY128" s="92">
        <f>SUM(AY129:AY131)</f>
        <v>0</v>
      </c>
      <c r="AZ128" s="217" t="e">
        <f>-Tabela115[[#This Row],[GOVERNANÇA
Controle
(-)
Redução
proposta para a
_ª Reformulação]]/Tabela115[[#This Row],[GOVERNANÇA
Controle
Orçamento 
Atualizado]]</f>
        <v>#DIV/0!</v>
      </c>
      <c r="BA128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8" s="221">
        <f>SUM(BC129:BC131)</f>
        <v>0</v>
      </c>
      <c r="BD128" s="92">
        <f>SUM(BD129:BD131)</f>
        <v>0</v>
      </c>
      <c r="BE128" s="92">
        <f>Tabela115[[#This Row],[FINALIDADE
Fiscalização
Proposta Orçamentária Inicial]]+Tabela115[[#This Row],[FINALIDADE
Fiscalização
Transposições Orçamentárias 
Nº __ a __ 
e
Reformulações
aprovadas]]</f>
        <v>0</v>
      </c>
      <c r="BF128" s="92">
        <f>SUM(BF129:BF131)</f>
        <v>0</v>
      </c>
      <c r="BG128" s="217" t="e">
        <f>Tabela115[[#This Row],[FINALIDADE
Fiscalização
Despesa Liquidada até __/__/____]]/Tabela115[[#This Row],[FINALIDADE
Fiscalização
Orçamento 
Atualizado]]</f>
        <v>#DIV/0!</v>
      </c>
      <c r="BH128" s="92">
        <f>SUM(BH129:BH131)</f>
        <v>0</v>
      </c>
      <c r="BI128" s="217" t="e">
        <f>Tabela115[[#This Row],[FINALIDADE
Fiscalização
(+)
Suplementação
 proposta para a
_ª Reformulação]]/Tabela115[[#This Row],[FINALIDADE
Fiscalização
Orçamento 
Atualizado]]</f>
        <v>#DIV/0!</v>
      </c>
      <c r="BJ128" s="92">
        <f>SUM(BJ129:BJ131)</f>
        <v>0</v>
      </c>
      <c r="BK128" s="217" t="e">
        <f>Tabela115[[#This Row],[FINALIDADE
Fiscalização
(-)
Redução
proposta para a
_ª Reformulação]]/Tabela115[[#This Row],[FINALIDADE
Fiscalização
Orçamento 
Atualizado]]</f>
        <v>#DIV/0!</v>
      </c>
      <c r="BL128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8" s="80">
        <f>SUM(BM129:BM131)</f>
        <v>0</v>
      </c>
      <c r="BN128" s="92">
        <f>SUM(BN129:BN131)</f>
        <v>0</v>
      </c>
      <c r="BO128" s="92">
        <f>Tabela115[[#This Row],[FINALIDADE
Registro
Proposta Orçamentária Inicial]]+Tabela115[[#This Row],[FINALIDADE
Registro
Transposições Orçamentárias 
Nº __ a __ 
e
Reformulações
aprovadas]]</f>
        <v>0</v>
      </c>
      <c r="BP128" s="92">
        <f>SUM(BP129:BP131)</f>
        <v>0</v>
      </c>
      <c r="BQ128" s="220" t="e">
        <f>Tabela115[[#This Row],[FINALIDADE
Registro
Despesa Liquidada até __/__/____]]/Tabela115[[#This Row],[FINALIDADE
Registro
Orçamento 
Atualizado]]</f>
        <v>#DIV/0!</v>
      </c>
      <c r="BR128" s="92">
        <f>SUM(BR129:BR131)</f>
        <v>0</v>
      </c>
      <c r="BS128" s="220" t="e">
        <f>Tabela115[[#This Row],[FINALIDADE
Registro
(+)
Suplementação
 proposta para a
_ª Reformulação]]/Tabela115[[#This Row],[FINALIDADE
Registro
Orçamento 
Atualizado]]</f>
        <v>#DIV/0!</v>
      </c>
      <c r="BT128" s="92">
        <f>SUM(BT129:BT131)</f>
        <v>0</v>
      </c>
      <c r="BU128" s="220" t="e">
        <f>Tabela115[[#This Row],[FINALIDADE
Registro
(-)
Redução
proposta para a
_ª Reformulação]]/Tabela115[[#This Row],[FINALIDADE
Registro
Orçamento 
Atualizado]]</f>
        <v>#DIV/0!</v>
      </c>
      <c r="BV128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8" s="243">
        <f>SUM(BW129:BW131)</f>
        <v>0</v>
      </c>
      <c r="BX128" s="80">
        <f>SUM(BX129:BX131)</f>
        <v>0</v>
      </c>
      <c r="BY128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8" s="92">
        <f>SUM(BZ129:BZ131)</f>
        <v>0</v>
      </c>
      <c r="CA128" s="217" t="e">
        <f>Tabela115[[#This Row],[FINALIDADE
Julgamento e Normatização
Despesa Liquidada até __/__/____]]/Tabela115[[#This Row],[FINALIDADE
Julgamento e Normatização
Orçamento 
Atualizado]]</f>
        <v>#DIV/0!</v>
      </c>
      <c r="CB128" s="92">
        <f>SUM(CB129:CB131)</f>
        <v>0</v>
      </c>
      <c r="CC128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8" s="92">
        <f>SUM(CD129:CD131)</f>
        <v>0</v>
      </c>
      <c r="CE128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28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8" s="80">
        <f>SUM(CH129:CH131)</f>
        <v>0</v>
      </c>
      <c r="CI128" s="80">
        <f>SUM(CI129:CI131)</f>
        <v>0</v>
      </c>
      <c r="CJ128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8" s="80">
        <f>SUM(CK129:CK131)</f>
        <v>0</v>
      </c>
      <c r="CL128" s="218" t="e">
        <f>Tabela115[[#This Row],[GESTÃO
Comunicação 
e Eventos
Despesa Liquidada até __/__/____]]/Tabela115[[#This Row],[GESTÃO
Comunicação 
e Eventos
Orçamento 
Atualizado]]</f>
        <v>#DIV/0!</v>
      </c>
      <c r="CM128" s="80">
        <f>SUM(CM129:CM131)</f>
        <v>0</v>
      </c>
      <c r="CN128" s="218" t="e">
        <f>Tabela115[[#This Row],[GESTÃO
Comunicação 
e Eventos
(+)
Suplementação
 proposta para a
_ª Reformulação]]/Tabela115[[#This Row],[GESTÃO
Comunicação 
e Eventos
Orçamento 
Atualizado]]</f>
        <v>#DIV/0!</v>
      </c>
      <c r="CO128" s="80">
        <f>SUM(CO129:CO131)</f>
        <v>0</v>
      </c>
      <c r="CP128" s="218" t="e">
        <f>-Tabela115[[#This Row],[GESTÃO
Comunicação 
e Eventos
(-)
Redução
proposta para a
_ª Reformulação]]/Tabela115[[#This Row],[GESTÃO
Comunicação 
e Eventos
Orçamento 
Atualizado]]</f>
        <v>#DIV/0!</v>
      </c>
      <c r="CQ128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8" s="80">
        <f>SUM(CR129:CR131)</f>
        <v>0</v>
      </c>
      <c r="CS128" s="80">
        <f>SUM(CS129:CS131)</f>
        <v>0</v>
      </c>
      <c r="CT128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8" s="80">
        <f>SUM(CU129:CU131)</f>
        <v>0</v>
      </c>
      <c r="CV128" s="218" t="e">
        <f>Tabela115[[#This Row],[GESTÃO
Suporte Técnico-Administrativo
Despesa Liquidada até __/__/____]]/Tabela115[[#This Row],[GESTÃO
Suporte Técnico-Administrativo
Orçamento 
Atualizado]]</f>
        <v>#DIV/0!</v>
      </c>
      <c r="CW128" s="80">
        <f>SUM(CW129:CW131)</f>
        <v>0</v>
      </c>
      <c r="CX128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8" s="80">
        <f>SUM(CY129:CY131)</f>
        <v>0</v>
      </c>
      <c r="CZ128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28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8" s="80">
        <f>SUM(DB129:DB131)</f>
        <v>0</v>
      </c>
      <c r="DC128" s="80">
        <f>SUM(DC129:DC131)</f>
        <v>0</v>
      </c>
      <c r="DD128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8" s="80">
        <f>SUM(DE129:DE131)</f>
        <v>0</v>
      </c>
      <c r="DF128" s="218" t="e">
        <f>Tabela115[[#This Row],[GESTÃO
Tecnologia da
Informação
Despesa Liquidada até __/__/____]]/Tabela115[[#This Row],[GESTÃO
Tecnologia da
Informação
Orçamento 
Atualizado]]</f>
        <v>#DIV/0!</v>
      </c>
      <c r="DG128" s="80">
        <f>SUM(DG129:DG131)</f>
        <v>0</v>
      </c>
      <c r="DH128" s="218" t="e">
        <f>Tabela115[[#This Row],[GESTÃO
Tecnologia da
Informação
(+)
Suplementação
 proposta para a
_ª Reformulação]]/Tabela115[[#This Row],[GESTÃO
Tecnologia da
Informação
Orçamento 
Atualizado]]</f>
        <v>#DIV/0!</v>
      </c>
      <c r="DI128" s="80">
        <f>SUM(DI129:DI131)</f>
        <v>0</v>
      </c>
      <c r="DJ128" s="218" t="e">
        <f>-Tabela115[[#This Row],[GESTÃO
Tecnologia da
Informação
(-)
Redução
proposta para a
_ª Reformulação]]/Tabela115[[#This Row],[GESTÃO
Tecnologia da
Informação
Orçamento 
Atualizado]]</f>
        <v>#DIV/0!</v>
      </c>
      <c r="DK128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8" s="80">
        <f>SUM(DL129:DL131)</f>
        <v>0</v>
      </c>
      <c r="DM128" s="80">
        <f>SUM(DM129:DM131)</f>
        <v>0</v>
      </c>
      <c r="DN128" s="80">
        <f>Tabela115[[#This Row],[GESTÃO
Infraestrutura
Proposta Orçamentária Inicial]]+Tabela115[[#This Row],[GESTÃO
Infraestrutura
Transposições Orçamentárias 
Nº __ a __ 
e
Reformulações
aprovadas]]</f>
        <v>0</v>
      </c>
      <c r="DO128" s="80">
        <f>SUM(DO129:DO131)</f>
        <v>0</v>
      </c>
      <c r="DP128" s="218" t="e">
        <f>Tabela115[[#This Row],[GESTÃO
Infraestrutura
Despesa Liquidada até __/__/____]]/Tabela115[[#This Row],[GESTÃO
Infraestrutura
Orçamento 
Atualizado]]</f>
        <v>#DIV/0!</v>
      </c>
      <c r="DQ128" s="80">
        <f>SUM(DQ129:DQ131)</f>
        <v>0</v>
      </c>
      <c r="DR128" s="218" t="e">
        <f>Tabela115[[#This Row],[GESTÃO
Infraestrutura
(+)
Suplementação
 proposta para a
_ª Reformulação]]/Tabela115[[#This Row],[GESTÃO
Infraestrutura
Orçamento 
Atualizado]]</f>
        <v>#DIV/0!</v>
      </c>
      <c r="DS128" s="80">
        <f>SUM(DS129:DS131)</f>
        <v>0</v>
      </c>
      <c r="DT128" s="218" t="e">
        <f>Tabela115[[#This Row],[GESTÃO
Infraestrutura
(-)
Redução
proposta para a
_ª Reformulação]]/Tabela115[[#This Row],[GESTÃO
Infraestrutura
Orçamento 
Atualizado]]</f>
        <v>#DIV/0!</v>
      </c>
      <c r="DU128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8" s="94"/>
      <c r="DX128" s="94"/>
      <c r="DY128" s="94"/>
      <c r="DZ128" s="94"/>
      <c r="EA128" s="94"/>
      <c r="EB128" s="94"/>
      <c r="EC128" s="94"/>
      <c r="ED128" s="94"/>
      <c r="EE128" s="94"/>
    </row>
    <row r="129" spans="1:135" s="18" customFormat="1" ht="12" x14ac:dyDescent="0.25">
      <c r="A129" s="85" t="s">
        <v>723</v>
      </c>
      <c r="B129" s="213" t="s">
        <v>727</v>
      </c>
      <c r="C12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2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2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2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29" s="69" t="e">
        <f>Tabela115[[#This Row],[DESPESA
LIQUIDADA ATÉ
 __/__/____]]/Tabela115[[#This Row],[ORÇAMENTO
ATUALIZADO]]</f>
        <v>#DIV/0!</v>
      </c>
      <c r="H12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29" s="263" t="e">
        <f>Tabela115[[#This Row],[(+)
SUPLEMENTAÇÃO
PROPOSTA PARA A
_ª
REFORMULAÇÃO]]/Tabela115[[#This Row],[ORÇAMENTO
ATUALIZADO]]</f>
        <v>#DIV/0!</v>
      </c>
      <c r="J12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29" s="263" t="e">
        <f>-Tabela115[[#This Row],[(-)
REDUÇÃO
PROPOSTA PARA A
_ª
REFORMULAÇÃO]]/Tabela115[[#This Row],[ORÇAMENTO
ATUALIZADO]]</f>
        <v>#DIV/0!</v>
      </c>
      <c r="L12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29" s="83" t="e">
        <f>(Tabela115[[#This Row],[PROPOSTA
ORÇAMENTÁRIA
ATUALIZADA
APÓS A
_ª
REFORMULAÇÃO]]/Tabela115[[#This Row],[ORÇAMENTO
ATUALIZADO]])-1</f>
        <v>#DIV/0!</v>
      </c>
      <c r="N129" s="225"/>
      <c r="O129" s="93"/>
      <c r="P12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29" s="93"/>
      <c r="R129" s="201" t="e">
        <f>Tabela115[[#This Row],[GOVERNANÇA
Direção e
Liderança
Despesa Liquidada até __/__/____]]/Tabela115[[#This Row],[GOVERNANÇA
Direção e
Liderança
Orçamento 
Atualizado]]</f>
        <v>#DIV/0!</v>
      </c>
      <c r="S129" s="93"/>
      <c r="T12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29" s="93"/>
      <c r="V129" s="201" t="e">
        <f>-Tabela115[[#This Row],[GOVERNANÇA
Direção e
Liderança
(-)
Redução
proposta para a
_ª Reformulação]]/Tabela115[[#This Row],[GOVERNANÇA
Direção e
Liderança
Orçamento 
Atualizado]]</f>
        <v>#DIV/0!</v>
      </c>
      <c r="W12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29" s="31"/>
      <c r="Y129" s="31"/>
      <c r="Z12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29" s="31"/>
      <c r="AB129" s="203" t="e">
        <f>Tabela115[[#This Row],[GOVERNANÇA
Relacionamento 
Institucional
Despesa Liquidada até __/__/____]]/Tabela115[[#This Row],[GOVERNANÇA
Relacionamento 
Institucional
Orçamento 
Atualizado]]</f>
        <v>#DIV/0!</v>
      </c>
      <c r="AC129" s="31"/>
      <c r="AD12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29" s="31"/>
      <c r="AF12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2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29" s="31"/>
      <c r="AI129" s="93"/>
      <c r="AJ129" s="93">
        <f>Tabela115[[#This Row],[GOVERNANÇA
Estratégia
Proposta Orçamentária Inicial]]+Tabela115[[#This Row],[GOVERNANÇA
Estratégia
Transposições Orçamentárias 
Nº __ a __ 
e
Reformulações
aprovadas]]</f>
        <v>0</v>
      </c>
      <c r="AK129" s="93"/>
      <c r="AL129" s="201" t="e">
        <f>Tabela115[[#This Row],[GOVERNANÇA
Estratégia
Despesa Liquidada até __/__/____]]/Tabela115[[#This Row],[GOVERNANÇA
Estratégia
Orçamento 
Atualizado]]</f>
        <v>#DIV/0!</v>
      </c>
      <c r="AM129" s="93"/>
      <c r="AN129" s="201" t="e">
        <f>Tabela115[[#This Row],[GOVERNANÇA
Estratégia
(+)
Suplementação
 proposta para a
_ª Reformulação]]/Tabela115[[#This Row],[GOVERNANÇA
Estratégia
Orçamento 
Atualizado]]</f>
        <v>#DIV/0!</v>
      </c>
      <c r="AO129" s="93"/>
      <c r="AP129" s="201" t="e">
        <f>-Tabela115[[#This Row],[GOVERNANÇA
Estratégia
(-)
Redução
proposta para a
_ª Reformulação]]/Tabela115[[#This Row],[GOVERNANÇA
Estratégia
Orçamento 
Atualizado]]</f>
        <v>#DIV/0!</v>
      </c>
      <c r="AQ12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29" s="31"/>
      <c r="AS129" s="93"/>
      <c r="AT129" s="93">
        <f>Tabela115[[#This Row],[GOVERNANÇA
Controle
Proposta Orçamentária Inicial]]+Tabela115[[#This Row],[GOVERNANÇA
Controle
Transposições Orçamentárias 
Nº __ a __ 
e
Reformulações
aprovadas]]</f>
        <v>0</v>
      </c>
      <c r="AU129" s="93"/>
      <c r="AV129" s="201" t="e">
        <f>Tabela115[[#This Row],[GOVERNANÇA
Controle
Despesa Liquidada até __/__/____]]/Tabela115[[#This Row],[GOVERNANÇA
Controle
Orçamento 
Atualizado]]</f>
        <v>#DIV/0!</v>
      </c>
      <c r="AW129" s="93"/>
      <c r="AX129" s="201" t="e">
        <f>Tabela115[[#This Row],[GOVERNANÇA
Controle
(+)
Suplementação
 proposta para a
_ª Reformulação]]/Tabela115[[#This Row],[GOVERNANÇA
Controle
Orçamento 
Atualizado]]</f>
        <v>#DIV/0!</v>
      </c>
      <c r="AY129" s="93"/>
      <c r="AZ129" s="201" t="e">
        <f>-Tabela115[[#This Row],[GOVERNANÇA
Controle
(-)
Redução
proposta para a
_ª Reformulação]]/Tabela115[[#This Row],[GOVERNANÇA
Controle
Orçamento 
Atualizado]]</f>
        <v>#DIV/0!</v>
      </c>
      <c r="BA12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2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29" s="225"/>
      <c r="BD129" s="93"/>
      <c r="BE129" s="93">
        <f>Tabela115[[#This Row],[FINALIDADE
Fiscalização
Proposta Orçamentária Inicial]]+Tabela115[[#This Row],[FINALIDADE
Fiscalização
Transposições Orçamentárias 
Nº __ a __ 
e
Reformulações
aprovadas]]</f>
        <v>0</v>
      </c>
      <c r="BF129" s="93"/>
      <c r="BG129" s="201" t="e">
        <f>Tabela115[[#This Row],[FINALIDADE
Fiscalização
Despesa Liquidada até __/__/____]]/Tabela115[[#This Row],[FINALIDADE
Fiscalização
Orçamento 
Atualizado]]</f>
        <v>#DIV/0!</v>
      </c>
      <c r="BH129" s="93"/>
      <c r="BI129" s="201" t="e">
        <f>Tabela115[[#This Row],[FINALIDADE
Fiscalização
(+)
Suplementação
 proposta para a
_ª Reformulação]]/Tabela115[[#This Row],[FINALIDADE
Fiscalização
Orçamento 
Atualizado]]</f>
        <v>#DIV/0!</v>
      </c>
      <c r="BJ129" s="93"/>
      <c r="BK129" s="201" t="e">
        <f>Tabela115[[#This Row],[FINALIDADE
Fiscalização
(-)
Redução
proposta para a
_ª Reformulação]]/Tabela115[[#This Row],[FINALIDADE
Fiscalização
Orçamento 
Atualizado]]</f>
        <v>#DIV/0!</v>
      </c>
      <c r="BL12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29" s="31"/>
      <c r="BN129" s="93"/>
      <c r="BO129" s="93">
        <f>Tabela115[[#This Row],[FINALIDADE
Registro
Proposta Orçamentária Inicial]]+Tabela115[[#This Row],[FINALIDADE
Registro
Transposições Orçamentárias 
Nº __ a __ 
e
Reformulações
aprovadas]]</f>
        <v>0</v>
      </c>
      <c r="BP129" s="93"/>
      <c r="BQ129" s="202" t="e">
        <f>Tabela115[[#This Row],[FINALIDADE
Registro
Despesa Liquidada até __/__/____]]/Tabela115[[#This Row],[FINALIDADE
Registro
Orçamento 
Atualizado]]</f>
        <v>#DIV/0!</v>
      </c>
      <c r="BR129" s="93"/>
      <c r="BS129" s="202" t="e">
        <f>Tabela115[[#This Row],[FINALIDADE
Registro
(+)
Suplementação
 proposta para a
_ª Reformulação]]/Tabela115[[#This Row],[FINALIDADE
Registro
Orçamento 
Atualizado]]</f>
        <v>#DIV/0!</v>
      </c>
      <c r="BT129" s="93"/>
      <c r="BU129" s="202" t="e">
        <f>Tabela115[[#This Row],[FINALIDADE
Registro
(-)
Redução
proposta para a
_ª Reformulação]]/Tabela115[[#This Row],[FINALIDADE
Registro
Orçamento 
Atualizado]]</f>
        <v>#DIV/0!</v>
      </c>
      <c r="BV12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29" s="244"/>
      <c r="BX129" s="31"/>
      <c r="BY12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29" s="93"/>
      <c r="CA129" s="201" t="e">
        <f>Tabela115[[#This Row],[FINALIDADE
Julgamento e Normatização
Despesa Liquidada até __/__/____]]/Tabela115[[#This Row],[FINALIDADE
Julgamento e Normatização
Orçamento 
Atualizado]]</f>
        <v>#DIV/0!</v>
      </c>
      <c r="CB129" s="93"/>
      <c r="CC12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29" s="93"/>
      <c r="CE12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2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2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29" s="31"/>
      <c r="CI129" s="31"/>
      <c r="CJ12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29" s="31"/>
      <c r="CL129" s="203" t="e">
        <f>Tabela115[[#This Row],[GESTÃO
Comunicação 
e Eventos
Despesa Liquidada até __/__/____]]/Tabela115[[#This Row],[GESTÃO
Comunicação 
e Eventos
Orçamento 
Atualizado]]</f>
        <v>#DIV/0!</v>
      </c>
      <c r="CM129" s="31"/>
      <c r="CN129" s="203" t="e">
        <f>Tabela115[[#This Row],[GESTÃO
Comunicação 
e Eventos
(+)
Suplementação
 proposta para a
_ª Reformulação]]/Tabela115[[#This Row],[GESTÃO
Comunicação 
e Eventos
Orçamento 
Atualizado]]</f>
        <v>#DIV/0!</v>
      </c>
      <c r="CO129" s="31"/>
      <c r="CP129" s="203" t="e">
        <f>-Tabela115[[#This Row],[GESTÃO
Comunicação 
e Eventos
(-)
Redução
proposta para a
_ª Reformulação]]/Tabela115[[#This Row],[GESTÃO
Comunicação 
e Eventos
Orçamento 
Atualizado]]</f>
        <v>#DIV/0!</v>
      </c>
      <c r="CQ12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29" s="31"/>
      <c r="CS129" s="31"/>
      <c r="CT12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29" s="31"/>
      <c r="CV129" s="203" t="e">
        <f>Tabela115[[#This Row],[GESTÃO
Suporte Técnico-Administrativo
Despesa Liquidada até __/__/____]]/Tabela115[[#This Row],[GESTÃO
Suporte Técnico-Administrativo
Orçamento 
Atualizado]]</f>
        <v>#DIV/0!</v>
      </c>
      <c r="CW129" s="31"/>
      <c r="CX12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29" s="31"/>
      <c r="CZ12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2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29" s="31"/>
      <c r="DC129" s="31"/>
      <c r="DD12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29" s="31"/>
      <c r="DF129" s="203" t="e">
        <f>Tabela115[[#This Row],[GESTÃO
Tecnologia da
Informação
Despesa Liquidada até __/__/____]]/Tabela115[[#This Row],[GESTÃO
Tecnologia da
Informação
Orçamento 
Atualizado]]</f>
        <v>#DIV/0!</v>
      </c>
      <c r="DG129" s="31"/>
      <c r="DH12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29" s="31"/>
      <c r="DJ129" s="203" t="e">
        <f>-Tabela115[[#This Row],[GESTÃO
Tecnologia da
Informação
(-)
Redução
proposta para a
_ª Reformulação]]/Tabela115[[#This Row],[GESTÃO
Tecnologia da
Informação
Orçamento 
Atualizado]]</f>
        <v>#DIV/0!</v>
      </c>
      <c r="DK12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29" s="31"/>
      <c r="DM129" s="31"/>
      <c r="DN129" s="31">
        <f>Tabela115[[#This Row],[GESTÃO
Infraestrutura
Proposta Orçamentária Inicial]]+Tabela115[[#This Row],[GESTÃO
Infraestrutura
Transposições Orçamentárias 
Nº __ a __ 
e
Reformulações
aprovadas]]</f>
        <v>0</v>
      </c>
      <c r="DO129" s="31"/>
      <c r="DP129" s="203" t="e">
        <f>Tabela115[[#This Row],[GESTÃO
Infraestrutura
Despesa Liquidada até __/__/____]]/Tabela115[[#This Row],[GESTÃO
Infraestrutura
Orçamento 
Atualizado]]</f>
        <v>#DIV/0!</v>
      </c>
      <c r="DQ129" s="31"/>
      <c r="DR129" s="203" t="e">
        <f>Tabela115[[#This Row],[GESTÃO
Infraestrutura
(+)
Suplementação
 proposta para a
_ª Reformulação]]/Tabela115[[#This Row],[GESTÃO
Infraestrutura
Orçamento 
Atualizado]]</f>
        <v>#DIV/0!</v>
      </c>
      <c r="DS129" s="31"/>
      <c r="DT129" s="203" t="e">
        <f>Tabela115[[#This Row],[GESTÃO
Infraestrutura
(-)
Redução
proposta para a
_ª Reformulação]]/Tabela115[[#This Row],[GESTÃO
Infraestrutura
Orçamento 
Atualizado]]</f>
        <v>#DIV/0!</v>
      </c>
      <c r="DU12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2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29" s="89"/>
      <c r="DX129" s="89"/>
      <c r="DY129" s="89"/>
      <c r="DZ129" s="89"/>
      <c r="EA129" s="89"/>
      <c r="EB129" s="89"/>
      <c r="EC129" s="89"/>
      <c r="ED129" s="89"/>
      <c r="EE129" s="89"/>
    </row>
    <row r="130" spans="1:135" s="18" customFormat="1" ht="12" x14ac:dyDescent="0.25">
      <c r="A130" s="85" t="s">
        <v>724</v>
      </c>
      <c r="B130" s="213" t="s">
        <v>728</v>
      </c>
      <c r="C13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0" s="69" t="e">
        <f>Tabela115[[#This Row],[DESPESA
LIQUIDADA ATÉ
 __/__/____]]/Tabela115[[#This Row],[ORÇAMENTO
ATUALIZADO]]</f>
        <v>#DIV/0!</v>
      </c>
      <c r="H13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0" s="263" t="e">
        <f>Tabela115[[#This Row],[(+)
SUPLEMENTAÇÃO
PROPOSTA PARA A
_ª
REFORMULAÇÃO]]/Tabela115[[#This Row],[ORÇAMENTO
ATUALIZADO]]</f>
        <v>#DIV/0!</v>
      </c>
      <c r="J13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0" s="263" t="e">
        <f>-Tabela115[[#This Row],[(-)
REDUÇÃO
PROPOSTA PARA A
_ª
REFORMULAÇÃO]]/Tabela115[[#This Row],[ORÇAMENTO
ATUALIZADO]]</f>
        <v>#DIV/0!</v>
      </c>
      <c r="L13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0" s="83" t="e">
        <f>(Tabela115[[#This Row],[PROPOSTA
ORÇAMENTÁRIA
ATUALIZADA
APÓS A
_ª
REFORMULAÇÃO]]/Tabela115[[#This Row],[ORÇAMENTO
ATUALIZADO]])-1</f>
        <v>#DIV/0!</v>
      </c>
      <c r="N130" s="225"/>
      <c r="O130" s="93"/>
      <c r="P13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0" s="93"/>
      <c r="R130" s="201" t="e">
        <f>Tabela115[[#This Row],[GOVERNANÇA
Direção e
Liderança
Despesa Liquidada até __/__/____]]/Tabela115[[#This Row],[GOVERNANÇA
Direção e
Liderança
Orçamento 
Atualizado]]</f>
        <v>#DIV/0!</v>
      </c>
      <c r="S130" s="93"/>
      <c r="T13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0" s="93"/>
      <c r="V130" s="201" t="e">
        <f>-Tabela115[[#This Row],[GOVERNANÇA
Direção e
Liderança
(-)
Redução
proposta para a
_ª Reformulação]]/Tabela115[[#This Row],[GOVERNANÇA
Direção e
Liderança
Orçamento 
Atualizado]]</f>
        <v>#DIV/0!</v>
      </c>
      <c r="W13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0" s="31"/>
      <c r="Y130" s="31"/>
      <c r="Z13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0" s="31"/>
      <c r="AB130" s="203" t="e">
        <f>Tabela115[[#This Row],[GOVERNANÇA
Relacionamento 
Institucional
Despesa Liquidada até __/__/____]]/Tabela115[[#This Row],[GOVERNANÇA
Relacionamento 
Institucional
Orçamento 
Atualizado]]</f>
        <v>#DIV/0!</v>
      </c>
      <c r="AC130" s="31"/>
      <c r="AD13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0" s="31"/>
      <c r="AF13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0" s="31"/>
      <c r="AI130" s="93"/>
      <c r="AJ130" s="93">
        <f>Tabela115[[#This Row],[GOVERNANÇA
Estratégia
Proposta Orçamentária Inicial]]+Tabela115[[#This Row],[GOVERNANÇA
Estratégia
Transposições Orçamentárias 
Nº __ a __ 
e
Reformulações
aprovadas]]</f>
        <v>0</v>
      </c>
      <c r="AK130" s="93"/>
      <c r="AL130" s="201" t="e">
        <f>Tabela115[[#This Row],[GOVERNANÇA
Estratégia
Despesa Liquidada até __/__/____]]/Tabela115[[#This Row],[GOVERNANÇA
Estratégia
Orçamento 
Atualizado]]</f>
        <v>#DIV/0!</v>
      </c>
      <c r="AM130" s="93"/>
      <c r="AN130" s="201" t="e">
        <f>Tabela115[[#This Row],[GOVERNANÇA
Estratégia
(+)
Suplementação
 proposta para a
_ª Reformulação]]/Tabela115[[#This Row],[GOVERNANÇA
Estratégia
Orçamento 
Atualizado]]</f>
        <v>#DIV/0!</v>
      </c>
      <c r="AO130" s="93"/>
      <c r="AP130" s="201" t="e">
        <f>-Tabela115[[#This Row],[GOVERNANÇA
Estratégia
(-)
Redução
proposta para a
_ª Reformulação]]/Tabela115[[#This Row],[GOVERNANÇA
Estratégia
Orçamento 
Atualizado]]</f>
        <v>#DIV/0!</v>
      </c>
      <c r="AQ13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0" s="31"/>
      <c r="AS130" s="93"/>
      <c r="AT130" s="93">
        <f>Tabela115[[#This Row],[GOVERNANÇA
Controle
Proposta Orçamentária Inicial]]+Tabela115[[#This Row],[GOVERNANÇA
Controle
Transposições Orçamentárias 
Nº __ a __ 
e
Reformulações
aprovadas]]</f>
        <v>0</v>
      </c>
      <c r="AU130" s="93"/>
      <c r="AV130" s="201" t="e">
        <f>Tabela115[[#This Row],[GOVERNANÇA
Controle
Despesa Liquidada até __/__/____]]/Tabela115[[#This Row],[GOVERNANÇA
Controle
Orçamento 
Atualizado]]</f>
        <v>#DIV/0!</v>
      </c>
      <c r="AW130" s="93"/>
      <c r="AX130" s="201" t="e">
        <f>Tabela115[[#This Row],[GOVERNANÇA
Controle
(+)
Suplementação
 proposta para a
_ª Reformulação]]/Tabela115[[#This Row],[GOVERNANÇA
Controle
Orçamento 
Atualizado]]</f>
        <v>#DIV/0!</v>
      </c>
      <c r="AY130" s="93"/>
      <c r="AZ130" s="201" t="e">
        <f>-Tabela115[[#This Row],[GOVERNANÇA
Controle
(-)
Redução
proposta para a
_ª Reformulação]]/Tabela115[[#This Row],[GOVERNANÇA
Controle
Orçamento 
Atualizado]]</f>
        <v>#DIV/0!</v>
      </c>
      <c r="BA13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0" s="225"/>
      <c r="BD130" s="93"/>
      <c r="BE130" s="93">
        <f>Tabela115[[#This Row],[FINALIDADE
Fiscalização
Proposta Orçamentária Inicial]]+Tabela115[[#This Row],[FINALIDADE
Fiscalização
Transposições Orçamentárias 
Nº __ a __ 
e
Reformulações
aprovadas]]</f>
        <v>0</v>
      </c>
      <c r="BF130" s="93"/>
      <c r="BG130" s="201" t="e">
        <f>Tabela115[[#This Row],[FINALIDADE
Fiscalização
Despesa Liquidada até __/__/____]]/Tabela115[[#This Row],[FINALIDADE
Fiscalização
Orçamento 
Atualizado]]</f>
        <v>#DIV/0!</v>
      </c>
      <c r="BH130" s="93"/>
      <c r="BI130" s="201" t="e">
        <f>Tabela115[[#This Row],[FINALIDADE
Fiscalização
(+)
Suplementação
 proposta para a
_ª Reformulação]]/Tabela115[[#This Row],[FINALIDADE
Fiscalização
Orçamento 
Atualizado]]</f>
        <v>#DIV/0!</v>
      </c>
      <c r="BJ130" s="93"/>
      <c r="BK130" s="201" t="e">
        <f>Tabela115[[#This Row],[FINALIDADE
Fiscalização
(-)
Redução
proposta para a
_ª Reformulação]]/Tabela115[[#This Row],[FINALIDADE
Fiscalização
Orçamento 
Atualizado]]</f>
        <v>#DIV/0!</v>
      </c>
      <c r="BL13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0" s="31"/>
      <c r="BN130" s="93"/>
      <c r="BO130" s="93">
        <f>Tabela115[[#This Row],[FINALIDADE
Registro
Proposta Orçamentária Inicial]]+Tabela115[[#This Row],[FINALIDADE
Registro
Transposições Orçamentárias 
Nº __ a __ 
e
Reformulações
aprovadas]]</f>
        <v>0</v>
      </c>
      <c r="BP130" s="93"/>
      <c r="BQ130" s="202" t="e">
        <f>Tabela115[[#This Row],[FINALIDADE
Registro
Despesa Liquidada até __/__/____]]/Tabela115[[#This Row],[FINALIDADE
Registro
Orçamento 
Atualizado]]</f>
        <v>#DIV/0!</v>
      </c>
      <c r="BR130" s="93"/>
      <c r="BS130" s="202" t="e">
        <f>Tabela115[[#This Row],[FINALIDADE
Registro
(+)
Suplementação
 proposta para a
_ª Reformulação]]/Tabela115[[#This Row],[FINALIDADE
Registro
Orçamento 
Atualizado]]</f>
        <v>#DIV/0!</v>
      </c>
      <c r="BT130" s="93"/>
      <c r="BU130" s="202" t="e">
        <f>Tabela115[[#This Row],[FINALIDADE
Registro
(-)
Redução
proposta para a
_ª Reformulação]]/Tabela115[[#This Row],[FINALIDADE
Registro
Orçamento 
Atualizado]]</f>
        <v>#DIV/0!</v>
      </c>
      <c r="BV13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0" s="244"/>
      <c r="BX130" s="31"/>
      <c r="BY13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0" s="93"/>
      <c r="CA130" s="201" t="e">
        <f>Tabela115[[#This Row],[FINALIDADE
Julgamento e Normatização
Despesa Liquidada até __/__/____]]/Tabela115[[#This Row],[FINALIDADE
Julgamento e Normatização
Orçamento 
Atualizado]]</f>
        <v>#DIV/0!</v>
      </c>
      <c r="CB130" s="93"/>
      <c r="CC13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0" s="93"/>
      <c r="CE13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0" s="31"/>
      <c r="CI130" s="31"/>
      <c r="CJ13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0" s="31"/>
      <c r="CL130" s="203" t="e">
        <f>Tabela115[[#This Row],[GESTÃO
Comunicação 
e Eventos
Despesa Liquidada até __/__/____]]/Tabela115[[#This Row],[GESTÃO
Comunicação 
e Eventos
Orçamento 
Atualizado]]</f>
        <v>#DIV/0!</v>
      </c>
      <c r="CM130" s="31"/>
      <c r="CN130" s="203" t="e">
        <f>Tabela115[[#This Row],[GESTÃO
Comunicação 
e Eventos
(+)
Suplementação
 proposta para a
_ª Reformulação]]/Tabela115[[#This Row],[GESTÃO
Comunicação 
e Eventos
Orçamento 
Atualizado]]</f>
        <v>#DIV/0!</v>
      </c>
      <c r="CO130" s="31"/>
      <c r="CP130" s="203" t="e">
        <f>-Tabela115[[#This Row],[GESTÃO
Comunicação 
e Eventos
(-)
Redução
proposta para a
_ª Reformulação]]/Tabela115[[#This Row],[GESTÃO
Comunicação 
e Eventos
Orçamento 
Atualizado]]</f>
        <v>#DIV/0!</v>
      </c>
      <c r="CQ13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0" s="31"/>
      <c r="CS130" s="31"/>
      <c r="CT13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0" s="31"/>
      <c r="CV130" s="203" t="e">
        <f>Tabela115[[#This Row],[GESTÃO
Suporte Técnico-Administrativo
Despesa Liquidada até __/__/____]]/Tabela115[[#This Row],[GESTÃO
Suporte Técnico-Administrativo
Orçamento 
Atualizado]]</f>
        <v>#DIV/0!</v>
      </c>
      <c r="CW130" s="31"/>
      <c r="CX13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0" s="31"/>
      <c r="CZ13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0" s="31"/>
      <c r="DC130" s="31"/>
      <c r="DD13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0" s="31"/>
      <c r="DF130" s="203" t="e">
        <f>Tabela115[[#This Row],[GESTÃO
Tecnologia da
Informação
Despesa Liquidada até __/__/____]]/Tabela115[[#This Row],[GESTÃO
Tecnologia da
Informação
Orçamento 
Atualizado]]</f>
        <v>#DIV/0!</v>
      </c>
      <c r="DG130" s="31"/>
      <c r="DH13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0" s="31"/>
      <c r="DJ130" s="203" t="e">
        <f>-Tabela115[[#This Row],[GESTÃO
Tecnologia da
Informação
(-)
Redução
proposta para a
_ª Reformulação]]/Tabela115[[#This Row],[GESTÃO
Tecnologia da
Informação
Orçamento 
Atualizado]]</f>
        <v>#DIV/0!</v>
      </c>
      <c r="DK13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0" s="31"/>
      <c r="DM130" s="31"/>
      <c r="DN130" s="31">
        <f>Tabela115[[#This Row],[GESTÃO
Infraestrutura
Proposta Orçamentária Inicial]]+Tabela115[[#This Row],[GESTÃO
Infraestrutura
Transposições Orçamentárias 
Nº __ a __ 
e
Reformulações
aprovadas]]</f>
        <v>0</v>
      </c>
      <c r="DO130" s="31"/>
      <c r="DP130" s="203" t="e">
        <f>Tabela115[[#This Row],[GESTÃO
Infraestrutura
Despesa Liquidada até __/__/____]]/Tabela115[[#This Row],[GESTÃO
Infraestrutura
Orçamento 
Atualizado]]</f>
        <v>#DIV/0!</v>
      </c>
      <c r="DQ130" s="31"/>
      <c r="DR130" s="203" t="e">
        <f>Tabela115[[#This Row],[GESTÃO
Infraestrutura
(+)
Suplementação
 proposta para a
_ª Reformulação]]/Tabela115[[#This Row],[GESTÃO
Infraestrutura
Orçamento 
Atualizado]]</f>
        <v>#DIV/0!</v>
      </c>
      <c r="DS130" s="31"/>
      <c r="DT130" s="203" t="e">
        <f>Tabela115[[#This Row],[GESTÃO
Infraestrutura
(-)
Redução
proposta para a
_ª Reformulação]]/Tabela115[[#This Row],[GESTÃO
Infraestrutura
Orçamento 
Atualizado]]</f>
        <v>#DIV/0!</v>
      </c>
      <c r="DU13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0" s="89"/>
      <c r="DX130" s="89"/>
      <c r="DY130" s="89"/>
      <c r="DZ130" s="89"/>
      <c r="EA130" s="89"/>
      <c r="EB130" s="89"/>
      <c r="EC130" s="89"/>
      <c r="ED130" s="89"/>
      <c r="EE130" s="89"/>
    </row>
    <row r="131" spans="1:135" s="18" customFormat="1" ht="12" x14ac:dyDescent="0.25">
      <c r="A131" s="85" t="s">
        <v>725</v>
      </c>
      <c r="B131" s="213" t="s">
        <v>729</v>
      </c>
      <c r="C13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1" s="69" t="e">
        <f>Tabela115[[#This Row],[DESPESA
LIQUIDADA ATÉ
 __/__/____]]/Tabela115[[#This Row],[ORÇAMENTO
ATUALIZADO]]</f>
        <v>#DIV/0!</v>
      </c>
      <c r="H13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1" s="263" t="e">
        <f>Tabela115[[#This Row],[(+)
SUPLEMENTAÇÃO
PROPOSTA PARA A
_ª
REFORMULAÇÃO]]/Tabela115[[#This Row],[ORÇAMENTO
ATUALIZADO]]</f>
        <v>#DIV/0!</v>
      </c>
      <c r="J13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1" s="263" t="e">
        <f>-Tabela115[[#This Row],[(-)
REDUÇÃO
PROPOSTA PARA A
_ª
REFORMULAÇÃO]]/Tabela115[[#This Row],[ORÇAMENTO
ATUALIZADO]]</f>
        <v>#DIV/0!</v>
      </c>
      <c r="L13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1" s="83" t="e">
        <f>(Tabela115[[#This Row],[PROPOSTA
ORÇAMENTÁRIA
ATUALIZADA
APÓS A
_ª
REFORMULAÇÃO]]/Tabela115[[#This Row],[ORÇAMENTO
ATUALIZADO]])-1</f>
        <v>#DIV/0!</v>
      </c>
      <c r="N131" s="225"/>
      <c r="O131" s="93"/>
      <c r="P13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1" s="93"/>
      <c r="R131" s="201" t="e">
        <f>Tabela115[[#This Row],[GOVERNANÇA
Direção e
Liderança
Despesa Liquidada até __/__/____]]/Tabela115[[#This Row],[GOVERNANÇA
Direção e
Liderança
Orçamento 
Atualizado]]</f>
        <v>#DIV/0!</v>
      </c>
      <c r="S131" s="93"/>
      <c r="T13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1" s="93"/>
      <c r="V131" s="201" t="e">
        <f>-Tabela115[[#This Row],[GOVERNANÇA
Direção e
Liderança
(-)
Redução
proposta para a
_ª Reformulação]]/Tabela115[[#This Row],[GOVERNANÇA
Direção e
Liderança
Orçamento 
Atualizado]]</f>
        <v>#DIV/0!</v>
      </c>
      <c r="W13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1" s="31"/>
      <c r="Y131" s="31"/>
      <c r="Z13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1" s="31"/>
      <c r="AB131" s="203" t="e">
        <f>Tabela115[[#This Row],[GOVERNANÇA
Relacionamento 
Institucional
Despesa Liquidada até __/__/____]]/Tabela115[[#This Row],[GOVERNANÇA
Relacionamento 
Institucional
Orçamento 
Atualizado]]</f>
        <v>#DIV/0!</v>
      </c>
      <c r="AC131" s="31"/>
      <c r="AD13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1" s="31"/>
      <c r="AF13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1" s="31"/>
      <c r="AI131" s="93"/>
      <c r="AJ131" s="93">
        <f>Tabela115[[#This Row],[GOVERNANÇA
Estratégia
Proposta Orçamentária Inicial]]+Tabela115[[#This Row],[GOVERNANÇA
Estratégia
Transposições Orçamentárias 
Nº __ a __ 
e
Reformulações
aprovadas]]</f>
        <v>0</v>
      </c>
      <c r="AK131" s="93"/>
      <c r="AL131" s="201" t="e">
        <f>Tabela115[[#This Row],[GOVERNANÇA
Estratégia
Despesa Liquidada até __/__/____]]/Tabela115[[#This Row],[GOVERNANÇA
Estratégia
Orçamento 
Atualizado]]</f>
        <v>#DIV/0!</v>
      </c>
      <c r="AM131" s="93"/>
      <c r="AN131" s="201" t="e">
        <f>Tabela115[[#This Row],[GOVERNANÇA
Estratégia
(+)
Suplementação
 proposta para a
_ª Reformulação]]/Tabela115[[#This Row],[GOVERNANÇA
Estratégia
Orçamento 
Atualizado]]</f>
        <v>#DIV/0!</v>
      </c>
      <c r="AO131" s="93"/>
      <c r="AP131" s="201" t="e">
        <f>-Tabela115[[#This Row],[GOVERNANÇA
Estratégia
(-)
Redução
proposta para a
_ª Reformulação]]/Tabela115[[#This Row],[GOVERNANÇA
Estratégia
Orçamento 
Atualizado]]</f>
        <v>#DIV/0!</v>
      </c>
      <c r="AQ13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1" s="31"/>
      <c r="AS131" s="93"/>
      <c r="AT131" s="93">
        <f>Tabela115[[#This Row],[GOVERNANÇA
Controle
Proposta Orçamentária Inicial]]+Tabela115[[#This Row],[GOVERNANÇA
Controle
Transposições Orçamentárias 
Nº __ a __ 
e
Reformulações
aprovadas]]</f>
        <v>0</v>
      </c>
      <c r="AU131" s="93"/>
      <c r="AV131" s="201" t="e">
        <f>Tabela115[[#This Row],[GOVERNANÇA
Controle
Despesa Liquidada até __/__/____]]/Tabela115[[#This Row],[GOVERNANÇA
Controle
Orçamento 
Atualizado]]</f>
        <v>#DIV/0!</v>
      </c>
      <c r="AW131" s="93"/>
      <c r="AX131" s="201" t="e">
        <f>Tabela115[[#This Row],[GOVERNANÇA
Controle
(+)
Suplementação
 proposta para a
_ª Reformulação]]/Tabela115[[#This Row],[GOVERNANÇA
Controle
Orçamento 
Atualizado]]</f>
        <v>#DIV/0!</v>
      </c>
      <c r="AY131" s="93"/>
      <c r="AZ131" s="201" t="e">
        <f>-Tabela115[[#This Row],[GOVERNANÇA
Controle
(-)
Redução
proposta para a
_ª Reformulação]]/Tabela115[[#This Row],[GOVERNANÇA
Controle
Orçamento 
Atualizado]]</f>
        <v>#DIV/0!</v>
      </c>
      <c r="BA13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1" s="225"/>
      <c r="BD131" s="93"/>
      <c r="BE131" s="93">
        <f>Tabela115[[#This Row],[FINALIDADE
Fiscalização
Proposta Orçamentária Inicial]]+Tabela115[[#This Row],[FINALIDADE
Fiscalização
Transposições Orçamentárias 
Nº __ a __ 
e
Reformulações
aprovadas]]</f>
        <v>0</v>
      </c>
      <c r="BF131" s="93"/>
      <c r="BG131" s="201" t="e">
        <f>Tabela115[[#This Row],[FINALIDADE
Fiscalização
Despesa Liquidada até __/__/____]]/Tabela115[[#This Row],[FINALIDADE
Fiscalização
Orçamento 
Atualizado]]</f>
        <v>#DIV/0!</v>
      </c>
      <c r="BH131" s="93"/>
      <c r="BI131" s="201" t="e">
        <f>Tabela115[[#This Row],[FINALIDADE
Fiscalização
(+)
Suplementação
 proposta para a
_ª Reformulação]]/Tabela115[[#This Row],[FINALIDADE
Fiscalização
Orçamento 
Atualizado]]</f>
        <v>#DIV/0!</v>
      </c>
      <c r="BJ131" s="93"/>
      <c r="BK131" s="201" t="e">
        <f>Tabela115[[#This Row],[FINALIDADE
Fiscalização
(-)
Redução
proposta para a
_ª Reformulação]]/Tabela115[[#This Row],[FINALIDADE
Fiscalização
Orçamento 
Atualizado]]</f>
        <v>#DIV/0!</v>
      </c>
      <c r="BL13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1" s="31"/>
      <c r="BN131" s="93"/>
      <c r="BO131" s="93">
        <f>Tabela115[[#This Row],[FINALIDADE
Registro
Proposta Orçamentária Inicial]]+Tabela115[[#This Row],[FINALIDADE
Registro
Transposições Orçamentárias 
Nº __ a __ 
e
Reformulações
aprovadas]]</f>
        <v>0</v>
      </c>
      <c r="BP131" s="93"/>
      <c r="BQ131" s="202" t="e">
        <f>Tabela115[[#This Row],[FINALIDADE
Registro
Despesa Liquidada até __/__/____]]/Tabela115[[#This Row],[FINALIDADE
Registro
Orçamento 
Atualizado]]</f>
        <v>#DIV/0!</v>
      </c>
      <c r="BR131" s="93"/>
      <c r="BS131" s="202" t="e">
        <f>Tabela115[[#This Row],[FINALIDADE
Registro
(+)
Suplementação
 proposta para a
_ª Reformulação]]/Tabela115[[#This Row],[FINALIDADE
Registro
Orçamento 
Atualizado]]</f>
        <v>#DIV/0!</v>
      </c>
      <c r="BT131" s="93"/>
      <c r="BU131" s="202" t="e">
        <f>Tabela115[[#This Row],[FINALIDADE
Registro
(-)
Redução
proposta para a
_ª Reformulação]]/Tabela115[[#This Row],[FINALIDADE
Registro
Orçamento 
Atualizado]]</f>
        <v>#DIV/0!</v>
      </c>
      <c r="BV13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1" s="244"/>
      <c r="BX131" s="31"/>
      <c r="BY13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1" s="93"/>
      <c r="CA131" s="201" t="e">
        <f>Tabela115[[#This Row],[FINALIDADE
Julgamento e Normatização
Despesa Liquidada até __/__/____]]/Tabela115[[#This Row],[FINALIDADE
Julgamento e Normatização
Orçamento 
Atualizado]]</f>
        <v>#DIV/0!</v>
      </c>
      <c r="CB131" s="93"/>
      <c r="CC13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1" s="93"/>
      <c r="CE13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1" s="31"/>
      <c r="CI131" s="31"/>
      <c r="CJ13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1" s="31"/>
      <c r="CL131" s="203" t="e">
        <f>Tabela115[[#This Row],[GESTÃO
Comunicação 
e Eventos
Despesa Liquidada até __/__/____]]/Tabela115[[#This Row],[GESTÃO
Comunicação 
e Eventos
Orçamento 
Atualizado]]</f>
        <v>#DIV/0!</v>
      </c>
      <c r="CM131" s="31"/>
      <c r="CN131" s="203" t="e">
        <f>Tabela115[[#This Row],[GESTÃO
Comunicação 
e Eventos
(+)
Suplementação
 proposta para a
_ª Reformulação]]/Tabela115[[#This Row],[GESTÃO
Comunicação 
e Eventos
Orçamento 
Atualizado]]</f>
        <v>#DIV/0!</v>
      </c>
      <c r="CO131" s="31"/>
      <c r="CP131" s="203" t="e">
        <f>-Tabela115[[#This Row],[GESTÃO
Comunicação 
e Eventos
(-)
Redução
proposta para a
_ª Reformulação]]/Tabela115[[#This Row],[GESTÃO
Comunicação 
e Eventos
Orçamento 
Atualizado]]</f>
        <v>#DIV/0!</v>
      </c>
      <c r="CQ13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1" s="31"/>
      <c r="CS131" s="31"/>
      <c r="CT13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1" s="31"/>
      <c r="CV131" s="203" t="e">
        <f>Tabela115[[#This Row],[GESTÃO
Suporte Técnico-Administrativo
Despesa Liquidada até __/__/____]]/Tabela115[[#This Row],[GESTÃO
Suporte Técnico-Administrativo
Orçamento 
Atualizado]]</f>
        <v>#DIV/0!</v>
      </c>
      <c r="CW131" s="31"/>
      <c r="CX13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1" s="31"/>
      <c r="CZ13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1" s="31"/>
      <c r="DC131" s="31"/>
      <c r="DD13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1" s="31"/>
      <c r="DF131" s="203" t="e">
        <f>Tabela115[[#This Row],[GESTÃO
Tecnologia da
Informação
Despesa Liquidada até __/__/____]]/Tabela115[[#This Row],[GESTÃO
Tecnologia da
Informação
Orçamento 
Atualizado]]</f>
        <v>#DIV/0!</v>
      </c>
      <c r="DG131" s="31"/>
      <c r="DH13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1" s="31"/>
      <c r="DJ131" s="203" t="e">
        <f>-Tabela115[[#This Row],[GESTÃO
Tecnologia da
Informação
(-)
Redução
proposta para a
_ª Reformulação]]/Tabela115[[#This Row],[GESTÃO
Tecnologia da
Informação
Orçamento 
Atualizado]]</f>
        <v>#DIV/0!</v>
      </c>
      <c r="DK13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1" s="31"/>
      <c r="DM131" s="31"/>
      <c r="DN131" s="31">
        <f>Tabela115[[#This Row],[GESTÃO
Infraestrutura
Proposta Orçamentária Inicial]]+Tabela115[[#This Row],[GESTÃO
Infraestrutura
Transposições Orçamentárias 
Nº __ a __ 
e
Reformulações
aprovadas]]</f>
        <v>0</v>
      </c>
      <c r="DO131" s="31"/>
      <c r="DP131" s="203" t="e">
        <f>Tabela115[[#This Row],[GESTÃO
Infraestrutura
Despesa Liquidada até __/__/____]]/Tabela115[[#This Row],[GESTÃO
Infraestrutura
Orçamento 
Atualizado]]</f>
        <v>#DIV/0!</v>
      </c>
      <c r="DQ131" s="31"/>
      <c r="DR131" s="203" t="e">
        <f>Tabela115[[#This Row],[GESTÃO
Infraestrutura
(+)
Suplementação
 proposta para a
_ª Reformulação]]/Tabela115[[#This Row],[GESTÃO
Infraestrutura
Orçamento 
Atualizado]]</f>
        <v>#DIV/0!</v>
      </c>
      <c r="DS131" s="31"/>
      <c r="DT131" s="203" t="e">
        <f>Tabela115[[#This Row],[GESTÃO
Infraestrutura
(-)
Redução
proposta para a
_ª Reformulação]]/Tabela115[[#This Row],[GESTÃO
Infraestrutura
Orçamento 
Atualizado]]</f>
        <v>#DIV/0!</v>
      </c>
      <c r="DU13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1" s="89"/>
      <c r="DX131" s="89"/>
      <c r="DY131" s="89"/>
      <c r="DZ131" s="89"/>
      <c r="EA131" s="89"/>
      <c r="EB131" s="89"/>
      <c r="EC131" s="89"/>
      <c r="ED131" s="89"/>
      <c r="EE131" s="89"/>
    </row>
    <row r="132" spans="1:135" s="37" customFormat="1" ht="12" x14ac:dyDescent="0.25">
      <c r="A132" s="74" t="s">
        <v>178</v>
      </c>
      <c r="B132" s="212" t="s">
        <v>734</v>
      </c>
      <c r="C132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2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2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2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2" s="68" t="e">
        <f>Tabela115[[#This Row],[DESPESA
LIQUIDADA ATÉ
 __/__/____]]/Tabela115[[#This Row],[ORÇAMENTO
ATUALIZADO]]</f>
        <v>#DIV/0!</v>
      </c>
      <c r="H132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2" s="259" t="e">
        <f>Tabela115[[#This Row],[(+)
SUPLEMENTAÇÃO
PROPOSTA PARA A
_ª
REFORMULAÇÃO]]/Tabela115[[#This Row],[ORÇAMENTO
ATUALIZADO]]</f>
        <v>#DIV/0!</v>
      </c>
      <c r="J132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2" s="259" t="e">
        <f>-Tabela115[[#This Row],[(-)
REDUÇÃO
PROPOSTA PARA A
_ª
REFORMULAÇÃO]]/Tabela115[[#This Row],[ORÇAMENTO
ATUALIZADO]]</f>
        <v>#DIV/0!</v>
      </c>
      <c r="L132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2" s="82" t="e">
        <f>(Tabela115[[#This Row],[PROPOSTA
ORÇAMENTÁRIA
ATUALIZADA
APÓS A
_ª
REFORMULAÇÃO]]/Tabela115[[#This Row],[ORÇAMENTO
ATUALIZADO]])-1</f>
        <v>#DIV/0!</v>
      </c>
      <c r="N132" s="221">
        <f>SUM(N133:N139)</f>
        <v>0</v>
      </c>
      <c r="O132" s="92">
        <f>SUM(O133:O139)</f>
        <v>0</v>
      </c>
      <c r="P132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2" s="92">
        <f>SUM(Q133:Q139)</f>
        <v>0</v>
      </c>
      <c r="R132" s="217" t="e">
        <f>Tabela115[[#This Row],[GOVERNANÇA
Direção e
Liderança
Despesa Liquidada até __/__/____]]/Tabela115[[#This Row],[GOVERNANÇA
Direção e
Liderança
Orçamento 
Atualizado]]</f>
        <v>#DIV/0!</v>
      </c>
      <c r="S132" s="92">
        <f>SUM(S133:S139)</f>
        <v>0</v>
      </c>
      <c r="T132" s="217" t="e">
        <f>Tabela115[[#This Row],[GOVERNANÇA
Direção e
Liderança
(+)
Suplementação
 proposta para a
_ª Reformulação]]/Tabela115[[#This Row],[GOVERNANÇA
Direção e
Liderança
Orçamento 
Atualizado]]</f>
        <v>#DIV/0!</v>
      </c>
      <c r="U132" s="92">
        <f>SUM(U133:U139)</f>
        <v>0</v>
      </c>
      <c r="V132" s="217" t="e">
        <f>-Tabela115[[#This Row],[GOVERNANÇA
Direção e
Liderança
(-)
Redução
proposta para a
_ª Reformulação]]/Tabela115[[#This Row],[GOVERNANÇA
Direção e
Liderança
Orçamento 
Atualizado]]</f>
        <v>#DIV/0!</v>
      </c>
      <c r="W132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2" s="80">
        <f>SUM(X133:X139)</f>
        <v>0</v>
      </c>
      <c r="Y132" s="80">
        <f>SUM(Y133:Y139)</f>
        <v>0</v>
      </c>
      <c r="Z132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2" s="80">
        <f>SUM(AA133:AA139)</f>
        <v>0</v>
      </c>
      <c r="AB132" s="218" t="e">
        <f>Tabela115[[#This Row],[GOVERNANÇA
Relacionamento 
Institucional
Despesa Liquidada até __/__/____]]/Tabela115[[#This Row],[GOVERNANÇA
Relacionamento 
Institucional
Orçamento 
Atualizado]]</f>
        <v>#DIV/0!</v>
      </c>
      <c r="AC132" s="80">
        <f>SUM(AC133:AC139)</f>
        <v>0</v>
      </c>
      <c r="AD132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2" s="80">
        <f>SUM(AE133:AE139)</f>
        <v>0</v>
      </c>
      <c r="AF132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2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2" s="80">
        <f>SUM(AH133:AH139)</f>
        <v>0</v>
      </c>
      <c r="AI132" s="92">
        <f>SUM(AI133:AI139)</f>
        <v>0</v>
      </c>
      <c r="AJ132" s="92">
        <f>Tabela115[[#This Row],[GOVERNANÇA
Estratégia
Proposta Orçamentária Inicial]]+Tabela115[[#This Row],[GOVERNANÇA
Estratégia
Transposições Orçamentárias 
Nº __ a __ 
e
Reformulações
aprovadas]]</f>
        <v>0</v>
      </c>
      <c r="AK132" s="92">
        <f>SUM(AK133:AK139)</f>
        <v>0</v>
      </c>
      <c r="AL132" s="217" t="e">
        <f>Tabela115[[#This Row],[GOVERNANÇA
Estratégia
Despesa Liquidada até __/__/____]]/Tabela115[[#This Row],[GOVERNANÇA
Estratégia
Orçamento 
Atualizado]]</f>
        <v>#DIV/0!</v>
      </c>
      <c r="AM132" s="92">
        <f>SUM(AM133:AM139)</f>
        <v>0</v>
      </c>
      <c r="AN132" s="217" t="e">
        <f>Tabela115[[#This Row],[GOVERNANÇA
Estratégia
(+)
Suplementação
 proposta para a
_ª Reformulação]]/Tabela115[[#This Row],[GOVERNANÇA
Estratégia
Orçamento 
Atualizado]]</f>
        <v>#DIV/0!</v>
      </c>
      <c r="AO132" s="92">
        <f>SUM(AO133:AO139)</f>
        <v>0</v>
      </c>
      <c r="AP132" s="217" t="e">
        <f>-Tabela115[[#This Row],[GOVERNANÇA
Estratégia
(-)
Redução
proposta para a
_ª Reformulação]]/Tabela115[[#This Row],[GOVERNANÇA
Estratégia
Orçamento 
Atualizado]]</f>
        <v>#DIV/0!</v>
      </c>
      <c r="AQ132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2" s="80">
        <f>SUM(AR133:AR139)</f>
        <v>0</v>
      </c>
      <c r="AS132" s="92">
        <f>SUM(AS133:AS139)</f>
        <v>0</v>
      </c>
      <c r="AT132" s="92">
        <f>Tabela115[[#This Row],[GOVERNANÇA
Controle
Proposta Orçamentária Inicial]]+Tabela115[[#This Row],[GOVERNANÇA
Controle
Transposições Orçamentárias 
Nº __ a __ 
e
Reformulações
aprovadas]]</f>
        <v>0</v>
      </c>
      <c r="AU132" s="92">
        <f>SUM(AU133:AU139)</f>
        <v>0</v>
      </c>
      <c r="AV132" s="217" t="e">
        <f>Tabela115[[#This Row],[GOVERNANÇA
Controle
Despesa Liquidada até __/__/____]]/Tabela115[[#This Row],[GOVERNANÇA
Controle
Orçamento 
Atualizado]]</f>
        <v>#DIV/0!</v>
      </c>
      <c r="AW132" s="92">
        <f>SUM(AW133:AW139)</f>
        <v>0</v>
      </c>
      <c r="AX132" s="217" t="e">
        <f>Tabela115[[#This Row],[GOVERNANÇA
Controle
(+)
Suplementação
 proposta para a
_ª Reformulação]]/Tabela115[[#This Row],[GOVERNANÇA
Controle
Orçamento 
Atualizado]]</f>
        <v>#DIV/0!</v>
      </c>
      <c r="AY132" s="92">
        <f>SUM(AY133:AY139)</f>
        <v>0</v>
      </c>
      <c r="AZ132" s="217" t="e">
        <f>-Tabela115[[#This Row],[GOVERNANÇA
Controle
(-)
Redução
proposta para a
_ª Reformulação]]/Tabela115[[#This Row],[GOVERNANÇA
Controle
Orçamento 
Atualizado]]</f>
        <v>#DIV/0!</v>
      </c>
      <c r="BA132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2" s="221">
        <f>SUM(BC133:BC139)</f>
        <v>0</v>
      </c>
      <c r="BD132" s="92">
        <f>SUM(BD133:BD139)</f>
        <v>0</v>
      </c>
      <c r="BE132" s="92">
        <f>Tabela115[[#This Row],[FINALIDADE
Fiscalização
Proposta Orçamentária Inicial]]+Tabela115[[#This Row],[FINALIDADE
Fiscalização
Transposições Orçamentárias 
Nº __ a __ 
e
Reformulações
aprovadas]]</f>
        <v>0</v>
      </c>
      <c r="BF132" s="92">
        <f>SUM(BF133:BF139)</f>
        <v>0</v>
      </c>
      <c r="BG132" s="217" t="e">
        <f>Tabela115[[#This Row],[FINALIDADE
Fiscalização
Despesa Liquidada até __/__/____]]/Tabela115[[#This Row],[FINALIDADE
Fiscalização
Orçamento 
Atualizado]]</f>
        <v>#DIV/0!</v>
      </c>
      <c r="BH132" s="92">
        <f>SUM(BH133:BH139)</f>
        <v>0</v>
      </c>
      <c r="BI132" s="217" t="e">
        <f>Tabela115[[#This Row],[FINALIDADE
Fiscalização
(+)
Suplementação
 proposta para a
_ª Reformulação]]/Tabela115[[#This Row],[FINALIDADE
Fiscalização
Orçamento 
Atualizado]]</f>
        <v>#DIV/0!</v>
      </c>
      <c r="BJ132" s="92">
        <f>SUM(BJ133:BJ139)</f>
        <v>0</v>
      </c>
      <c r="BK132" s="217" t="e">
        <f>Tabela115[[#This Row],[FINALIDADE
Fiscalização
(-)
Redução
proposta para a
_ª Reformulação]]/Tabela115[[#This Row],[FINALIDADE
Fiscalização
Orçamento 
Atualizado]]</f>
        <v>#DIV/0!</v>
      </c>
      <c r="BL132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2" s="80">
        <f>SUM(BM133:BM139)</f>
        <v>0</v>
      </c>
      <c r="BN132" s="92">
        <f>SUM(BN133:BN139)</f>
        <v>0</v>
      </c>
      <c r="BO132" s="92">
        <f>Tabela115[[#This Row],[FINALIDADE
Registro
Proposta Orçamentária Inicial]]+Tabela115[[#This Row],[FINALIDADE
Registro
Transposições Orçamentárias 
Nº __ a __ 
e
Reformulações
aprovadas]]</f>
        <v>0</v>
      </c>
      <c r="BP132" s="92">
        <f>SUM(BP133:BP139)</f>
        <v>0</v>
      </c>
      <c r="BQ132" s="220" t="e">
        <f>Tabela115[[#This Row],[FINALIDADE
Registro
Despesa Liquidada até __/__/____]]/Tabela115[[#This Row],[FINALIDADE
Registro
Orçamento 
Atualizado]]</f>
        <v>#DIV/0!</v>
      </c>
      <c r="BR132" s="92">
        <f>SUM(BR133:BR139)</f>
        <v>0</v>
      </c>
      <c r="BS132" s="220" t="e">
        <f>Tabela115[[#This Row],[FINALIDADE
Registro
(+)
Suplementação
 proposta para a
_ª Reformulação]]/Tabela115[[#This Row],[FINALIDADE
Registro
Orçamento 
Atualizado]]</f>
        <v>#DIV/0!</v>
      </c>
      <c r="BT132" s="92">
        <f>SUM(BT133:BT139)</f>
        <v>0</v>
      </c>
      <c r="BU132" s="220" t="e">
        <f>Tabela115[[#This Row],[FINALIDADE
Registro
(-)
Redução
proposta para a
_ª Reformulação]]/Tabela115[[#This Row],[FINALIDADE
Registro
Orçamento 
Atualizado]]</f>
        <v>#DIV/0!</v>
      </c>
      <c r="BV132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2" s="243">
        <f>SUM(BW133:BW139)</f>
        <v>0</v>
      </c>
      <c r="BX132" s="80">
        <f>SUM(BX133:BX139)</f>
        <v>0</v>
      </c>
      <c r="BY132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2" s="92">
        <f>SUM(BZ133:BZ139)</f>
        <v>0</v>
      </c>
      <c r="CA132" s="217" t="e">
        <f>Tabela115[[#This Row],[FINALIDADE
Julgamento e Normatização
Despesa Liquidada até __/__/____]]/Tabela115[[#This Row],[FINALIDADE
Julgamento e Normatização
Orçamento 
Atualizado]]</f>
        <v>#DIV/0!</v>
      </c>
      <c r="CB132" s="92">
        <f>SUM(CB133:CB139)</f>
        <v>0</v>
      </c>
      <c r="CC132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2" s="92">
        <f>SUM(CD133:CD139)</f>
        <v>0</v>
      </c>
      <c r="CE132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32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2" s="80">
        <f>SUM(CH133:CH139)</f>
        <v>0</v>
      </c>
      <c r="CI132" s="80">
        <f>SUM(CI133:CI139)</f>
        <v>0</v>
      </c>
      <c r="CJ132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2" s="80">
        <f>SUM(CK133:CK139)</f>
        <v>0</v>
      </c>
      <c r="CL132" s="218" t="e">
        <f>Tabela115[[#This Row],[GESTÃO
Comunicação 
e Eventos
Despesa Liquidada até __/__/____]]/Tabela115[[#This Row],[GESTÃO
Comunicação 
e Eventos
Orçamento 
Atualizado]]</f>
        <v>#DIV/0!</v>
      </c>
      <c r="CM132" s="80">
        <f>SUM(CM133:CM139)</f>
        <v>0</v>
      </c>
      <c r="CN132" s="218" t="e">
        <f>Tabela115[[#This Row],[GESTÃO
Comunicação 
e Eventos
(+)
Suplementação
 proposta para a
_ª Reformulação]]/Tabela115[[#This Row],[GESTÃO
Comunicação 
e Eventos
Orçamento 
Atualizado]]</f>
        <v>#DIV/0!</v>
      </c>
      <c r="CO132" s="80">
        <f>SUM(CO133:CO139)</f>
        <v>0</v>
      </c>
      <c r="CP132" s="218" t="e">
        <f>-Tabela115[[#This Row],[GESTÃO
Comunicação 
e Eventos
(-)
Redução
proposta para a
_ª Reformulação]]/Tabela115[[#This Row],[GESTÃO
Comunicação 
e Eventos
Orçamento 
Atualizado]]</f>
        <v>#DIV/0!</v>
      </c>
      <c r="CQ132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2" s="80">
        <f>SUM(CR133:CR139)</f>
        <v>0</v>
      </c>
      <c r="CS132" s="80">
        <f>SUM(CS133:CS139)</f>
        <v>0</v>
      </c>
      <c r="CT132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2" s="80">
        <f>SUM(CU133:CU139)</f>
        <v>0</v>
      </c>
      <c r="CV132" s="218" t="e">
        <f>Tabela115[[#This Row],[GESTÃO
Suporte Técnico-Administrativo
Despesa Liquidada até __/__/____]]/Tabela115[[#This Row],[GESTÃO
Suporte Técnico-Administrativo
Orçamento 
Atualizado]]</f>
        <v>#DIV/0!</v>
      </c>
      <c r="CW132" s="80">
        <f>SUM(CW133:CW139)</f>
        <v>0</v>
      </c>
      <c r="CX132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2" s="80">
        <f>SUM(CY133:CY139)</f>
        <v>0</v>
      </c>
      <c r="CZ132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32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2" s="80">
        <f>SUM(DB133:DB139)</f>
        <v>0</v>
      </c>
      <c r="DC132" s="80">
        <f>SUM(DC133:DC139)</f>
        <v>0</v>
      </c>
      <c r="DD132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2" s="80">
        <f>SUM(DE133:DE139)</f>
        <v>0</v>
      </c>
      <c r="DF132" s="218" t="e">
        <f>Tabela115[[#This Row],[GESTÃO
Tecnologia da
Informação
Despesa Liquidada até __/__/____]]/Tabela115[[#This Row],[GESTÃO
Tecnologia da
Informação
Orçamento 
Atualizado]]</f>
        <v>#DIV/0!</v>
      </c>
      <c r="DG132" s="80">
        <f>SUM(DG133:DG139)</f>
        <v>0</v>
      </c>
      <c r="DH132" s="218" t="e">
        <f>Tabela115[[#This Row],[GESTÃO
Tecnologia da
Informação
(+)
Suplementação
 proposta para a
_ª Reformulação]]/Tabela115[[#This Row],[GESTÃO
Tecnologia da
Informação
Orçamento 
Atualizado]]</f>
        <v>#DIV/0!</v>
      </c>
      <c r="DI132" s="80">
        <f>SUM(DI133:DI139)</f>
        <v>0</v>
      </c>
      <c r="DJ132" s="218" t="e">
        <f>-Tabela115[[#This Row],[GESTÃO
Tecnologia da
Informação
(-)
Redução
proposta para a
_ª Reformulação]]/Tabela115[[#This Row],[GESTÃO
Tecnologia da
Informação
Orçamento 
Atualizado]]</f>
        <v>#DIV/0!</v>
      </c>
      <c r="DK132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2" s="80">
        <f>SUM(DL133:DL139)</f>
        <v>0</v>
      </c>
      <c r="DM132" s="80">
        <f>SUM(DM133:DM139)</f>
        <v>0</v>
      </c>
      <c r="DN132" s="80">
        <f>Tabela115[[#This Row],[GESTÃO
Infraestrutura
Proposta Orçamentária Inicial]]+Tabela115[[#This Row],[GESTÃO
Infraestrutura
Transposições Orçamentárias 
Nº __ a __ 
e
Reformulações
aprovadas]]</f>
        <v>0</v>
      </c>
      <c r="DO132" s="80">
        <f>SUM(DO133:DO139)</f>
        <v>0</v>
      </c>
      <c r="DP132" s="218" t="e">
        <f>Tabela115[[#This Row],[GESTÃO
Infraestrutura
Despesa Liquidada até __/__/____]]/Tabela115[[#This Row],[GESTÃO
Infraestrutura
Orçamento 
Atualizado]]</f>
        <v>#DIV/0!</v>
      </c>
      <c r="DQ132" s="80">
        <f>SUM(DQ133:DQ139)</f>
        <v>0</v>
      </c>
      <c r="DR132" s="218" t="e">
        <f>Tabela115[[#This Row],[GESTÃO
Infraestrutura
(+)
Suplementação
 proposta para a
_ª Reformulação]]/Tabela115[[#This Row],[GESTÃO
Infraestrutura
Orçamento 
Atualizado]]</f>
        <v>#DIV/0!</v>
      </c>
      <c r="DS132" s="80">
        <f>SUM(DS133:DS139)</f>
        <v>0</v>
      </c>
      <c r="DT132" s="218" t="e">
        <f>Tabela115[[#This Row],[GESTÃO
Infraestrutura
(-)
Redução
proposta para a
_ª Reformulação]]/Tabela115[[#This Row],[GESTÃO
Infraestrutura
Orçamento 
Atualizado]]</f>
        <v>#DIV/0!</v>
      </c>
      <c r="DU132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2" s="94"/>
      <c r="DX132" s="94"/>
      <c r="DY132" s="94"/>
      <c r="DZ132" s="94"/>
      <c r="EA132" s="94"/>
      <c r="EB132" s="94"/>
      <c r="EC132" s="94"/>
      <c r="ED132" s="94"/>
      <c r="EE132" s="94"/>
    </row>
    <row r="133" spans="1:135" s="18" customFormat="1" ht="12" x14ac:dyDescent="0.25">
      <c r="A133" s="85" t="s">
        <v>179</v>
      </c>
      <c r="B133" s="213" t="s">
        <v>735</v>
      </c>
      <c r="C13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3" s="69" t="e">
        <f>Tabela115[[#This Row],[DESPESA
LIQUIDADA ATÉ
 __/__/____]]/Tabela115[[#This Row],[ORÇAMENTO
ATUALIZADO]]</f>
        <v>#DIV/0!</v>
      </c>
      <c r="H13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3" s="263" t="e">
        <f>Tabela115[[#This Row],[(+)
SUPLEMENTAÇÃO
PROPOSTA PARA A
_ª
REFORMULAÇÃO]]/Tabela115[[#This Row],[ORÇAMENTO
ATUALIZADO]]</f>
        <v>#DIV/0!</v>
      </c>
      <c r="J13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3" s="263" t="e">
        <f>-Tabela115[[#This Row],[(-)
REDUÇÃO
PROPOSTA PARA A
_ª
REFORMULAÇÃO]]/Tabela115[[#This Row],[ORÇAMENTO
ATUALIZADO]]</f>
        <v>#DIV/0!</v>
      </c>
      <c r="L13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3" s="83" t="e">
        <f>(Tabela115[[#This Row],[PROPOSTA
ORÇAMENTÁRIA
ATUALIZADA
APÓS A
_ª
REFORMULAÇÃO]]/Tabela115[[#This Row],[ORÇAMENTO
ATUALIZADO]])-1</f>
        <v>#DIV/0!</v>
      </c>
      <c r="N133" s="225"/>
      <c r="O133" s="93"/>
      <c r="P13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3" s="93"/>
      <c r="R133" s="201" t="e">
        <f>Tabela115[[#This Row],[GOVERNANÇA
Direção e
Liderança
Despesa Liquidada até __/__/____]]/Tabela115[[#This Row],[GOVERNANÇA
Direção e
Liderança
Orçamento 
Atualizado]]</f>
        <v>#DIV/0!</v>
      </c>
      <c r="S133" s="93"/>
      <c r="T13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3" s="93"/>
      <c r="V133" s="201" t="e">
        <f>-Tabela115[[#This Row],[GOVERNANÇA
Direção e
Liderança
(-)
Redução
proposta para a
_ª Reformulação]]/Tabela115[[#This Row],[GOVERNANÇA
Direção e
Liderança
Orçamento 
Atualizado]]</f>
        <v>#DIV/0!</v>
      </c>
      <c r="W13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3" s="31"/>
      <c r="Y133" s="31"/>
      <c r="Z13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3" s="31"/>
      <c r="AB133" s="203" t="e">
        <f>Tabela115[[#This Row],[GOVERNANÇA
Relacionamento 
Institucional
Despesa Liquidada até __/__/____]]/Tabela115[[#This Row],[GOVERNANÇA
Relacionamento 
Institucional
Orçamento 
Atualizado]]</f>
        <v>#DIV/0!</v>
      </c>
      <c r="AC133" s="31"/>
      <c r="AD13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3" s="31"/>
      <c r="AF13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3" s="31"/>
      <c r="AI133" s="93"/>
      <c r="AJ133" s="93">
        <f>Tabela115[[#This Row],[GOVERNANÇA
Estratégia
Proposta Orçamentária Inicial]]+Tabela115[[#This Row],[GOVERNANÇA
Estratégia
Transposições Orçamentárias 
Nº __ a __ 
e
Reformulações
aprovadas]]</f>
        <v>0</v>
      </c>
      <c r="AK133" s="93"/>
      <c r="AL133" s="201" t="e">
        <f>Tabela115[[#This Row],[GOVERNANÇA
Estratégia
Despesa Liquidada até __/__/____]]/Tabela115[[#This Row],[GOVERNANÇA
Estratégia
Orçamento 
Atualizado]]</f>
        <v>#DIV/0!</v>
      </c>
      <c r="AM133" s="93"/>
      <c r="AN133" s="201" t="e">
        <f>Tabela115[[#This Row],[GOVERNANÇA
Estratégia
(+)
Suplementação
 proposta para a
_ª Reformulação]]/Tabela115[[#This Row],[GOVERNANÇA
Estratégia
Orçamento 
Atualizado]]</f>
        <v>#DIV/0!</v>
      </c>
      <c r="AO133" s="93"/>
      <c r="AP133" s="201" t="e">
        <f>-Tabela115[[#This Row],[GOVERNANÇA
Estratégia
(-)
Redução
proposta para a
_ª Reformulação]]/Tabela115[[#This Row],[GOVERNANÇA
Estratégia
Orçamento 
Atualizado]]</f>
        <v>#DIV/0!</v>
      </c>
      <c r="AQ13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3" s="31"/>
      <c r="AS133" s="93"/>
      <c r="AT133" s="93">
        <f>Tabela115[[#This Row],[GOVERNANÇA
Controle
Proposta Orçamentária Inicial]]+Tabela115[[#This Row],[GOVERNANÇA
Controle
Transposições Orçamentárias 
Nº __ a __ 
e
Reformulações
aprovadas]]</f>
        <v>0</v>
      </c>
      <c r="AU133" s="93"/>
      <c r="AV133" s="201" t="e">
        <f>Tabela115[[#This Row],[GOVERNANÇA
Controle
Despesa Liquidada até __/__/____]]/Tabela115[[#This Row],[GOVERNANÇA
Controle
Orçamento 
Atualizado]]</f>
        <v>#DIV/0!</v>
      </c>
      <c r="AW133" s="93"/>
      <c r="AX133" s="201" t="e">
        <f>Tabela115[[#This Row],[GOVERNANÇA
Controle
(+)
Suplementação
 proposta para a
_ª Reformulação]]/Tabela115[[#This Row],[GOVERNANÇA
Controle
Orçamento 
Atualizado]]</f>
        <v>#DIV/0!</v>
      </c>
      <c r="AY133" s="93"/>
      <c r="AZ133" s="201" t="e">
        <f>-Tabela115[[#This Row],[GOVERNANÇA
Controle
(-)
Redução
proposta para a
_ª Reformulação]]/Tabela115[[#This Row],[GOVERNANÇA
Controle
Orçamento 
Atualizado]]</f>
        <v>#DIV/0!</v>
      </c>
      <c r="BA13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3" s="225"/>
      <c r="BD133" s="93"/>
      <c r="BE133" s="93">
        <f>Tabela115[[#This Row],[FINALIDADE
Fiscalização
Proposta Orçamentária Inicial]]+Tabela115[[#This Row],[FINALIDADE
Fiscalização
Transposições Orçamentárias 
Nº __ a __ 
e
Reformulações
aprovadas]]</f>
        <v>0</v>
      </c>
      <c r="BF133" s="93"/>
      <c r="BG133" s="201" t="e">
        <f>Tabela115[[#This Row],[FINALIDADE
Fiscalização
Despesa Liquidada até __/__/____]]/Tabela115[[#This Row],[FINALIDADE
Fiscalização
Orçamento 
Atualizado]]</f>
        <v>#DIV/0!</v>
      </c>
      <c r="BH133" s="93"/>
      <c r="BI133" s="201" t="e">
        <f>Tabela115[[#This Row],[FINALIDADE
Fiscalização
(+)
Suplementação
 proposta para a
_ª Reformulação]]/Tabela115[[#This Row],[FINALIDADE
Fiscalização
Orçamento 
Atualizado]]</f>
        <v>#DIV/0!</v>
      </c>
      <c r="BJ133" s="93"/>
      <c r="BK133" s="201" t="e">
        <f>Tabela115[[#This Row],[FINALIDADE
Fiscalização
(-)
Redução
proposta para a
_ª Reformulação]]/Tabela115[[#This Row],[FINALIDADE
Fiscalização
Orçamento 
Atualizado]]</f>
        <v>#DIV/0!</v>
      </c>
      <c r="BL13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3" s="31"/>
      <c r="BN133" s="93"/>
      <c r="BO133" s="93">
        <f>Tabela115[[#This Row],[FINALIDADE
Registro
Proposta Orçamentária Inicial]]+Tabela115[[#This Row],[FINALIDADE
Registro
Transposições Orçamentárias 
Nº __ a __ 
e
Reformulações
aprovadas]]</f>
        <v>0</v>
      </c>
      <c r="BP133" s="93"/>
      <c r="BQ133" s="202" t="e">
        <f>Tabela115[[#This Row],[FINALIDADE
Registro
Despesa Liquidada até __/__/____]]/Tabela115[[#This Row],[FINALIDADE
Registro
Orçamento 
Atualizado]]</f>
        <v>#DIV/0!</v>
      </c>
      <c r="BR133" s="93"/>
      <c r="BS133" s="202" t="e">
        <f>Tabela115[[#This Row],[FINALIDADE
Registro
(+)
Suplementação
 proposta para a
_ª Reformulação]]/Tabela115[[#This Row],[FINALIDADE
Registro
Orçamento 
Atualizado]]</f>
        <v>#DIV/0!</v>
      </c>
      <c r="BT133" s="93"/>
      <c r="BU133" s="202" t="e">
        <f>Tabela115[[#This Row],[FINALIDADE
Registro
(-)
Redução
proposta para a
_ª Reformulação]]/Tabela115[[#This Row],[FINALIDADE
Registro
Orçamento 
Atualizado]]</f>
        <v>#DIV/0!</v>
      </c>
      <c r="BV13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3" s="244"/>
      <c r="BX133" s="31"/>
      <c r="BY13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3" s="93"/>
      <c r="CA133" s="201" t="e">
        <f>Tabela115[[#This Row],[FINALIDADE
Julgamento e Normatização
Despesa Liquidada até __/__/____]]/Tabela115[[#This Row],[FINALIDADE
Julgamento e Normatização
Orçamento 
Atualizado]]</f>
        <v>#DIV/0!</v>
      </c>
      <c r="CB133" s="93"/>
      <c r="CC13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3" s="93"/>
      <c r="CE13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3" s="31"/>
      <c r="CI133" s="31"/>
      <c r="CJ13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3" s="31"/>
      <c r="CL133" s="203" t="e">
        <f>Tabela115[[#This Row],[GESTÃO
Comunicação 
e Eventos
Despesa Liquidada até __/__/____]]/Tabela115[[#This Row],[GESTÃO
Comunicação 
e Eventos
Orçamento 
Atualizado]]</f>
        <v>#DIV/0!</v>
      </c>
      <c r="CM133" s="31"/>
      <c r="CN133" s="203" t="e">
        <f>Tabela115[[#This Row],[GESTÃO
Comunicação 
e Eventos
(+)
Suplementação
 proposta para a
_ª Reformulação]]/Tabela115[[#This Row],[GESTÃO
Comunicação 
e Eventos
Orçamento 
Atualizado]]</f>
        <v>#DIV/0!</v>
      </c>
      <c r="CO133" s="31"/>
      <c r="CP133" s="203" t="e">
        <f>-Tabela115[[#This Row],[GESTÃO
Comunicação 
e Eventos
(-)
Redução
proposta para a
_ª Reformulação]]/Tabela115[[#This Row],[GESTÃO
Comunicação 
e Eventos
Orçamento 
Atualizado]]</f>
        <v>#DIV/0!</v>
      </c>
      <c r="CQ13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3" s="31"/>
      <c r="CS133" s="31"/>
      <c r="CT13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3" s="31"/>
      <c r="CV133" s="203" t="e">
        <f>Tabela115[[#This Row],[GESTÃO
Suporte Técnico-Administrativo
Despesa Liquidada até __/__/____]]/Tabela115[[#This Row],[GESTÃO
Suporte Técnico-Administrativo
Orçamento 
Atualizado]]</f>
        <v>#DIV/0!</v>
      </c>
      <c r="CW133" s="31"/>
      <c r="CX13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3" s="31"/>
      <c r="CZ13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3" s="31"/>
      <c r="DC133" s="31"/>
      <c r="DD13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3" s="31"/>
      <c r="DF133" s="203" t="e">
        <f>Tabela115[[#This Row],[GESTÃO
Tecnologia da
Informação
Despesa Liquidada até __/__/____]]/Tabela115[[#This Row],[GESTÃO
Tecnologia da
Informação
Orçamento 
Atualizado]]</f>
        <v>#DIV/0!</v>
      </c>
      <c r="DG133" s="31"/>
      <c r="DH13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3" s="31"/>
      <c r="DJ133" s="203" t="e">
        <f>-Tabela115[[#This Row],[GESTÃO
Tecnologia da
Informação
(-)
Redução
proposta para a
_ª Reformulação]]/Tabela115[[#This Row],[GESTÃO
Tecnologia da
Informação
Orçamento 
Atualizado]]</f>
        <v>#DIV/0!</v>
      </c>
      <c r="DK13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3" s="31"/>
      <c r="DM133" s="31"/>
      <c r="DN133" s="31">
        <f>Tabela115[[#This Row],[GESTÃO
Infraestrutura
Proposta Orçamentária Inicial]]+Tabela115[[#This Row],[GESTÃO
Infraestrutura
Transposições Orçamentárias 
Nº __ a __ 
e
Reformulações
aprovadas]]</f>
        <v>0</v>
      </c>
      <c r="DO133" s="31"/>
      <c r="DP133" s="203" t="e">
        <f>Tabela115[[#This Row],[GESTÃO
Infraestrutura
Despesa Liquidada até __/__/____]]/Tabela115[[#This Row],[GESTÃO
Infraestrutura
Orçamento 
Atualizado]]</f>
        <v>#DIV/0!</v>
      </c>
      <c r="DQ133" s="31"/>
      <c r="DR133" s="203" t="e">
        <f>Tabela115[[#This Row],[GESTÃO
Infraestrutura
(+)
Suplementação
 proposta para a
_ª Reformulação]]/Tabela115[[#This Row],[GESTÃO
Infraestrutura
Orçamento 
Atualizado]]</f>
        <v>#DIV/0!</v>
      </c>
      <c r="DS133" s="31"/>
      <c r="DT133" s="203" t="e">
        <f>Tabela115[[#This Row],[GESTÃO
Infraestrutura
(-)
Redução
proposta para a
_ª Reformulação]]/Tabela115[[#This Row],[GESTÃO
Infraestrutura
Orçamento 
Atualizado]]</f>
        <v>#DIV/0!</v>
      </c>
      <c r="DU13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3" s="89"/>
      <c r="DX133" s="89"/>
      <c r="DY133" s="89"/>
      <c r="DZ133" s="89"/>
      <c r="EA133" s="89"/>
      <c r="EB133" s="89"/>
      <c r="EC133" s="89"/>
      <c r="ED133" s="89"/>
      <c r="EE133" s="89"/>
    </row>
    <row r="134" spans="1:135" s="18" customFormat="1" ht="12" x14ac:dyDescent="0.25">
      <c r="A134" s="85" t="s">
        <v>180</v>
      </c>
      <c r="B134" s="213" t="s">
        <v>736</v>
      </c>
      <c r="C13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4" s="69" t="e">
        <f>Tabela115[[#This Row],[DESPESA
LIQUIDADA ATÉ
 __/__/____]]/Tabela115[[#This Row],[ORÇAMENTO
ATUALIZADO]]</f>
        <v>#DIV/0!</v>
      </c>
      <c r="H13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4" s="263" t="e">
        <f>Tabela115[[#This Row],[(+)
SUPLEMENTAÇÃO
PROPOSTA PARA A
_ª
REFORMULAÇÃO]]/Tabela115[[#This Row],[ORÇAMENTO
ATUALIZADO]]</f>
        <v>#DIV/0!</v>
      </c>
      <c r="J13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4" s="263" t="e">
        <f>-Tabela115[[#This Row],[(-)
REDUÇÃO
PROPOSTA PARA A
_ª
REFORMULAÇÃO]]/Tabela115[[#This Row],[ORÇAMENTO
ATUALIZADO]]</f>
        <v>#DIV/0!</v>
      </c>
      <c r="L13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4" s="83" t="e">
        <f>(Tabela115[[#This Row],[PROPOSTA
ORÇAMENTÁRIA
ATUALIZADA
APÓS A
_ª
REFORMULAÇÃO]]/Tabela115[[#This Row],[ORÇAMENTO
ATUALIZADO]])-1</f>
        <v>#DIV/0!</v>
      </c>
      <c r="N134" s="225"/>
      <c r="O134" s="93"/>
      <c r="P13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4" s="93"/>
      <c r="R134" s="201" t="e">
        <f>Tabela115[[#This Row],[GOVERNANÇA
Direção e
Liderança
Despesa Liquidada até __/__/____]]/Tabela115[[#This Row],[GOVERNANÇA
Direção e
Liderança
Orçamento 
Atualizado]]</f>
        <v>#DIV/0!</v>
      </c>
      <c r="S134" s="93"/>
      <c r="T13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4" s="93"/>
      <c r="V134" s="201" t="e">
        <f>-Tabela115[[#This Row],[GOVERNANÇA
Direção e
Liderança
(-)
Redução
proposta para a
_ª Reformulação]]/Tabela115[[#This Row],[GOVERNANÇA
Direção e
Liderança
Orçamento 
Atualizado]]</f>
        <v>#DIV/0!</v>
      </c>
      <c r="W13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4" s="31"/>
      <c r="Y134" s="31"/>
      <c r="Z13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4" s="31"/>
      <c r="AB134" s="203" t="e">
        <f>Tabela115[[#This Row],[GOVERNANÇA
Relacionamento 
Institucional
Despesa Liquidada até __/__/____]]/Tabela115[[#This Row],[GOVERNANÇA
Relacionamento 
Institucional
Orçamento 
Atualizado]]</f>
        <v>#DIV/0!</v>
      </c>
      <c r="AC134" s="31"/>
      <c r="AD13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4" s="31"/>
      <c r="AF13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4" s="31"/>
      <c r="AI134" s="93"/>
      <c r="AJ134" s="93">
        <f>Tabela115[[#This Row],[GOVERNANÇA
Estratégia
Proposta Orçamentária Inicial]]+Tabela115[[#This Row],[GOVERNANÇA
Estratégia
Transposições Orçamentárias 
Nº __ a __ 
e
Reformulações
aprovadas]]</f>
        <v>0</v>
      </c>
      <c r="AK134" s="93"/>
      <c r="AL134" s="201" t="e">
        <f>Tabela115[[#This Row],[GOVERNANÇA
Estratégia
Despesa Liquidada até __/__/____]]/Tabela115[[#This Row],[GOVERNANÇA
Estratégia
Orçamento 
Atualizado]]</f>
        <v>#DIV/0!</v>
      </c>
      <c r="AM134" s="93"/>
      <c r="AN134" s="201" t="e">
        <f>Tabela115[[#This Row],[GOVERNANÇA
Estratégia
(+)
Suplementação
 proposta para a
_ª Reformulação]]/Tabela115[[#This Row],[GOVERNANÇA
Estratégia
Orçamento 
Atualizado]]</f>
        <v>#DIV/0!</v>
      </c>
      <c r="AO134" s="93"/>
      <c r="AP134" s="201" t="e">
        <f>-Tabela115[[#This Row],[GOVERNANÇA
Estratégia
(-)
Redução
proposta para a
_ª Reformulação]]/Tabela115[[#This Row],[GOVERNANÇA
Estratégia
Orçamento 
Atualizado]]</f>
        <v>#DIV/0!</v>
      </c>
      <c r="AQ13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4" s="31"/>
      <c r="AS134" s="93"/>
      <c r="AT134" s="93">
        <f>Tabela115[[#This Row],[GOVERNANÇA
Controle
Proposta Orçamentária Inicial]]+Tabela115[[#This Row],[GOVERNANÇA
Controle
Transposições Orçamentárias 
Nº __ a __ 
e
Reformulações
aprovadas]]</f>
        <v>0</v>
      </c>
      <c r="AU134" s="93"/>
      <c r="AV134" s="201" t="e">
        <f>Tabela115[[#This Row],[GOVERNANÇA
Controle
Despesa Liquidada até __/__/____]]/Tabela115[[#This Row],[GOVERNANÇA
Controle
Orçamento 
Atualizado]]</f>
        <v>#DIV/0!</v>
      </c>
      <c r="AW134" s="93"/>
      <c r="AX134" s="201" t="e">
        <f>Tabela115[[#This Row],[GOVERNANÇA
Controle
(+)
Suplementação
 proposta para a
_ª Reformulação]]/Tabela115[[#This Row],[GOVERNANÇA
Controle
Orçamento 
Atualizado]]</f>
        <v>#DIV/0!</v>
      </c>
      <c r="AY134" s="93"/>
      <c r="AZ134" s="201" t="e">
        <f>-Tabela115[[#This Row],[GOVERNANÇA
Controle
(-)
Redução
proposta para a
_ª Reformulação]]/Tabela115[[#This Row],[GOVERNANÇA
Controle
Orçamento 
Atualizado]]</f>
        <v>#DIV/0!</v>
      </c>
      <c r="BA13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4" s="225"/>
      <c r="BD134" s="93"/>
      <c r="BE134" s="93">
        <f>Tabela115[[#This Row],[FINALIDADE
Fiscalização
Proposta Orçamentária Inicial]]+Tabela115[[#This Row],[FINALIDADE
Fiscalização
Transposições Orçamentárias 
Nº __ a __ 
e
Reformulações
aprovadas]]</f>
        <v>0</v>
      </c>
      <c r="BF134" s="93"/>
      <c r="BG134" s="201" t="e">
        <f>Tabela115[[#This Row],[FINALIDADE
Fiscalização
Despesa Liquidada até __/__/____]]/Tabela115[[#This Row],[FINALIDADE
Fiscalização
Orçamento 
Atualizado]]</f>
        <v>#DIV/0!</v>
      </c>
      <c r="BH134" s="93"/>
      <c r="BI134" s="201" t="e">
        <f>Tabela115[[#This Row],[FINALIDADE
Fiscalização
(+)
Suplementação
 proposta para a
_ª Reformulação]]/Tabela115[[#This Row],[FINALIDADE
Fiscalização
Orçamento 
Atualizado]]</f>
        <v>#DIV/0!</v>
      </c>
      <c r="BJ134" s="93"/>
      <c r="BK134" s="201" t="e">
        <f>Tabela115[[#This Row],[FINALIDADE
Fiscalização
(-)
Redução
proposta para a
_ª Reformulação]]/Tabela115[[#This Row],[FINALIDADE
Fiscalização
Orçamento 
Atualizado]]</f>
        <v>#DIV/0!</v>
      </c>
      <c r="BL13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4" s="31"/>
      <c r="BN134" s="93"/>
      <c r="BO134" s="93">
        <f>Tabela115[[#This Row],[FINALIDADE
Registro
Proposta Orçamentária Inicial]]+Tabela115[[#This Row],[FINALIDADE
Registro
Transposições Orçamentárias 
Nº __ a __ 
e
Reformulações
aprovadas]]</f>
        <v>0</v>
      </c>
      <c r="BP134" s="93"/>
      <c r="BQ134" s="202" t="e">
        <f>Tabela115[[#This Row],[FINALIDADE
Registro
Despesa Liquidada até __/__/____]]/Tabela115[[#This Row],[FINALIDADE
Registro
Orçamento 
Atualizado]]</f>
        <v>#DIV/0!</v>
      </c>
      <c r="BR134" s="93"/>
      <c r="BS134" s="202" t="e">
        <f>Tabela115[[#This Row],[FINALIDADE
Registro
(+)
Suplementação
 proposta para a
_ª Reformulação]]/Tabela115[[#This Row],[FINALIDADE
Registro
Orçamento 
Atualizado]]</f>
        <v>#DIV/0!</v>
      </c>
      <c r="BT134" s="93"/>
      <c r="BU134" s="202" t="e">
        <f>Tabela115[[#This Row],[FINALIDADE
Registro
(-)
Redução
proposta para a
_ª Reformulação]]/Tabela115[[#This Row],[FINALIDADE
Registro
Orçamento 
Atualizado]]</f>
        <v>#DIV/0!</v>
      </c>
      <c r="BV13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4" s="244"/>
      <c r="BX134" s="31"/>
      <c r="BY13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4" s="93"/>
      <c r="CA134" s="201" t="e">
        <f>Tabela115[[#This Row],[FINALIDADE
Julgamento e Normatização
Despesa Liquidada até __/__/____]]/Tabela115[[#This Row],[FINALIDADE
Julgamento e Normatização
Orçamento 
Atualizado]]</f>
        <v>#DIV/0!</v>
      </c>
      <c r="CB134" s="93"/>
      <c r="CC13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4" s="93"/>
      <c r="CE13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4" s="31"/>
      <c r="CI134" s="31"/>
      <c r="CJ13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4" s="31"/>
      <c r="CL134" s="203" t="e">
        <f>Tabela115[[#This Row],[GESTÃO
Comunicação 
e Eventos
Despesa Liquidada até __/__/____]]/Tabela115[[#This Row],[GESTÃO
Comunicação 
e Eventos
Orçamento 
Atualizado]]</f>
        <v>#DIV/0!</v>
      </c>
      <c r="CM134" s="31"/>
      <c r="CN134" s="203" t="e">
        <f>Tabela115[[#This Row],[GESTÃO
Comunicação 
e Eventos
(+)
Suplementação
 proposta para a
_ª Reformulação]]/Tabela115[[#This Row],[GESTÃO
Comunicação 
e Eventos
Orçamento 
Atualizado]]</f>
        <v>#DIV/0!</v>
      </c>
      <c r="CO134" s="31"/>
      <c r="CP134" s="203" t="e">
        <f>-Tabela115[[#This Row],[GESTÃO
Comunicação 
e Eventos
(-)
Redução
proposta para a
_ª Reformulação]]/Tabela115[[#This Row],[GESTÃO
Comunicação 
e Eventos
Orçamento 
Atualizado]]</f>
        <v>#DIV/0!</v>
      </c>
      <c r="CQ13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4" s="31"/>
      <c r="CS134" s="31"/>
      <c r="CT13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4" s="31"/>
      <c r="CV134" s="203" t="e">
        <f>Tabela115[[#This Row],[GESTÃO
Suporte Técnico-Administrativo
Despesa Liquidada até __/__/____]]/Tabela115[[#This Row],[GESTÃO
Suporte Técnico-Administrativo
Orçamento 
Atualizado]]</f>
        <v>#DIV/0!</v>
      </c>
      <c r="CW134" s="31"/>
      <c r="CX13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4" s="31"/>
      <c r="CZ13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4" s="31"/>
      <c r="DC134" s="31"/>
      <c r="DD13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4" s="31"/>
      <c r="DF134" s="203" t="e">
        <f>Tabela115[[#This Row],[GESTÃO
Tecnologia da
Informação
Despesa Liquidada até __/__/____]]/Tabela115[[#This Row],[GESTÃO
Tecnologia da
Informação
Orçamento 
Atualizado]]</f>
        <v>#DIV/0!</v>
      </c>
      <c r="DG134" s="31"/>
      <c r="DH13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4" s="31"/>
      <c r="DJ134" s="203" t="e">
        <f>-Tabela115[[#This Row],[GESTÃO
Tecnologia da
Informação
(-)
Redução
proposta para a
_ª Reformulação]]/Tabela115[[#This Row],[GESTÃO
Tecnologia da
Informação
Orçamento 
Atualizado]]</f>
        <v>#DIV/0!</v>
      </c>
      <c r="DK13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4" s="31"/>
      <c r="DM134" s="31"/>
      <c r="DN134" s="31">
        <f>Tabela115[[#This Row],[GESTÃO
Infraestrutura
Proposta Orçamentária Inicial]]+Tabela115[[#This Row],[GESTÃO
Infraestrutura
Transposições Orçamentárias 
Nº __ a __ 
e
Reformulações
aprovadas]]</f>
        <v>0</v>
      </c>
      <c r="DO134" s="31"/>
      <c r="DP134" s="203" t="e">
        <f>Tabela115[[#This Row],[GESTÃO
Infraestrutura
Despesa Liquidada até __/__/____]]/Tabela115[[#This Row],[GESTÃO
Infraestrutura
Orçamento 
Atualizado]]</f>
        <v>#DIV/0!</v>
      </c>
      <c r="DQ134" s="31"/>
      <c r="DR134" s="203" t="e">
        <f>Tabela115[[#This Row],[GESTÃO
Infraestrutura
(+)
Suplementação
 proposta para a
_ª Reformulação]]/Tabela115[[#This Row],[GESTÃO
Infraestrutura
Orçamento 
Atualizado]]</f>
        <v>#DIV/0!</v>
      </c>
      <c r="DS134" s="31"/>
      <c r="DT134" s="203" t="e">
        <f>Tabela115[[#This Row],[GESTÃO
Infraestrutura
(-)
Redução
proposta para a
_ª Reformulação]]/Tabela115[[#This Row],[GESTÃO
Infraestrutura
Orçamento 
Atualizado]]</f>
        <v>#DIV/0!</v>
      </c>
      <c r="DU13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4" s="89"/>
      <c r="DX134" s="89"/>
      <c r="DY134" s="89"/>
      <c r="DZ134" s="89"/>
      <c r="EA134" s="89"/>
      <c r="EB134" s="89"/>
      <c r="EC134" s="89"/>
      <c r="ED134" s="89"/>
      <c r="EE134" s="89"/>
    </row>
    <row r="135" spans="1:135" s="18" customFormat="1" ht="12" x14ac:dyDescent="0.25">
      <c r="A135" s="85" t="s">
        <v>181</v>
      </c>
      <c r="B135" s="213" t="s">
        <v>737</v>
      </c>
      <c r="C13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5" s="69" t="e">
        <f>Tabela115[[#This Row],[DESPESA
LIQUIDADA ATÉ
 __/__/____]]/Tabela115[[#This Row],[ORÇAMENTO
ATUALIZADO]]</f>
        <v>#DIV/0!</v>
      </c>
      <c r="H13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5" s="263" t="e">
        <f>Tabela115[[#This Row],[(+)
SUPLEMENTAÇÃO
PROPOSTA PARA A
_ª
REFORMULAÇÃO]]/Tabela115[[#This Row],[ORÇAMENTO
ATUALIZADO]]</f>
        <v>#DIV/0!</v>
      </c>
      <c r="J13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5" s="263" t="e">
        <f>-Tabela115[[#This Row],[(-)
REDUÇÃO
PROPOSTA PARA A
_ª
REFORMULAÇÃO]]/Tabela115[[#This Row],[ORÇAMENTO
ATUALIZADO]]</f>
        <v>#DIV/0!</v>
      </c>
      <c r="L13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5" s="83" t="e">
        <f>(Tabela115[[#This Row],[PROPOSTA
ORÇAMENTÁRIA
ATUALIZADA
APÓS A
_ª
REFORMULAÇÃO]]/Tabela115[[#This Row],[ORÇAMENTO
ATUALIZADO]])-1</f>
        <v>#DIV/0!</v>
      </c>
      <c r="N135" s="225"/>
      <c r="O135" s="93"/>
      <c r="P13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5" s="93"/>
      <c r="R135" s="201" t="e">
        <f>Tabela115[[#This Row],[GOVERNANÇA
Direção e
Liderança
Despesa Liquidada até __/__/____]]/Tabela115[[#This Row],[GOVERNANÇA
Direção e
Liderança
Orçamento 
Atualizado]]</f>
        <v>#DIV/0!</v>
      </c>
      <c r="S135" s="93"/>
      <c r="T13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5" s="93"/>
      <c r="V135" s="201" t="e">
        <f>-Tabela115[[#This Row],[GOVERNANÇA
Direção e
Liderança
(-)
Redução
proposta para a
_ª Reformulação]]/Tabela115[[#This Row],[GOVERNANÇA
Direção e
Liderança
Orçamento 
Atualizado]]</f>
        <v>#DIV/0!</v>
      </c>
      <c r="W13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5" s="31"/>
      <c r="Y135" s="31"/>
      <c r="Z13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5" s="31"/>
      <c r="AB135" s="203" t="e">
        <f>Tabela115[[#This Row],[GOVERNANÇA
Relacionamento 
Institucional
Despesa Liquidada até __/__/____]]/Tabela115[[#This Row],[GOVERNANÇA
Relacionamento 
Institucional
Orçamento 
Atualizado]]</f>
        <v>#DIV/0!</v>
      </c>
      <c r="AC135" s="31"/>
      <c r="AD13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5" s="31"/>
      <c r="AF13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5" s="31"/>
      <c r="AI135" s="93"/>
      <c r="AJ135" s="93">
        <f>Tabela115[[#This Row],[GOVERNANÇA
Estratégia
Proposta Orçamentária Inicial]]+Tabela115[[#This Row],[GOVERNANÇA
Estratégia
Transposições Orçamentárias 
Nº __ a __ 
e
Reformulações
aprovadas]]</f>
        <v>0</v>
      </c>
      <c r="AK135" s="93"/>
      <c r="AL135" s="201" t="e">
        <f>Tabela115[[#This Row],[GOVERNANÇA
Estratégia
Despesa Liquidada até __/__/____]]/Tabela115[[#This Row],[GOVERNANÇA
Estratégia
Orçamento 
Atualizado]]</f>
        <v>#DIV/0!</v>
      </c>
      <c r="AM135" s="93"/>
      <c r="AN135" s="201" t="e">
        <f>Tabela115[[#This Row],[GOVERNANÇA
Estratégia
(+)
Suplementação
 proposta para a
_ª Reformulação]]/Tabela115[[#This Row],[GOVERNANÇA
Estratégia
Orçamento 
Atualizado]]</f>
        <v>#DIV/0!</v>
      </c>
      <c r="AO135" s="93"/>
      <c r="AP135" s="201" t="e">
        <f>-Tabela115[[#This Row],[GOVERNANÇA
Estratégia
(-)
Redução
proposta para a
_ª Reformulação]]/Tabela115[[#This Row],[GOVERNANÇA
Estratégia
Orçamento 
Atualizado]]</f>
        <v>#DIV/0!</v>
      </c>
      <c r="AQ13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5" s="31"/>
      <c r="AS135" s="93"/>
      <c r="AT135" s="93">
        <f>Tabela115[[#This Row],[GOVERNANÇA
Controle
Proposta Orçamentária Inicial]]+Tabela115[[#This Row],[GOVERNANÇA
Controle
Transposições Orçamentárias 
Nº __ a __ 
e
Reformulações
aprovadas]]</f>
        <v>0</v>
      </c>
      <c r="AU135" s="93"/>
      <c r="AV135" s="201" t="e">
        <f>Tabela115[[#This Row],[GOVERNANÇA
Controle
Despesa Liquidada até __/__/____]]/Tabela115[[#This Row],[GOVERNANÇA
Controle
Orçamento 
Atualizado]]</f>
        <v>#DIV/0!</v>
      </c>
      <c r="AW135" s="93"/>
      <c r="AX135" s="201" t="e">
        <f>Tabela115[[#This Row],[GOVERNANÇA
Controle
(+)
Suplementação
 proposta para a
_ª Reformulação]]/Tabela115[[#This Row],[GOVERNANÇA
Controle
Orçamento 
Atualizado]]</f>
        <v>#DIV/0!</v>
      </c>
      <c r="AY135" s="93"/>
      <c r="AZ135" s="201" t="e">
        <f>-Tabela115[[#This Row],[GOVERNANÇA
Controle
(-)
Redução
proposta para a
_ª Reformulação]]/Tabela115[[#This Row],[GOVERNANÇA
Controle
Orçamento 
Atualizado]]</f>
        <v>#DIV/0!</v>
      </c>
      <c r="BA13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5" s="225"/>
      <c r="BD135" s="93"/>
      <c r="BE135" s="93">
        <f>Tabela115[[#This Row],[FINALIDADE
Fiscalização
Proposta Orçamentária Inicial]]+Tabela115[[#This Row],[FINALIDADE
Fiscalização
Transposições Orçamentárias 
Nº __ a __ 
e
Reformulações
aprovadas]]</f>
        <v>0</v>
      </c>
      <c r="BF135" s="93"/>
      <c r="BG135" s="201" t="e">
        <f>Tabela115[[#This Row],[FINALIDADE
Fiscalização
Despesa Liquidada até __/__/____]]/Tabela115[[#This Row],[FINALIDADE
Fiscalização
Orçamento 
Atualizado]]</f>
        <v>#DIV/0!</v>
      </c>
      <c r="BH135" s="93"/>
      <c r="BI135" s="201" t="e">
        <f>Tabela115[[#This Row],[FINALIDADE
Fiscalização
(+)
Suplementação
 proposta para a
_ª Reformulação]]/Tabela115[[#This Row],[FINALIDADE
Fiscalização
Orçamento 
Atualizado]]</f>
        <v>#DIV/0!</v>
      </c>
      <c r="BJ135" s="93"/>
      <c r="BK135" s="201" t="e">
        <f>Tabela115[[#This Row],[FINALIDADE
Fiscalização
(-)
Redução
proposta para a
_ª Reformulação]]/Tabela115[[#This Row],[FINALIDADE
Fiscalização
Orçamento 
Atualizado]]</f>
        <v>#DIV/0!</v>
      </c>
      <c r="BL13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5" s="31"/>
      <c r="BN135" s="93"/>
      <c r="BO135" s="93">
        <f>Tabela115[[#This Row],[FINALIDADE
Registro
Proposta Orçamentária Inicial]]+Tabela115[[#This Row],[FINALIDADE
Registro
Transposições Orçamentárias 
Nº __ a __ 
e
Reformulações
aprovadas]]</f>
        <v>0</v>
      </c>
      <c r="BP135" s="93"/>
      <c r="BQ135" s="202" t="e">
        <f>Tabela115[[#This Row],[FINALIDADE
Registro
Despesa Liquidada até __/__/____]]/Tabela115[[#This Row],[FINALIDADE
Registro
Orçamento 
Atualizado]]</f>
        <v>#DIV/0!</v>
      </c>
      <c r="BR135" s="93"/>
      <c r="BS135" s="202" t="e">
        <f>Tabela115[[#This Row],[FINALIDADE
Registro
(+)
Suplementação
 proposta para a
_ª Reformulação]]/Tabela115[[#This Row],[FINALIDADE
Registro
Orçamento 
Atualizado]]</f>
        <v>#DIV/0!</v>
      </c>
      <c r="BT135" s="93"/>
      <c r="BU135" s="202" t="e">
        <f>Tabela115[[#This Row],[FINALIDADE
Registro
(-)
Redução
proposta para a
_ª Reformulação]]/Tabela115[[#This Row],[FINALIDADE
Registro
Orçamento 
Atualizado]]</f>
        <v>#DIV/0!</v>
      </c>
      <c r="BV13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5" s="244"/>
      <c r="BX135" s="31"/>
      <c r="BY13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5" s="93"/>
      <c r="CA135" s="201" t="e">
        <f>Tabela115[[#This Row],[FINALIDADE
Julgamento e Normatização
Despesa Liquidada até __/__/____]]/Tabela115[[#This Row],[FINALIDADE
Julgamento e Normatização
Orçamento 
Atualizado]]</f>
        <v>#DIV/0!</v>
      </c>
      <c r="CB135" s="93"/>
      <c r="CC13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5" s="93"/>
      <c r="CE13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5" s="31"/>
      <c r="CI135" s="31"/>
      <c r="CJ13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5" s="31"/>
      <c r="CL135" s="203" t="e">
        <f>Tabela115[[#This Row],[GESTÃO
Comunicação 
e Eventos
Despesa Liquidada até __/__/____]]/Tabela115[[#This Row],[GESTÃO
Comunicação 
e Eventos
Orçamento 
Atualizado]]</f>
        <v>#DIV/0!</v>
      </c>
      <c r="CM135" s="31"/>
      <c r="CN135" s="203" t="e">
        <f>Tabela115[[#This Row],[GESTÃO
Comunicação 
e Eventos
(+)
Suplementação
 proposta para a
_ª Reformulação]]/Tabela115[[#This Row],[GESTÃO
Comunicação 
e Eventos
Orçamento 
Atualizado]]</f>
        <v>#DIV/0!</v>
      </c>
      <c r="CO135" s="31"/>
      <c r="CP135" s="203" t="e">
        <f>-Tabela115[[#This Row],[GESTÃO
Comunicação 
e Eventos
(-)
Redução
proposta para a
_ª Reformulação]]/Tabela115[[#This Row],[GESTÃO
Comunicação 
e Eventos
Orçamento 
Atualizado]]</f>
        <v>#DIV/0!</v>
      </c>
      <c r="CQ13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5" s="31"/>
      <c r="CS135" s="31"/>
      <c r="CT13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5" s="31"/>
      <c r="CV135" s="203" t="e">
        <f>Tabela115[[#This Row],[GESTÃO
Suporte Técnico-Administrativo
Despesa Liquidada até __/__/____]]/Tabela115[[#This Row],[GESTÃO
Suporte Técnico-Administrativo
Orçamento 
Atualizado]]</f>
        <v>#DIV/0!</v>
      </c>
      <c r="CW135" s="31"/>
      <c r="CX13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5" s="31"/>
      <c r="CZ13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5" s="31"/>
      <c r="DC135" s="31"/>
      <c r="DD13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5" s="31"/>
      <c r="DF135" s="203" t="e">
        <f>Tabela115[[#This Row],[GESTÃO
Tecnologia da
Informação
Despesa Liquidada até __/__/____]]/Tabela115[[#This Row],[GESTÃO
Tecnologia da
Informação
Orçamento 
Atualizado]]</f>
        <v>#DIV/0!</v>
      </c>
      <c r="DG135" s="31"/>
      <c r="DH13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5" s="31"/>
      <c r="DJ135" s="203" t="e">
        <f>-Tabela115[[#This Row],[GESTÃO
Tecnologia da
Informação
(-)
Redução
proposta para a
_ª Reformulação]]/Tabela115[[#This Row],[GESTÃO
Tecnologia da
Informação
Orçamento 
Atualizado]]</f>
        <v>#DIV/0!</v>
      </c>
      <c r="DK13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5" s="31"/>
      <c r="DM135" s="31"/>
      <c r="DN135" s="31">
        <f>Tabela115[[#This Row],[GESTÃO
Infraestrutura
Proposta Orçamentária Inicial]]+Tabela115[[#This Row],[GESTÃO
Infraestrutura
Transposições Orçamentárias 
Nº __ a __ 
e
Reformulações
aprovadas]]</f>
        <v>0</v>
      </c>
      <c r="DO135" s="31"/>
      <c r="DP135" s="203" t="e">
        <f>Tabela115[[#This Row],[GESTÃO
Infraestrutura
Despesa Liquidada até __/__/____]]/Tabela115[[#This Row],[GESTÃO
Infraestrutura
Orçamento 
Atualizado]]</f>
        <v>#DIV/0!</v>
      </c>
      <c r="DQ135" s="31"/>
      <c r="DR135" s="203" t="e">
        <f>Tabela115[[#This Row],[GESTÃO
Infraestrutura
(+)
Suplementação
 proposta para a
_ª Reformulação]]/Tabela115[[#This Row],[GESTÃO
Infraestrutura
Orçamento 
Atualizado]]</f>
        <v>#DIV/0!</v>
      </c>
      <c r="DS135" s="31"/>
      <c r="DT135" s="203" t="e">
        <f>Tabela115[[#This Row],[GESTÃO
Infraestrutura
(-)
Redução
proposta para a
_ª Reformulação]]/Tabela115[[#This Row],[GESTÃO
Infraestrutura
Orçamento 
Atualizado]]</f>
        <v>#DIV/0!</v>
      </c>
      <c r="DU13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5" s="89"/>
      <c r="DX135" s="89"/>
      <c r="DY135" s="89"/>
      <c r="DZ135" s="89"/>
      <c r="EA135" s="89"/>
      <c r="EB135" s="89"/>
      <c r="EC135" s="89"/>
      <c r="ED135" s="89"/>
      <c r="EE135" s="89"/>
    </row>
    <row r="136" spans="1:135" s="18" customFormat="1" ht="12" x14ac:dyDescent="0.25">
      <c r="A136" s="85" t="s">
        <v>730</v>
      </c>
      <c r="B136" s="213" t="s">
        <v>738</v>
      </c>
      <c r="C13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6" s="69" t="e">
        <f>Tabela115[[#This Row],[DESPESA
LIQUIDADA ATÉ
 __/__/____]]/Tabela115[[#This Row],[ORÇAMENTO
ATUALIZADO]]</f>
        <v>#DIV/0!</v>
      </c>
      <c r="H13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6" s="263" t="e">
        <f>Tabela115[[#This Row],[(+)
SUPLEMENTAÇÃO
PROPOSTA PARA A
_ª
REFORMULAÇÃO]]/Tabela115[[#This Row],[ORÇAMENTO
ATUALIZADO]]</f>
        <v>#DIV/0!</v>
      </c>
      <c r="J13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6" s="263" t="e">
        <f>-Tabela115[[#This Row],[(-)
REDUÇÃO
PROPOSTA PARA A
_ª
REFORMULAÇÃO]]/Tabela115[[#This Row],[ORÇAMENTO
ATUALIZADO]]</f>
        <v>#DIV/0!</v>
      </c>
      <c r="L13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6" s="83" t="e">
        <f>(Tabela115[[#This Row],[PROPOSTA
ORÇAMENTÁRIA
ATUALIZADA
APÓS A
_ª
REFORMULAÇÃO]]/Tabela115[[#This Row],[ORÇAMENTO
ATUALIZADO]])-1</f>
        <v>#DIV/0!</v>
      </c>
      <c r="N136" s="225"/>
      <c r="O136" s="93"/>
      <c r="P13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6" s="93"/>
      <c r="R136" s="201" t="e">
        <f>Tabela115[[#This Row],[GOVERNANÇA
Direção e
Liderança
Despesa Liquidada até __/__/____]]/Tabela115[[#This Row],[GOVERNANÇA
Direção e
Liderança
Orçamento 
Atualizado]]</f>
        <v>#DIV/0!</v>
      </c>
      <c r="S136" s="93"/>
      <c r="T13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6" s="93"/>
      <c r="V136" s="201" t="e">
        <f>-Tabela115[[#This Row],[GOVERNANÇA
Direção e
Liderança
(-)
Redução
proposta para a
_ª Reformulação]]/Tabela115[[#This Row],[GOVERNANÇA
Direção e
Liderança
Orçamento 
Atualizado]]</f>
        <v>#DIV/0!</v>
      </c>
      <c r="W13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6" s="31"/>
      <c r="Y136" s="31"/>
      <c r="Z13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6" s="31"/>
      <c r="AB136" s="203" t="e">
        <f>Tabela115[[#This Row],[GOVERNANÇA
Relacionamento 
Institucional
Despesa Liquidada até __/__/____]]/Tabela115[[#This Row],[GOVERNANÇA
Relacionamento 
Institucional
Orçamento 
Atualizado]]</f>
        <v>#DIV/0!</v>
      </c>
      <c r="AC136" s="31"/>
      <c r="AD13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6" s="31"/>
      <c r="AF13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6" s="31"/>
      <c r="AI136" s="93"/>
      <c r="AJ136" s="93">
        <f>Tabela115[[#This Row],[GOVERNANÇA
Estratégia
Proposta Orçamentária Inicial]]+Tabela115[[#This Row],[GOVERNANÇA
Estratégia
Transposições Orçamentárias 
Nº __ a __ 
e
Reformulações
aprovadas]]</f>
        <v>0</v>
      </c>
      <c r="AK136" s="93"/>
      <c r="AL136" s="201" t="e">
        <f>Tabela115[[#This Row],[GOVERNANÇA
Estratégia
Despesa Liquidada até __/__/____]]/Tabela115[[#This Row],[GOVERNANÇA
Estratégia
Orçamento 
Atualizado]]</f>
        <v>#DIV/0!</v>
      </c>
      <c r="AM136" s="93"/>
      <c r="AN136" s="201" t="e">
        <f>Tabela115[[#This Row],[GOVERNANÇA
Estratégia
(+)
Suplementação
 proposta para a
_ª Reformulação]]/Tabela115[[#This Row],[GOVERNANÇA
Estratégia
Orçamento 
Atualizado]]</f>
        <v>#DIV/0!</v>
      </c>
      <c r="AO136" s="93"/>
      <c r="AP136" s="201" t="e">
        <f>-Tabela115[[#This Row],[GOVERNANÇA
Estratégia
(-)
Redução
proposta para a
_ª Reformulação]]/Tabela115[[#This Row],[GOVERNANÇA
Estratégia
Orçamento 
Atualizado]]</f>
        <v>#DIV/0!</v>
      </c>
      <c r="AQ13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6" s="31"/>
      <c r="AS136" s="93"/>
      <c r="AT136" s="93">
        <f>Tabela115[[#This Row],[GOVERNANÇA
Controle
Proposta Orçamentária Inicial]]+Tabela115[[#This Row],[GOVERNANÇA
Controle
Transposições Orçamentárias 
Nº __ a __ 
e
Reformulações
aprovadas]]</f>
        <v>0</v>
      </c>
      <c r="AU136" s="93"/>
      <c r="AV136" s="201" t="e">
        <f>Tabela115[[#This Row],[GOVERNANÇA
Controle
Despesa Liquidada até __/__/____]]/Tabela115[[#This Row],[GOVERNANÇA
Controle
Orçamento 
Atualizado]]</f>
        <v>#DIV/0!</v>
      </c>
      <c r="AW136" s="93"/>
      <c r="AX136" s="201" t="e">
        <f>Tabela115[[#This Row],[GOVERNANÇA
Controle
(+)
Suplementação
 proposta para a
_ª Reformulação]]/Tabela115[[#This Row],[GOVERNANÇA
Controle
Orçamento 
Atualizado]]</f>
        <v>#DIV/0!</v>
      </c>
      <c r="AY136" s="93"/>
      <c r="AZ136" s="201" t="e">
        <f>-Tabela115[[#This Row],[GOVERNANÇA
Controle
(-)
Redução
proposta para a
_ª Reformulação]]/Tabela115[[#This Row],[GOVERNANÇA
Controle
Orçamento 
Atualizado]]</f>
        <v>#DIV/0!</v>
      </c>
      <c r="BA13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6" s="225"/>
      <c r="BD136" s="93"/>
      <c r="BE136" s="93">
        <f>Tabela115[[#This Row],[FINALIDADE
Fiscalização
Proposta Orçamentária Inicial]]+Tabela115[[#This Row],[FINALIDADE
Fiscalização
Transposições Orçamentárias 
Nº __ a __ 
e
Reformulações
aprovadas]]</f>
        <v>0</v>
      </c>
      <c r="BF136" s="93"/>
      <c r="BG136" s="201" t="e">
        <f>Tabela115[[#This Row],[FINALIDADE
Fiscalização
Despesa Liquidada até __/__/____]]/Tabela115[[#This Row],[FINALIDADE
Fiscalização
Orçamento 
Atualizado]]</f>
        <v>#DIV/0!</v>
      </c>
      <c r="BH136" s="93"/>
      <c r="BI136" s="201" t="e">
        <f>Tabela115[[#This Row],[FINALIDADE
Fiscalização
(+)
Suplementação
 proposta para a
_ª Reformulação]]/Tabela115[[#This Row],[FINALIDADE
Fiscalização
Orçamento 
Atualizado]]</f>
        <v>#DIV/0!</v>
      </c>
      <c r="BJ136" s="93"/>
      <c r="BK136" s="201" t="e">
        <f>Tabela115[[#This Row],[FINALIDADE
Fiscalização
(-)
Redução
proposta para a
_ª Reformulação]]/Tabela115[[#This Row],[FINALIDADE
Fiscalização
Orçamento 
Atualizado]]</f>
        <v>#DIV/0!</v>
      </c>
      <c r="BL13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6" s="31"/>
      <c r="BN136" s="93"/>
      <c r="BO136" s="93">
        <f>Tabela115[[#This Row],[FINALIDADE
Registro
Proposta Orçamentária Inicial]]+Tabela115[[#This Row],[FINALIDADE
Registro
Transposições Orçamentárias 
Nº __ a __ 
e
Reformulações
aprovadas]]</f>
        <v>0</v>
      </c>
      <c r="BP136" s="93"/>
      <c r="BQ136" s="202" t="e">
        <f>Tabela115[[#This Row],[FINALIDADE
Registro
Despesa Liquidada até __/__/____]]/Tabela115[[#This Row],[FINALIDADE
Registro
Orçamento 
Atualizado]]</f>
        <v>#DIV/0!</v>
      </c>
      <c r="BR136" s="93"/>
      <c r="BS136" s="202" t="e">
        <f>Tabela115[[#This Row],[FINALIDADE
Registro
(+)
Suplementação
 proposta para a
_ª Reformulação]]/Tabela115[[#This Row],[FINALIDADE
Registro
Orçamento 
Atualizado]]</f>
        <v>#DIV/0!</v>
      </c>
      <c r="BT136" s="93"/>
      <c r="BU136" s="202" t="e">
        <f>Tabela115[[#This Row],[FINALIDADE
Registro
(-)
Redução
proposta para a
_ª Reformulação]]/Tabela115[[#This Row],[FINALIDADE
Registro
Orçamento 
Atualizado]]</f>
        <v>#DIV/0!</v>
      </c>
      <c r="BV13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6" s="244"/>
      <c r="BX136" s="31"/>
      <c r="BY13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6" s="93"/>
      <c r="CA136" s="201" t="e">
        <f>Tabela115[[#This Row],[FINALIDADE
Julgamento e Normatização
Despesa Liquidada até __/__/____]]/Tabela115[[#This Row],[FINALIDADE
Julgamento e Normatização
Orçamento 
Atualizado]]</f>
        <v>#DIV/0!</v>
      </c>
      <c r="CB136" s="93"/>
      <c r="CC13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6" s="93"/>
      <c r="CE13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6" s="31"/>
      <c r="CI136" s="31"/>
      <c r="CJ13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6" s="31"/>
      <c r="CL136" s="203" t="e">
        <f>Tabela115[[#This Row],[GESTÃO
Comunicação 
e Eventos
Despesa Liquidada até __/__/____]]/Tabela115[[#This Row],[GESTÃO
Comunicação 
e Eventos
Orçamento 
Atualizado]]</f>
        <v>#DIV/0!</v>
      </c>
      <c r="CM136" s="31"/>
      <c r="CN136" s="203" t="e">
        <f>Tabela115[[#This Row],[GESTÃO
Comunicação 
e Eventos
(+)
Suplementação
 proposta para a
_ª Reformulação]]/Tabela115[[#This Row],[GESTÃO
Comunicação 
e Eventos
Orçamento 
Atualizado]]</f>
        <v>#DIV/0!</v>
      </c>
      <c r="CO136" s="31"/>
      <c r="CP136" s="203" t="e">
        <f>-Tabela115[[#This Row],[GESTÃO
Comunicação 
e Eventos
(-)
Redução
proposta para a
_ª Reformulação]]/Tabela115[[#This Row],[GESTÃO
Comunicação 
e Eventos
Orçamento 
Atualizado]]</f>
        <v>#DIV/0!</v>
      </c>
      <c r="CQ13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6" s="31"/>
      <c r="CS136" s="31"/>
      <c r="CT13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6" s="31"/>
      <c r="CV136" s="203" t="e">
        <f>Tabela115[[#This Row],[GESTÃO
Suporte Técnico-Administrativo
Despesa Liquidada até __/__/____]]/Tabela115[[#This Row],[GESTÃO
Suporte Técnico-Administrativo
Orçamento 
Atualizado]]</f>
        <v>#DIV/0!</v>
      </c>
      <c r="CW136" s="31"/>
      <c r="CX13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6" s="31"/>
      <c r="CZ13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6" s="31"/>
      <c r="DC136" s="31"/>
      <c r="DD13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6" s="31"/>
      <c r="DF136" s="203" t="e">
        <f>Tabela115[[#This Row],[GESTÃO
Tecnologia da
Informação
Despesa Liquidada até __/__/____]]/Tabela115[[#This Row],[GESTÃO
Tecnologia da
Informação
Orçamento 
Atualizado]]</f>
        <v>#DIV/0!</v>
      </c>
      <c r="DG136" s="31"/>
      <c r="DH13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6" s="31"/>
      <c r="DJ136" s="203" t="e">
        <f>-Tabela115[[#This Row],[GESTÃO
Tecnologia da
Informação
(-)
Redução
proposta para a
_ª Reformulação]]/Tabela115[[#This Row],[GESTÃO
Tecnologia da
Informação
Orçamento 
Atualizado]]</f>
        <v>#DIV/0!</v>
      </c>
      <c r="DK13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6" s="31"/>
      <c r="DM136" s="31"/>
      <c r="DN136" s="31">
        <f>Tabela115[[#This Row],[GESTÃO
Infraestrutura
Proposta Orçamentária Inicial]]+Tabela115[[#This Row],[GESTÃO
Infraestrutura
Transposições Orçamentárias 
Nº __ a __ 
e
Reformulações
aprovadas]]</f>
        <v>0</v>
      </c>
      <c r="DO136" s="31"/>
      <c r="DP136" s="203" t="e">
        <f>Tabela115[[#This Row],[GESTÃO
Infraestrutura
Despesa Liquidada até __/__/____]]/Tabela115[[#This Row],[GESTÃO
Infraestrutura
Orçamento 
Atualizado]]</f>
        <v>#DIV/0!</v>
      </c>
      <c r="DQ136" s="31"/>
      <c r="DR136" s="203" t="e">
        <f>Tabela115[[#This Row],[GESTÃO
Infraestrutura
(+)
Suplementação
 proposta para a
_ª Reformulação]]/Tabela115[[#This Row],[GESTÃO
Infraestrutura
Orçamento 
Atualizado]]</f>
        <v>#DIV/0!</v>
      </c>
      <c r="DS136" s="31"/>
      <c r="DT136" s="203" t="e">
        <f>Tabela115[[#This Row],[GESTÃO
Infraestrutura
(-)
Redução
proposta para a
_ª Reformulação]]/Tabela115[[#This Row],[GESTÃO
Infraestrutura
Orçamento 
Atualizado]]</f>
        <v>#DIV/0!</v>
      </c>
      <c r="DU13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6" s="89"/>
      <c r="DX136" s="89"/>
      <c r="DY136" s="89"/>
      <c r="DZ136" s="89"/>
      <c r="EA136" s="89"/>
      <c r="EB136" s="89"/>
      <c r="EC136" s="89"/>
      <c r="ED136" s="89"/>
      <c r="EE136" s="89"/>
    </row>
    <row r="137" spans="1:135" s="18" customFormat="1" ht="12" x14ac:dyDescent="0.25">
      <c r="A137" s="85" t="s">
        <v>731</v>
      </c>
      <c r="B137" s="213" t="s">
        <v>739</v>
      </c>
      <c r="C13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7" s="69" t="e">
        <f>Tabela115[[#This Row],[DESPESA
LIQUIDADA ATÉ
 __/__/____]]/Tabela115[[#This Row],[ORÇAMENTO
ATUALIZADO]]</f>
        <v>#DIV/0!</v>
      </c>
      <c r="H13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7" s="263" t="e">
        <f>Tabela115[[#This Row],[(+)
SUPLEMENTAÇÃO
PROPOSTA PARA A
_ª
REFORMULAÇÃO]]/Tabela115[[#This Row],[ORÇAMENTO
ATUALIZADO]]</f>
        <v>#DIV/0!</v>
      </c>
      <c r="J13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7" s="263" t="e">
        <f>-Tabela115[[#This Row],[(-)
REDUÇÃO
PROPOSTA PARA A
_ª
REFORMULAÇÃO]]/Tabela115[[#This Row],[ORÇAMENTO
ATUALIZADO]]</f>
        <v>#DIV/0!</v>
      </c>
      <c r="L13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7" s="83" t="e">
        <f>(Tabela115[[#This Row],[PROPOSTA
ORÇAMENTÁRIA
ATUALIZADA
APÓS A
_ª
REFORMULAÇÃO]]/Tabela115[[#This Row],[ORÇAMENTO
ATUALIZADO]])-1</f>
        <v>#DIV/0!</v>
      </c>
      <c r="N137" s="225"/>
      <c r="O137" s="93"/>
      <c r="P13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7" s="93"/>
      <c r="R137" s="201" t="e">
        <f>Tabela115[[#This Row],[GOVERNANÇA
Direção e
Liderança
Despesa Liquidada até __/__/____]]/Tabela115[[#This Row],[GOVERNANÇA
Direção e
Liderança
Orçamento 
Atualizado]]</f>
        <v>#DIV/0!</v>
      </c>
      <c r="S137" s="93"/>
      <c r="T13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7" s="93"/>
      <c r="V137" s="201" t="e">
        <f>-Tabela115[[#This Row],[GOVERNANÇA
Direção e
Liderança
(-)
Redução
proposta para a
_ª Reformulação]]/Tabela115[[#This Row],[GOVERNANÇA
Direção e
Liderança
Orçamento 
Atualizado]]</f>
        <v>#DIV/0!</v>
      </c>
      <c r="W13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7" s="31"/>
      <c r="Y137" s="31"/>
      <c r="Z13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7" s="31"/>
      <c r="AB137" s="203" t="e">
        <f>Tabela115[[#This Row],[GOVERNANÇA
Relacionamento 
Institucional
Despesa Liquidada até __/__/____]]/Tabela115[[#This Row],[GOVERNANÇA
Relacionamento 
Institucional
Orçamento 
Atualizado]]</f>
        <v>#DIV/0!</v>
      </c>
      <c r="AC137" s="31"/>
      <c r="AD13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7" s="31"/>
      <c r="AF13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7" s="31"/>
      <c r="AI137" s="93"/>
      <c r="AJ137" s="93">
        <f>Tabela115[[#This Row],[GOVERNANÇA
Estratégia
Proposta Orçamentária Inicial]]+Tabela115[[#This Row],[GOVERNANÇA
Estratégia
Transposições Orçamentárias 
Nº __ a __ 
e
Reformulações
aprovadas]]</f>
        <v>0</v>
      </c>
      <c r="AK137" s="93"/>
      <c r="AL137" s="201" t="e">
        <f>Tabela115[[#This Row],[GOVERNANÇA
Estratégia
Despesa Liquidada até __/__/____]]/Tabela115[[#This Row],[GOVERNANÇA
Estratégia
Orçamento 
Atualizado]]</f>
        <v>#DIV/0!</v>
      </c>
      <c r="AM137" s="93"/>
      <c r="AN137" s="201" t="e">
        <f>Tabela115[[#This Row],[GOVERNANÇA
Estratégia
(+)
Suplementação
 proposta para a
_ª Reformulação]]/Tabela115[[#This Row],[GOVERNANÇA
Estratégia
Orçamento 
Atualizado]]</f>
        <v>#DIV/0!</v>
      </c>
      <c r="AO137" s="93"/>
      <c r="AP137" s="201" t="e">
        <f>-Tabela115[[#This Row],[GOVERNANÇA
Estratégia
(-)
Redução
proposta para a
_ª Reformulação]]/Tabela115[[#This Row],[GOVERNANÇA
Estratégia
Orçamento 
Atualizado]]</f>
        <v>#DIV/0!</v>
      </c>
      <c r="AQ13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7" s="31"/>
      <c r="AS137" s="93"/>
      <c r="AT137" s="93">
        <f>Tabela115[[#This Row],[GOVERNANÇA
Controle
Proposta Orçamentária Inicial]]+Tabela115[[#This Row],[GOVERNANÇA
Controle
Transposições Orçamentárias 
Nº __ a __ 
e
Reformulações
aprovadas]]</f>
        <v>0</v>
      </c>
      <c r="AU137" s="93"/>
      <c r="AV137" s="201" t="e">
        <f>Tabela115[[#This Row],[GOVERNANÇA
Controle
Despesa Liquidada até __/__/____]]/Tabela115[[#This Row],[GOVERNANÇA
Controle
Orçamento 
Atualizado]]</f>
        <v>#DIV/0!</v>
      </c>
      <c r="AW137" s="93"/>
      <c r="AX137" s="201" t="e">
        <f>Tabela115[[#This Row],[GOVERNANÇA
Controle
(+)
Suplementação
 proposta para a
_ª Reformulação]]/Tabela115[[#This Row],[GOVERNANÇA
Controle
Orçamento 
Atualizado]]</f>
        <v>#DIV/0!</v>
      </c>
      <c r="AY137" s="93"/>
      <c r="AZ137" s="201" t="e">
        <f>-Tabela115[[#This Row],[GOVERNANÇA
Controle
(-)
Redução
proposta para a
_ª Reformulação]]/Tabela115[[#This Row],[GOVERNANÇA
Controle
Orçamento 
Atualizado]]</f>
        <v>#DIV/0!</v>
      </c>
      <c r="BA13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7" s="225"/>
      <c r="BD137" s="93"/>
      <c r="BE137" s="93">
        <f>Tabela115[[#This Row],[FINALIDADE
Fiscalização
Proposta Orçamentária Inicial]]+Tabela115[[#This Row],[FINALIDADE
Fiscalização
Transposições Orçamentárias 
Nº __ a __ 
e
Reformulações
aprovadas]]</f>
        <v>0</v>
      </c>
      <c r="BF137" s="93"/>
      <c r="BG137" s="201" t="e">
        <f>Tabela115[[#This Row],[FINALIDADE
Fiscalização
Despesa Liquidada até __/__/____]]/Tabela115[[#This Row],[FINALIDADE
Fiscalização
Orçamento 
Atualizado]]</f>
        <v>#DIV/0!</v>
      </c>
      <c r="BH137" s="93"/>
      <c r="BI137" s="201" t="e">
        <f>Tabela115[[#This Row],[FINALIDADE
Fiscalização
(+)
Suplementação
 proposta para a
_ª Reformulação]]/Tabela115[[#This Row],[FINALIDADE
Fiscalização
Orçamento 
Atualizado]]</f>
        <v>#DIV/0!</v>
      </c>
      <c r="BJ137" s="93"/>
      <c r="BK137" s="201" t="e">
        <f>Tabela115[[#This Row],[FINALIDADE
Fiscalização
(-)
Redução
proposta para a
_ª Reformulação]]/Tabela115[[#This Row],[FINALIDADE
Fiscalização
Orçamento 
Atualizado]]</f>
        <v>#DIV/0!</v>
      </c>
      <c r="BL13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7" s="31"/>
      <c r="BN137" s="93"/>
      <c r="BO137" s="93">
        <f>Tabela115[[#This Row],[FINALIDADE
Registro
Proposta Orçamentária Inicial]]+Tabela115[[#This Row],[FINALIDADE
Registro
Transposições Orçamentárias 
Nº __ a __ 
e
Reformulações
aprovadas]]</f>
        <v>0</v>
      </c>
      <c r="BP137" s="93"/>
      <c r="BQ137" s="202" t="e">
        <f>Tabela115[[#This Row],[FINALIDADE
Registro
Despesa Liquidada até __/__/____]]/Tabela115[[#This Row],[FINALIDADE
Registro
Orçamento 
Atualizado]]</f>
        <v>#DIV/0!</v>
      </c>
      <c r="BR137" s="93"/>
      <c r="BS137" s="202" t="e">
        <f>Tabela115[[#This Row],[FINALIDADE
Registro
(+)
Suplementação
 proposta para a
_ª Reformulação]]/Tabela115[[#This Row],[FINALIDADE
Registro
Orçamento 
Atualizado]]</f>
        <v>#DIV/0!</v>
      </c>
      <c r="BT137" s="93"/>
      <c r="BU137" s="202" t="e">
        <f>Tabela115[[#This Row],[FINALIDADE
Registro
(-)
Redução
proposta para a
_ª Reformulação]]/Tabela115[[#This Row],[FINALIDADE
Registro
Orçamento 
Atualizado]]</f>
        <v>#DIV/0!</v>
      </c>
      <c r="BV13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7" s="244"/>
      <c r="BX137" s="31"/>
      <c r="BY13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7" s="93"/>
      <c r="CA137" s="201" t="e">
        <f>Tabela115[[#This Row],[FINALIDADE
Julgamento e Normatização
Despesa Liquidada até __/__/____]]/Tabela115[[#This Row],[FINALIDADE
Julgamento e Normatização
Orçamento 
Atualizado]]</f>
        <v>#DIV/0!</v>
      </c>
      <c r="CB137" s="93"/>
      <c r="CC13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7" s="93"/>
      <c r="CE13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7" s="31"/>
      <c r="CI137" s="31"/>
      <c r="CJ13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7" s="31"/>
      <c r="CL137" s="203" t="e">
        <f>Tabela115[[#This Row],[GESTÃO
Comunicação 
e Eventos
Despesa Liquidada até __/__/____]]/Tabela115[[#This Row],[GESTÃO
Comunicação 
e Eventos
Orçamento 
Atualizado]]</f>
        <v>#DIV/0!</v>
      </c>
      <c r="CM137" s="31"/>
      <c r="CN137" s="203" t="e">
        <f>Tabela115[[#This Row],[GESTÃO
Comunicação 
e Eventos
(+)
Suplementação
 proposta para a
_ª Reformulação]]/Tabela115[[#This Row],[GESTÃO
Comunicação 
e Eventos
Orçamento 
Atualizado]]</f>
        <v>#DIV/0!</v>
      </c>
      <c r="CO137" s="31"/>
      <c r="CP137" s="203" t="e">
        <f>-Tabela115[[#This Row],[GESTÃO
Comunicação 
e Eventos
(-)
Redução
proposta para a
_ª Reformulação]]/Tabela115[[#This Row],[GESTÃO
Comunicação 
e Eventos
Orçamento 
Atualizado]]</f>
        <v>#DIV/0!</v>
      </c>
      <c r="CQ13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7" s="31"/>
      <c r="CS137" s="31"/>
      <c r="CT13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7" s="31"/>
      <c r="CV137" s="203" t="e">
        <f>Tabela115[[#This Row],[GESTÃO
Suporte Técnico-Administrativo
Despesa Liquidada até __/__/____]]/Tabela115[[#This Row],[GESTÃO
Suporte Técnico-Administrativo
Orçamento 
Atualizado]]</f>
        <v>#DIV/0!</v>
      </c>
      <c r="CW137" s="31"/>
      <c r="CX13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7" s="31"/>
      <c r="CZ13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7" s="31"/>
      <c r="DC137" s="31"/>
      <c r="DD13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7" s="31"/>
      <c r="DF137" s="203" t="e">
        <f>Tabela115[[#This Row],[GESTÃO
Tecnologia da
Informação
Despesa Liquidada até __/__/____]]/Tabela115[[#This Row],[GESTÃO
Tecnologia da
Informação
Orçamento 
Atualizado]]</f>
        <v>#DIV/0!</v>
      </c>
      <c r="DG137" s="31"/>
      <c r="DH13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7" s="31"/>
      <c r="DJ137" s="203" t="e">
        <f>-Tabela115[[#This Row],[GESTÃO
Tecnologia da
Informação
(-)
Redução
proposta para a
_ª Reformulação]]/Tabela115[[#This Row],[GESTÃO
Tecnologia da
Informação
Orçamento 
Atualizado]]</f>
        <v>#DIV/0!</v>
      </c>
      <c r="DK13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7" s="31"/>
      <c r="DM137" s="31"/>
      <c r="DN137" s="31">
        <f>Tabela115[[#This Row],[GESTÃO
Infraestrutura
Proposta Orçamentária Inicial]]+Tabela115[[#This Row],[GESTÃO
Infraestrutura
Transposições Orçamentárias 
Nº __ a __ 
e
Reformulações
aprovadas]]</f>
        <v>0</v>
      </c>
      <c r="DO137" s="31"/>
      <c r="DP137" s="203" t="e">
        <f>Tabela115[[#This Row],[GESTÃO
Infraestrutura
Despesa Liquidada até __/__/____]]/Tabela115[[#This Row],[GESTÃO
Infraestrutura
Orçamento 
Atualizado]]</f>
        <v>#DIV/0!</v>
      </c>
      <c r="DQ137" s="31"/>
      <c r="DR137" s="203" t="e">
        <f>Tabela115[[#This Row],[GESTÃO
Infraestrutura
(+)
Suplementação
 proposta para a
_ª Reformulação]]/Tabela115[[#This Row],[GESTÃO
Infraestrutura
Orçamento 
Atualizado]]</f>
        <v>#DIV/0!</v>
      </c>
      <c r="DS137" s="31"/>
      <c r="DT137" s="203" t="e">
        <f>Tabela115[[#This Row],[GESTÃO
Infraestrutura
(-)
Redução
proposta para a
_ª Reformulação]]/Tabela115[[#This Row],[GESTÃO
Infraestrutura
Orçamento 
Atualizado]]</f>
        <v>#DIV/0!</v>
      </c>
      <c r="DU13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7" s="89"/>
      <c r="DX137" s="89"/>
      <c r="DY137" s="89"/>
      <c r="DZ137" s="89"/>
      <c r="EA137" s="89"/>
      <c r="EB137" s="89"/>
      <c r="EC137" s="89"/>
      <c r="ED137" s="89"/>
      <c r="EE137" s="89"/>
    </row>
    <row r="138" spans="1:135" s="18" customFormat="1" ht="12" x14ac:dyDescent="0.25">
      <c r="A138" s="85" t="s">
        <v>732</v>
      </c>
      <c r="B138" s="213" t="s">
        <v>741</v>
      </c>
      <c r="C13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8" s="69" t="e">
        <f>Tabela115[[#This Row],[DESPESA
LIQUIDADA ATÉ
 __/__/____]]/Tabela115[[#This Row],[ORÇAMENTO
ATUALIZADO]]</f>
        <v>#DIV/0!</v>
      </c>
      <c r="H13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8" s="263" t="e">
        <f>Tabela115[[#This Row],[(+)
SUPLEMENTAÇÃO
PROPOSTA PARA A
_ª
REFORMULAÇÃO]]/Tabela115[[#This Row],[ORÇAMENTO
ATUALIZADO]]</f>
        <v>#DIV/0!</v>
      </c>
      <c r="J13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8" s="263" t="e">
        <f>-Tabela115[[#This Row],[(-)
REDUÇÃO
PROPOSTA PARA A
_ª
REFORMULAÇÃO]]/Tabela115[[#This Row],[ORÇAMENTO
ATUALIZADO]]</f>
        <v>#DIV/0!</v>
      </c>
      <c r="L13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8" s="83" t="e">
        <f>(Tabela115[[#This Row],[PROPOSTA
ORÇAMENTÁRIA
ATUALIZADA
APÓS A
_ª
REFORMULAÇÃO]]/Tabela115[[#This Row],[ORÇAMENTO
ATUALIZADO]])-1</f>
        <v>#DIV/0!</v>
      </c>
      <c r="N138" s="225"/>
      <c r="O138" s="93"/>
      <c r="P13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8" s="93"/>
      <c r="R138" s="201" t="e">
        <f>Tabela115[[#This Row],[GOVERNANÇA
Direção e
Liderança
Despesa Liquidada até __/__/____]]/Tabela115[[#This Row],[GOVERNANÇA
Direção e
Liderança
Orçamento 
Atualizado]]</f>
        <v>#DIV/0!</v>
      </c>
      <c r="S138" s="93"/>
      <c r="T13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8" s="93"/>
      <c r="V138" s="201" t="e">
        <f>-Tabela115[[#This Row],[GOVERNANÇA
Direção e
Liderança
(-)
Redução
proposta para a
_ª Reformulação]]/Tabela115[[#This Row],[GOVERNANÇA
Direção e
Liderança
Orçamento 
Atualizado]]</f>
        <v>#DIV/0!</v>
      </c>
      <c r="W13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8" s="31"/>
      <c r="Y138" s="31"/>
      <c r="Z13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8" s="31"/>
      <c r="AB138" s="203" t="e">
        <f>Tabela115[[#This Row],[GOVERNANÇA
Relacionamento 
Institucional
Despesa Liquidada até __/__/____]]/Tabela115[[#This Row],[GOVERNANÇA
Relacionamento 
Institucional
Orçamento 
Atualizado]]</f>
        <v>#DIV/0!</v>
      </c>
      <c r="AC138" s="31"/>
      <c r="AD13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8" s="31"/>
      <c r="AF13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8" s="31"/>
      <c r="AI138" s="93"/>
      <c r="AJ138" s="93">
        <f>Tabela115[[#This Row],[GOVERNANÇA
Estratégia
Proposta Orçamentária Inicial]]+Tabela115[[#This Row],[GOVERNANÇA
Estratégia
Transposições Orçamentárias 
Nº __ a __ 
e
Reformulações
aprovadas]]</f>
        <v>0</v>
      </c>
      <c r="AK138" s="93"/>
      <c r="AL138" s="201" t="e">
        <f>Tabela115[[#This Row],[GOVERNANÇA
Estratégia
Despesa Liquidada até __/__/____]]/Tabela115[[#This Row],[GOVERNANÇA
Estratégia
Orçamento 
Atualizado]]</f>
        <v>#DIV/0!</v>
      </c>
      <c r="AM138" s="93"/>
      <c r="AN138" s="201" t="e">
        <f>Tabela115[[#This Row],[GOVERNANÇA
Estratégia
(+)
Suplementação
 proposta para a
_ª Reformulação]]/Tabela115[[#This Row],[GOVERNANÇA
Estratégia
Orçamento 
Atualizado]]</f>
        <v>#DIV/0!</v>
      </c>
      <c r="AO138" s="93"/>
      <c r="AP138" s="201" t="e">
        <f>-Tabela115[[#This Row],[GOVERNANÇA
Estratégia
(-)
Redução
proposta para a
_ª Reformulação]]/Tabela115[[#This Row],[GOVERNANÇA
Estratégia
Orçamento 
Atualizado]]</f>
        <v>#DIV/0!</v>
      </c>
      <c r="AQ13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8" s="31"/>
      <c r="AS138" s="93"/>
      <c r="AT138" s="93">
        <f>Tabela115[[#This Row],[GOVERNANÇA
Controle
Proposta Orçamentária Inicial]]+Tabela115[[#This Row],[GOVERNANÇA
Controle
Transposições Orçamentárias 
Nº __ a __ 
e
Reformulações
aprovadas]]</f>
        <v>0</v>
      </c>
      <c r="AU138" s="93"/>
      <c r="AV138" s="201" t="e">
        <f>Tabela115[[#This Row],[GOVERNANÇA
Controle
Despesa Liquidada até __/__/____]]/Tabela115[[#This Row],[GOVERNANÇA
Controle
Orçamento 
Atualizado]]</f>
        <v>#DIV/0!</v>
      </c>
      <c r="AW138" s="93"/>
      <c r="AX138" s="201" t="e">
        <f>Tabela115[[#This Row],[GOVERNANÇA
Controle
(+)
Suplementação
 proposta para a
_ª Reformulação]]/Tabela115[[#This Row],[GOVERNANÇA
Controle
Orçamento 
Atualizado]]</f>
        <v>#DIV/0!</v>
      </c>
      <c r="AY138" s="93"/>
      <c r="AZ138" s="201" t="e">
        <f>-Tabela115[[#This Row],[GOVERNANÇA
Controle
(-)
Redução
proposta para a
_ª Reformulação]]/Tabela115[[#This Row],[GOVERNANÇA
Controle
Orçamento 
Atualizado]]</f>
        <v>#DIV/0!</v>
      </c>
      <c r="BA13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8" s="225"/>
      <c r="BD138" s="93"/>
      <c r="BE138" s="93">
        <f>Tabela115[[#This Row],[FINALIDADE
Fiscalização
Proposta Orçamentária Inicial]]+Tabela115[[#This Row],[FINALIDADE
Fiscalização
Transposições Orçamentárias 
Nº __ a __ 
e
Reformulações
aprovadas]]</f>
        <v>0</v>
      </c>
      <c r="BF138" s="93"/>
      <c r="BG138" s="201" t="e">
        <f>Tabela115[[#This Row],[FINALIDADE
Fiscalização
Despesa Liquidada até __/__/____]]/Tabela115[[#This Row],[FINALIDADE
Fiscalização
Orçamento 
Atualizado]]</f>
        <v>#DIV/0!</v>
      </c>
      <c r="BH138" s="93"/>
      <c r="BI138" s="201" t="e">
        <f>Tabela115[[#This Row],[FINALIDADE
Fiscalização
(+)
Suplementação
 proposta para a
_ª Reformulação]]/Tabela115[[#This Row],[FINALIDADE
Fiscalização
Orçamento 
Atualizado]]</f>
        <v>#DIV/0!</v>
      </c>
      <c r="BJ138" s="93"/>
      <c r="BK138" s="201" t="e">
        <f>Tabela115[[#This Row],[FINALIDADE
Fiscalização
(-)
Redução
proposta para a
_ª Reformulação]]/Tabela115[[#This Row],[FINALIDADE
Fiscalização
Orçamento 
Atualizado]]</f>
        <v>#DIV/0!</v>
      </c>
      <c r="BL13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8" s="31"/>
      <c r="BN138" s="93"/>
      <c r="BO138" s="93">
        <f>Tabela115[[#This Row],[FINALIDADE
Registro
Proposta Orçamentária Inicial]]+Tabela115[[#This Row],[FINALIDADE
Registro
Transposições Orçamentárias 
Nº __ a __ 
e
Reformulações
aprovadas]]</f>
        <v>0</v>
      </c>
      <c r="BP138" s="93"/>
      <c r="BQ138" s="202" t="e">
        <f>Tabela115[[#This Row],[FINALIDADE
Registro
Despesa Liquidada até __/__/____]]/Tabela115[[#This Row],[FINALIDADE
Registro
Orçamento 
Atualizado]]</f>
        <v>#DIV/0!</v>
      </c>
      <c r="BR138" s="93"/>
      <c r="BS138" s="202" t="e">
        <f>Tabela115[[#This Row],[FINALIDADE
Registro
(+)
Suplementação
 proposta para a
_ª Reformulação]]/Tabela115[[#This Row],[FINALIDADE
Registro
Orçamento 
Atualizado]]</f>
        <v>#DIV/0!</v>
      </c>
      <c r="BT138" s="93"/>
      <c r="BU138" s="202" t="e">
        <f>Tabela115[[#This Row],[FINALIDADE
Registro
(-)
Redução
proposta para a
_ª Reformulação]]/Tabela115[[#This Row],[FINALIDADE
Registro
Orçamento 
Atualizado]]</f>
        <v>#DIV/0!</v>
      </c>
      <c r="BV13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8" s="244"/>
      <c r="BX138" s="31"/>
      <c r="BY13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8" s="93"/>
      <c r="CA138" s="201" t="e">
        <f>Tabela115[[#This Row],[FINALIDADE
Julgamento e Normatização
Despesa Liquidada até __/__/____]]/Tabela115[[#This Row],[FINALIDADE
Julgamento e Normatização
Orçamento 
Atualizado]]</f>
        <v>#DIV/0!</v>
      </c>
      <c r="CB138" s="93"/>
      <c r="CC13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8" s="93"/>
      <c r="CE13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8" s="31"/>
      <c r="CI138" s="31"/>
      <c r="CJ13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8" s="31"/>
      <c r="CL138" s="203" t="e">
        <f>Tabela115[[#This Row],[GESTÃO
Comunicação 
e Eventos
Despesa Liquidada até __/__/____]]/Tabela115[[#This Row],[GESTÃO
Comunicação 
e Eventos
Orçamento 
Atualizado]]</f>
        <v>#DIV/0!</v>
      </c>
      <c r="CM138" s="31"/>
      <c r="CN138" s="203" t="e">
        <f>Tabela115[[#This Row],[GESTÃO
Comunicação 
e Eventos
(+)
Suplementação
 proposta para a
_ª Reformulação]]/Tabela115[[#This Row],[GESTÃO
Comunicação 
e Eventos
Orçamento 
Atualizado]]</f>
        <v>#DIV/0!</v>
      </c>
      <c r="CO138" s="31"/>
      <c r="CP138" s="203" t="e">
        <f>-Tabela115[[#This Row],[GESTÃO
Comunicação 
e Eventos
(-)
Redução
proposta para a
_ª Reformulação]]/Tabela115[[#This Row],[GESTÃO
Comunicação 
e Eventos
Orçamento 
Atualizado]]</f>
        <v>#DIV/0!</v>
      </c>
      <c r="CQ13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8" s="31"/>
      <c r="CS138" s="31"/>
      <c r="CT13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8" s="31"/>
      <c r="CV138" s="203" t="e">
        <f>Tabela115[[#This Row],[GESTÃO
Suporte Técnico-Administrativo
Despesa Liquidada até __/__/____]]/Tabela115[[#This Row],[GESTÃO
Suporte Técnico-Administrativo
Orçamento 
Atualizado]]</f>
        <v>#DIV/0!</v>
      </c>
      <c r="CW138" s="31"/>
      <c r="CX13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8" s="31"/>
      <c r="CZ13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8" s="31"/>
      <c r="DC138" s="31"/>
      <c r="DD13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8" s="31"/>
      <c r="DF138" s="203" t="e">
        <f>Tabela115[[#This Row],[GESTÃO
Tecnologia da
Informação
Despesa Liquidada até __/__/____]]/Tabela115[[#This Row],[GESTÃO
Tecnologia da
Informação
Orçamento 
Atualizado]]</f>
        <v>#DIV/0!</v>
      </c>
      <c r="DG138" s="31"/>
      <c r="DH13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8" s="31"/>
      <c r="DJ138" s="203" t="e">
        <f>-Tabela115[[#This Row],[GESTÃO
Tecnologia da
Informação
(-)
Redução
proposta para a
_ª Reformulação]]/Tabela115[[#This Row],[GESTÃO
Tecnologia da
Informação
Orçamento 
Atualizado]]</f>
        <v>#DIV/0!</v>
      </c>
      <c r="DK13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8" s="31"/>
      <c r="DM138" s="31"/>
      <c r="DN138" s="31">
        <f>Tabela115[[#This Row],[GESTÃO
Infraestrutura
Proposta Orçamentária Inicial]]+Tabela115[[#This Row],[GESTÃO
Infraestrutura
Transposições Orçamentárias 
Nº __ a __ 
e
Reformulações
aprovadas]]</f>
        <v>0</v>
      </c>
      <c r="DO138" s="31"/>
      <c r="DP138" s="203" t="e">
        <f>Tabela115[[#This Row],[GESTÃO
Infraestrutura
Despesa Liquidada até __/__/____]]/Tabela115[[#This Row],[GESTÃO
Infraestrutura
Orçamento 
Atualizado]]</f>
        <v>#DIV/0!</v>
      </c>
      <c r="DQ138" s="31"/>
      <c r="DR138" s="203" t="e">
        <f>Tabela115[[#This Row],[GESTÃO
Infraestrutura
(+)
Suplementação
 proposta para a
_ª Reformulação]]/Tabela115[[#This Row],[GESTÃO
Infraestrutura
Orçamento 
Atualizado]]</f>
        <v>#DIV/0!</v>
      </c>
      <c r="DS138" s="31"/>
      <c r="DT138" s="203" t="e">
        <f>Tabela115[[#This Row],[GESTÃO
Infraestrutura
(-)
Redução
proposta para a
_ª Reformulação]]/Tabela115[[#This Row],[GESTÃO
Infraestrutura
Orçamento 
Atualizado]]</f>
        <v>#DIV/0!</v>
      </c>
      <c r="DU13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8" s="89"/>
      <c r="DX138" s="89"/>
      <c r="DY138" s="89"/>
      <c r="DZ138" s="89"/>
      <c r="EA138" s="89"/>
      <c r="EB138" s="89"/>
      <c r="EC138" s="89"/>
      <c r="ED138" s="89"/>
      <c r="EE138" s="89"/>
    </row>
    <row r="139" spans="1:135" s="18" customFormat="1" ht="12" x14ac:dyDescent="0.25">
      <c r="A139" s="85" t="s">
        <v>733</v>
      </c>
      <c r="B139" s="213" t="s">
        <v>740</v>
      </c>
      <c r="C13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3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3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3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39" s="69" t="e">
        <f>Tabela115[[#This Row],[DESPESA
LIQUIDADA ATÉ
 __/__/____]]/Tabela115[[#This Row],[ORÇAMENTO
ATUALIZADO]]</f>
        <v>#DIV/0!</v>
      </c>
      <c r="H13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39" s="263" t="e">
        <f>Tabela115[[#This Row],[(+)
SUPLEMENTAÇÃO
PROPOSTA PARA A
_ª
REFORMULAÇÃO]]/Tabela115[[#This Row],[ORÇAMENTO
ATUALIZADO]]</f>
        <v>#DIV/0!</v>
      </c>
      <c r="J13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39" s="263" t="e">
        <f>-Tabela115[[#This Row],[(-)
REDUÇÃO
PROPOSTA PARA A
_ª
REFORMULAÇÃO]]/Tabela115[[#This Row],[ORÇAMENTO
ATUALIZADO]]</f>
        <v>#DIV/0!</v>
      </c>
      <c r="L13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39" s="83" t="e">
        <f>(Tabela115[[#This Row],[PROPOSTA
ORÇAMENTÁRIA
ATUALIZADA
APÓS A
_ª
REFORMULAÇÃO]]/Tabela115[[#This Row],[ORÇAMENTO
ATUALIZADO]])-1</f>
        <v>#DIV/0!</v>
      </c>
      <c r="N139" s="225"/>
      <c r="O139" s="93"/>
      <c r="P13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39" s="93"/>
      <c r="R139" s="201" t="e">
        <f>Tabela115[[#This Row],[GOVERNANÇA
Direção e
Liderança
Despesa Liquidada até __/__/____]]/Tabela115[[#This Row],[GOVERNANÇA
Direção e
Liderança
Orçamento 
Atualizado]]</f>
        <v>#DIV/0!</v>
      </c>
      <c r="S139" s="93"/>
      <c r="T13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39" s="93"/>
      <c r="V139" s="201" t="e">
        <f>-Tabela115[[#This Row],[GOVERNANÇA
Direção e
Liderança
(-)
Redução
proposta para a
_ª Reformulação]]/Tabela115[[#This Row],[GOVERNANÇA
Direção e
Liderança
Orçamento 
Atualizado]]</f>
        <v>#DIV/0!</v>
      </c>
      <c r="W13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39" s="31"/>
      <c r="Y139" s="31"/>
      <c r="Z13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39" s="31"/>
      <c r="AB139" s="203" t="e">
        <f>Tabela115[[#This Row],[GOVERNANÇA
Relacionamento 
Institucional
Despesa Liquidada até __/__/____]]/Tabela115[[#This Row],[GOVERNANÇA
Relacionamento 
Institucional
Orçamento 
Atualizado]]</f>
        <v>#DIV/0!</v>
      </c>
      <c r="AC139" s="31"/>
      <c r="AD13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39" s="31"/>
      <c r="AF13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3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39" s="31"/>
      <c r="AI139" s="93"/>
      <c r="AJ139" s="93">
        <f>Tabela115[[#This Row],[GOVERNANÇA
Estratégia
Proposta Orçamentária Inicial]]+Tabela115[[#This Row],[GOVERNANÇA
Estratégia
Transposições Orçamentárias 
Nº __ a __ 
e
Reformulações
aprovadas]]</f>
        <v>0</v>
      </c>
      <c r="AK139" s="93"/>
      <c r="AL139" s="201" t="e">
        <f>Tabela115[[#This Row],[GOVERNANÇA
Estratégia
Despesa Liquidada até __/__/____]]/Tabela115[[#This Row],[GOVERNANÇA
Estratégia
Orçamento 
Atualizado]]</f>
        <v>#DIV/0!</v>
      </c>
      <c r="AM139" s="93"/>
      <c r="AN139" s="201" t="e">
        <f>Tabela115[[#This Row],[GOVERNANÇA
Estratégia
(+)
Suplementação
 proposta para a
_ª Reformulação]]/Tabela115[[#This Row],[GOVERNANÇA
Estratégia
Orçamento 
Atualizado]]</f>
        <v>#DIV/0!</v>
      </c>
      <c r="AO139" s="93"/>
      <c r="AP139" s="201" t="e">
        <f>-Tabela115[[#This Row],[GOVERNANÇA
Estratégia
(-)
Redução
proposta para a
_ª Reformulação]]/Tabela115[[#This Row],[GOVERNANÇA
Estratégia
Orçamento 
Atualizado]]</f>
        <v>#DIV/0!</v>
      </c>
      <c r="AQ13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39" s="31"/>
      <c r="AS139" s="93"/>
      <c r="AT139" s="93">
        <f>Tabela115[[#This Row],[GOVERNANÇA
Controle
Proposta Orçamentária Inicial]]+Tabela115[[#This Row],[GOVERNANÇA
Controle
Transposições Orçamentárias 
Nº __ a __ 
e
Reformulações
aprovadas]]</f>
        <v>0</v>
      </c>
      <c r="AU139" s="93"/>
      <c r="AV139" s="201" t="e">
        <f>Tabela115[[#This Row],[GOVERNANÇA
Controle
Despesa Liquidada até __/__/____]]/Tabela115[[#This Row],[GOVERNANÇA
Controle
Orçamento 
Atualizado]]</f>
        <v>#DIV/0!</v>
      </c>
      <c r="AW139" s="93"/>
      <c r="AX139" s="201" t="e">
        <f>Tabela115[[#This Row],[GOVERNANÇA
Controle
(+)
Suplementação
 proposta para a
_ª Reformulação]]/Tabela115[[#This Row],[GOVERNANÇA
Controle
Orçamento 
Atualizado]]</f>
        <v>#DIV/0!</v>
      </c>
      <c r="AY139" s="93"/>
      <c r="AZ139" s="201" t="e">
        <f>-Tabela115[[#This Row],[GOVERNANÇA
Controle
(-)
Redução
proposta para a
_ª Reformulação]]/Tabela115[[#This Row],[GOVERNANÇA
Controle
Orçamento 
Atualizado]]</f>
        <v>#DIV/0!</v>
      </c>
      <c r="BA13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3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39" s="225"/>
      <c r="BD139" s="93"/>
      <c r="BE139" s="93">
        <f>Tabela115[[#This Row],[FINALIDADE
Fiscalização
Proposta Orçamentária Inicial]]+Tabela115[[#This Row],[FINALIDADE
Fiscalização
Transposições Orçamentárias 
Nº __ a __ 
e
Reformulações
aprovadas]]</f>
        <v>0</v>
      </c>
      <c r="BF139" s="93"/>
      <c r="BG139" s="201" t="e">
        <f>Tabela115[[#This Row],[FINALIDADE
Fiscalização
Despesa Liquidada até __/__/____]]/Tabela115[[#This Row],[FINALIDADE
Fiscalização
Orçamento 
Atualizado]]</f>
        <v>#DIV/0!</v>
      </c>
      <c r="BH139" s="93"/>
      <c r="BI139" s="201" t="e">
        <f>Tabela115[[#This Row],[FINALIDADE
Fiscalização
(+)
Suplementação
 proposta para a
_ª Reformulação]]/Tabela115[[#This Row],[FINALIDADE
Fiscalização
Orçamento 
Atualizado]]</f>
        <v>#DIV/0!</v>
      </c>
      <c r="BJ139" s="93"/>
      <c r="BK139" s="201" t="e">
        <f>Tabela115[[#This Row],[FINALIDADE
Fiscalização
(-)
Redução
proposta para a
_ª Reformulação]]/Tabela115[[#This Row],[FINALIDADE
Fiscalização
Orçamento 
Atualizado]]</f>
        <v>#DIV/0!</v>
      </c>
      <c r="BL13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39" s="31"/>
      <c r="BN139" s="93"/>
      <c r="BO139" s="93">
        <f>Tabela115[[#This Row],[FINALIDADE
Registro
Proposta Orçamentária Inicial]]+Tabela115[[#This Row],[FINALIDADE
Registro
Transposições Orçamentárias 
Nº __ a __ 
e
Reformulações
aprovadas]]</f>
        <v>0</v>
      </c>
      <c r="BP139" s="93"/>
      <c r="BQ139" s="202" t="e">
        <f>Tabela115[[#This Row],[FINALIDADE
Registro
Despesa Liquidada até __/__/____]]/Tabela115[[#This Row],[FINALIDADE
Registro
Orçamento 
Atualizado]]</f>
        <v>#DIV/0!</v>
      </c>
      <c r="BR139" s="93"/>
      <c r="BS139" s="202" t="e">
        <f>Tabela115[[#This Row],[FINALIDADE
Registro
(+)
Suplementação
 proposta para a
_ª Reformulação]]/Tabela115[[#This Row],[FINALIDADE
Registro
Orçamento 
Atualizado]]</f>
        <v>#DIV/0!</v>
      </c>
      <c r="BT139" s="93"/>
      <c r="BU139" s="202" t="e">
        <f>Tabela115[[#This Row],[FINALIDADE
Registro
(-)
Redução
proposta para a
_ª Reformulação]]/Tabela115[[#This Row],[FINALIDADE
Registro
Orçamento 
Atualizado]]</f>
        <v>#DIV/0!</v>
      </c>
      <c r="BV13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39" s="244"/>
      <c r="BX139" s="31"/>
      <c r="BY13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39" s="93"/>
      <c r="CA139" s="201" t="e">
        <f>Tabela115[[#This Row],[FINALIDADE
Julgamento e Normatização
Despesa Liquidada até __/__/____]]/Tabela115[[#This Row],[FINALIDADE
Julgamento e Normatização
Orçamento 
Atualizado]]</f>
        <v>#DIV/0!</v>
      </c>
      <c r="CB139" s="93"/>
      <c r="CC13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39" s="93"/>
      <c r="CE13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3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3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39" s="31"/>
      <c r="CI139" s="31"/>
      <c r="CJ13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39" s="31"/>
      <c r="CL139" s="203" t="e">
        <f>Tabela115[[#This Row],[GESTÃO
Comunicação 
e Eventos
Despesa Liquidada até __/__/____]]/Tabela115[[#This Row],[GESTÃO
Comunicação 
e Eventos
Orçamento 
Atualizado]]</f>
        <v>#DIV/0!</v>
      </c>
      <c r="CM139" s="31"/>
      <c r="CN139" s="203" t="e">
        <f>Tabela115[[#This Row],[GESTÃO
Comunicação 
e Eventos
(+)
Suplementação
 proposta para a
_ª Reformulação]]/Tabela115[[#This Row],[GESTÃO
Comunicação 
e Eventos
Orçamento 
Atualizado]]</f>
        <v>#DIV/0!</v>
      </c>
      <c r="CO139" s="31"/>
      <c r="CP139" s="203" t="e">
        <f>-Tabela115[[#This Row],[GESTÃO
Comunicação 
e Eventos
(-)
Redução
proposta para a
_ª Reformulação]]/Tabela115[[#This Row],[GESTÃO
Comunicação 
e Eventos
Orçamento 
Atualizado]]</f>
        <v>#DIV/0!</v>
      </c>
      <c r="CQ13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39" s="31"/>
      <c r="CS139" s="31"/>
      <c r="CT13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39" s="31"/>
      <c r="CV139" s="203" t="e">
        <f>Tabela115[[#This Row],[GESTÃO
Suporte Técnico-Administrativo
Despesa Liquidada até __/__/____]]/Tabela115[[#This Row],[GESTÃO
Suporte Técnico-Administrativo
Orçamento 
Atualizado]]</f>
        <v>#DIV/0!</v>
      </c>
      <c r="CW139" s="31"/>
      <c r="CX13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39" s="31"/>
      <c r="CZ13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3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39" s="31"/>
      <c r="DC139" s="31"/>
      <c r="DD13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39" s="31"/>
      <c r="DF139" s="203" t="e">
        <f>Tabela115[[#This Row],[GESTÃO
Tecnologia da
Informação
Despesa Liquidada até __/__/____]]/Tabela115[[#This Row],[GESTÃO
Tecnologia da
Informação
Orçamento 
Atualizado]]</f>
        <v>#DIV/0!</v>
      </c>
      <c r="DG139" s="31"/>
      <c r="DH13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39" s="31"/>
      <c r="DJ139" s="203" t="e">
        <f>-Tabela115[[#This Row],[GESTÃO
Tecnologia da
Informação
(-)
Redução
proposta para a
_ª Reformulação]]/Tabela115[[#This Row],[GESTÃO
Tecnologia da
Informação
Orçamento 
Atualizado]]</f>
        <v>#DIV/0!</v>
      </c>
      <c r="DK13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39" s="31"/>
      <c r="DM139" s="31"/>
      <c r="DN139" s="31">
        <f>Tabela115[[#This Row],[GESTÃO
Infraestrutura
Proposta Orçamentária Inicial]]+Tabela115[[#This Row],[GESTÃO
Infraestrutura
Transposições Orçamentárias 
Nº __ a __ 
e
Reformulações
aprovadas]]</f>
        <v>0</v>
      </c>
      <c r="DO139" s="31"/>
      <c r="DP139" s="203" t="e">
        <f>Tabela115[[#This Row],[GESTÃO
Infraestrutura
Despesa Liquidada até __/__/____]]/Tabela115[[#This Row],[GESTÃO
Infraestrutura
Orçamento 
Atualizado]]</f>
        <v>#DIV/0!</v>
      </c>
      <c r="DQ139" s="31"/>
      <c r="DR139" s="203" t="e">
        <f>Tabela115[[#This Row],[GESTÃO
Infraestrutura
(+)
Suplementação
 proposta para a
_ª Reformulação]]/Tabela115[[#This Row],[GESTÃO
Infraestrutura
Orçamento 
Atualizado]]</f>
        <v>#DIV/0!</v>
      </c>
      <c r="DS139" s="31"/>
      <c r="DT139" s="203" t="e">
        <f>Tabela115[[#This Row],[GESTÃO
Infraestrutura
(-)
Redução
proposta para a
_ª Reformulação]]/Tabela115[[#This Row],[GESTÃO
Infraestrutura
Orçamento 
Atualizado]]</f>
        <v>#DIV/0!</v>
      </c>
      <c r="DU13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3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39" s="89"/>
      <c r="DX139" s="89"/>
      <c r="DY139" s="89"/>
      <c r="DZ139" s="89"/>
      <c r="EA139" s="89"/>
      <c r="EB139" s="89"/>
      <c r="EC139" s="89"/>
      <c r="ED139" s="89"/>
      <c r="EE139" s="89"/>
    </row>
    <row r="140" spans="1:135" s="37" customFormat="1" ht="12" x14ac:dyDescent="0.25">
      <c r="A140" s="74" t="s">
        <v>182</v>
      </c>
      <c r="B140" s="212" t="s">
        <v>291</v>
      </c>
      <c r="C14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0" s="222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0" s="222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0" s="68" t="e">
        <f>Tabela115[[#This Row],[DESPESA
LIQUIDADA ATÉ
 __/__/____]]/Tabela115[[#This Row],[ORÇAMENTO
ATUALIZADO]]</f>
        <v>#DIV/0!</v>
      </c>
      <c r="H140" s="260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0" s="259" t="e">
        <f>Tabela115[[#This Row],[(+)
SUPLEMENTAÇÃO
PROPOSTA PARA A
_ª
REFORMULAÇÃO]]/Tabela115[[#This Row],[ORÇAMENTO
ATUALIZADO]]</f>
        <v>#DIV/0!</v>
      </c>
      <c r="J140" s="26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0" s="259" t="e">
        <f>-Tabela115[[#This Row],[(-)
REDUÇÃO
PROPOSTA PARA A
_ª
REFORMULAÇÃO]]/Tabela115[[#This Row],[ORÇAMENTO
ATUALIZADO]]</f>
        <v>#DIV/0!</v>
      </c>
      <c r="L140" s="26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0" s="82" t="e">
        <f>(Tabela115[[#This Row],[PROPOSTA
ORÇAMENTÁRIA
ATUALIZADA
APÓS A
_ª
REFORMULAÇÃO]]/Tabela115[[#This Row],[ORÇAMENTO
ATUALIZADO]])-1</f>
        <v>#DIV/0!</v>
      </c>
      <c r="N140" s="221">
        <f>SUM(N141:N188)</f>
        <v>0</v>
      </c>
      <c r="O140" s="92">
        <f>SUM(O141:O188)</f>
        <v>0</v>
      </c>
      <c r="P14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0" s="92">
        <f>SUM(Q141:Q188)</f>
        <v>0</v>
      </c>
      <c r="R140" s="217" t="e">
        <f>Tabela115[[#This Row],[GOVERNANÇA
Direção e
Liderança
Despesa Liquidada até __/__/____]]/Tabela115[[#This Row],[GOVERNANÇA
Direção e
Liderança
Orçamento 
Atualizado]]</f>
        <v>#DIV/0!</v>
      </c>
      <c r="S140" s="92">
        <f>SUM(S141:S188)</f>
        <v>0</v>
      </c>
      <c r="T140" s="217" t="e">
        <f>Tabela115[[#This Row],[GOVERNANÇA
Direção e
Liderança
(+)
Suplementação
 proposta para a
_ª Reformulação]]/Tabela115[[#This Row],[GOVERNANÇA
Direção e
Liderança
Orçamento 
Atualizado]]</f>
        <v>#DIV/0!</v>
      </c>
      <c r="U140" s="92">
        <f>SUM(U141:U188)</f>
        <v>0</v>
      </c>
      <c r="V140" s="217" t="e">
        <f>-Tabela115[[#This Row],[GOVERNANÇA
Direção e
Liderança
(-)
Redução
proposta para a
_ª Reformulação]]/Tabela115[[#This Row],[GOVERNANÇA
Direção e
Liderança
Orçamento 
Atualizado]]</f>
        <v>#DIV/0!</v>
      </c>
      <c r="W14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0" s="80">
        <f>SUM(X141:X188)</f>
        <v>0</v>
      </c>
      <c r="Y140" s="80">
        <f>SUM(Y141:Y188)</f>
        <v>0</v>
      </c>
      <c r="Z14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0" s="80">
        <f>SUM(AA141:AA188)</f>
        <v>0</v>
      </c>
      <c r="AB140" s="218" t="e">
        <f>Tabela115[[#This Row],[GOVERNANÇA
Relacionamento 
Institucional
Despesa Liquidada até __/__/____]]/Tabela115[[#This Row],[GOVERNANÇA
Relacionamento 
Institucional
Orçamento 
Atualizado]]</f>
        <v>#DIV/0!</v>
      </c>
      <c r="AC140" s="80">
        <f>SUM(AC141:AC188)</f>
        <v>0</v>
      </c>
      <c r="AD140" s="218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0" s="80">
        <f>SUM(AE141:AE188)</f>
        <v>0</v>
      </c>
      <c r="AF14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0" s="80">
        <f>SUM(AH141:AH188)</f>
        <v>0</v>
      </c>
      <c r="AI140" s="92">
        <f>SUM(AI141:AI188)</f>
        <v>0</v>
      </c>
      <c r="AJ140" s="92">
        <f>Tabela115[[#This Row],[GOVERNANÇA
Estratégia
Proposta Orçamentária Inicial]]+Tabela115[[#This Row],[GOVERNANÇA
Estratégia
Transposições Orçamentárias 
Nº __ a __ 
e
Reformulações
aprovadas]]</f>
        <v>0</v>
      </c>
      <c r="AK140" s="92">
        <f>SUM(AK141:AK188)</f>
        <v>0</v>
      </c>
      <c r="AL140" s="217" t="e">
        <f>Tabela115[[#This Row],[GOVERNANÇA
Estratégia
Despesa Liquidada até __/__/____]]/Tabela115[[#This Row],[GOVERNANÇA
Estratégia
Orçamento 
Atualizado]]</f>
        <v>#DIV/0!</v>
      </c>
      <c r="AM140" s="92">
        <f>SUM(AM141:AM188)</f>
        <v>0</v>
      </c>
      <c r="AN140" s="217" t="e">
        <f>Tabela115[[#This Row],[GOVERNANÇA
Estratégia
(+)
Suplementação
 proposta para a
_ª Reformulação]]/Tabela115[[#This Row],[GOVERNANÇA
Estratégia
Orçamento 
Atualizado]]</f>
        <v>#DIV/0!</v>
      </c>
      <c r="AO140" s="92">
        <f>SUM(AO141:AO188)</f>
        <v>0</v>
      </c>
      <c r="AP140" s="217" t="e">
        <f>-Tabela115[[#This Row],[GOVERNANÇA
Estratégia
(-)
Redução
proposta para a
_ª Reformulação]]/Tabela115[[#This Row],[GOVERNANÇA
Estratégia
Orçamento 
Atualizado]]</f>
        <v>#DIV/0!</v>
      </c>
      <c r="AQ14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0" s="80">
        <f>SUM(AR141:AR188)</f>
        <v>0</v>
      </c>
      <c r="AS140" s="92">
        <f>SUM(AS141:AS188)</f>
        <v>0</v>
      </c>
      <c r="AT140" s="92">
        <f>Tabela115[[#This Row],[GOVERNANÇA
Controle
Proposta Orçamentária Inicial]]+Tabela115[[#This Row],[GOVERNANÇA
Controle
Transposições Orçamentárias 
Nº __ a __ 
e
Reformulações
aprovadas]]</f>
        <v>0</v>
      </c>
      <c r="AU140" s="92">
        <f>SUM(AU141:AU188)</f>
        <v>0</v>
      </c>
      <c r="AV140" s="217" t="e">
        <f>Tabela115[[#This Row],[GOVERNANÇA
Controle
Despesa Liquidada até __/__/____]]/Tabela115[[#This Row],[GOVERNANÇA
Controle
Orçamento 
Atualizado]]</f>
        <v>#DIV/0!</v>
      </c>
      <c r="AW140" s="92">
        <f>SUM(AW141:AW188)</f>
        <v>0</v>
      </c>
      <c r="AX140" s="217" t="e">
        <f>Tabela115[[#This Row],[GOVERNANÇA
Controle
(+)
Suplementação
 proposta para a
_ª Reformulação]]/Tabela115[[#This Row],[GOVERNANÇA
Controle
Orçamento 
Atualizado]]</f>
        <v>#DIV/0!</v>
      </c>
      <c r="AY140" s="92">
        <f>SUM(AY141:AY188)</f>
        <v>0</v>
      </c>
      <c r="AZ140" s="217" t="e">
        <f>-Tabela115[[#This Row],[GOVERNANÇA
Controle
(-)
Redução
proposta para a
_ª Reformulação]]/Tabela115[[#This Row],[GOVERNANÇA
Controle
Orçamento 
Atualizado]]</f>
        <v>#DIV/0!</v>
      </c>
      <c r="BA14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0" s="221">
        <f>SUM(BC141:BC188)</f>
        <v>0</v>
      </c>
      <c r="BD140" s="92">
        <f>SUM(BD141:BD188)</f>
        <v>0</v>
      </c>
      <c r="BE140" s="92">
        <f>Tabela115[[#This Row],[FINALIDADE
Fiscalização
Proposta Orçamentária Inicial]]+Tabela115[[#This Row],[FINALIDADE
Fiscalização
Transposições Orçamentárias 
Nº __ a __ 
e
Reformulações
aprovadas]]</f>
        <v>0</v>
      </c>
      <c r="BF140" s="92">
        <f>SUM(BF141:BF188)</f>
        <v>0</v>
      </c>
      <c r="BG140" s="217" t="e">
        <f>Tabela115[[#This Row],[FINALIDADE
Fiscalização
Despesa Liquidada até __/__/____]]/Tabela115[[#This Row],[FINALIDADE
Fiscalização
Orçamento 
Atualizado]]</f>
        <v>#DIV/0!</v>
      </c>
      <c r="BH140" s="92">
        <f>SUM(BH141:BH188)</f>
        <v>0</v>
      </c>
      <c r="BI140" s="217" t="e">
        <f>Tabela115[[#This Row],[FINALIDADE
Fiscalização
(+)
Suplementação
 proposta para a
_ª Reformulação]]/Tabela115[[#This Row],[FINALIDADE
Fiscalização
Orçamento 
Atualizado]]</f>
        <v>#DIV/0!</v>
      </c>
      <c r="BJ140" s="92">
        <f>SUM(BJ141:BJ188)</f>
        <v>0</v>
      </c>
      <c r="BK140" s="217" t="e">
        <f>Tabela115[[#This Row],[FINALIDADE
Fiscalização
(-)
Redução
proposta para a
_ª Reformulação]]/Tabela115[[#This Row],[FINALIDADE
Fiscalização
Orçamento 
Atualizado]]</f>
        <v>#DIV/0!</v>
      </c>
      <c r="BL14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0" s="80">
        <f>SUM(BM141:BM188)</f>
        <v>0</v>
      </c>
      <c r="BN140" s="92">
        <f>SUM(BN141:BN188)</f>
        <v>0</v>
      </c>
      <c r="BO140" s="92">
        <f>Tabela115[[#This Row],[FINALIDADE
Registro
Proposta Orçamentária Inicial]]+Tabela115[[#This Row],[FINALIDADE
Registro
Transposições Orçamentárias 
Nº __ a __ 
e
Reformulações
aprovadas]]</f>
        <v>0</v>
      </c>
      <c r="BP140" s="92">
        <f>SUM(BP141:BP188)</f>
        <v>0</v>
      </c>
      <c r="BQ140" s="220" t="e">
        <f>Tabela115[[#This Row],[FINALIDADE
Registro
Despesa Liquidada até __/__/____]]/Tabela115[[#This Row],[FINALIDADE
Registro
Orçamento 
Atualizado]]</f>
        <v>#DIV/0!</v>
      </c>
      <c r="BR140" s="92">
        <f>SUM(BR141:BR188)</f>
        <v>0</v>
      </c>
      <c r="BS140" s="220" t="e">
        <f>Tabela115[[#This Row],[FINALIDADE
Registro
(+)
Suplementação
 proposta para a
_ª Reformulação]]/Tabela115[[#This Row],[FINALIDADE
Registro
Orçamento 
Atualizado]]</f>
        <v>#DIV/0!</v>
      </c>
      <c r="BT140" s="92">
        <f>SUM(BT141:BT188)</f>
        <v>0</v>
      </c>
      <c r="BU140" s="220" t="e">
        <f>Tabela115[[#This Row],[FINALIDADE
Registro
(-)
Redução
proposta para a
_ª Reformulação]]/Tabela115[[#This Row],[FINALIDADE
Registro
Orçamento 
Atualizado]]</f>
        <v>#DIV/0!</v>
      </c>
      <c r="BV14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0" s="243">
        <f>SUM(BW141:BW188)</f>
        <v>0</v>
      </c>
      <c r="BX140" s="80">
        <f>SUM(BX141:BX188)</f>
        <v>0</v>
      </c>
      <c r="BY14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0" s="92">
        <f>SUM(BZ141:BZ188)</f>
        <v>0</v>
      </c>
      <c r="CA140" s="217" t="e">
        <f>Tabela115[[#This Row],[FINALIDADE
Julgamento e Normatização
Despesa Liquidada até __/__/____]]/Tabela115[[#This Row],[FINALIDADE
Julgamento e Normatização
Orçamento 
Atualizado]]</f>
        <v>#DIV/0!</v>
      </c>
      <c r="CB140" s="92">
        <f>SUM(CB141:CB188)</f>
        <v>0</v>
      </c>
      <c r="CC14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0" s="92">
        <f>SUM(CD141:CD188)</f>
        <v>0</v>
      </c>
      <c r="CE14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4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0" s="80">
        <f>SUM(CH141:CH188)</f>
        <v>0</v>
      </c>
      <c r="CI140" s="80">
        <f>SUM(CI141:CI188)</f>
        <v>0</v>
      </c>
      <c r="CJ14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0" s="80">
        <f>SUM(CK141:CK188)</f>
        <v>0</v>
      </c>
      <c r="CL140" s="218" t="e">
        <f>Tabela115[[#This Row],[GESTÃO
Comunicação 
e Eventos
Despesa Liquidada até __/__/____]]/Tabela115[[#This Row],[GESTÃO
Comunicação 
e Eventos
Orçamento 
Atualizado]]</f>
        <v>#DIV/0!</v>
      </c>
      <c r="CM140" s="80">
        <f>SUM(CM141:CM188)</f>
        <v>0</v>
      </c>
      <c r="CN140" s="218" t="e">
        <f>Tabela115[[#This Row],[GESTÃO
Comunicação 
e Eventos
(+)
Suplementação
 proposta para a
_ª Reformulação]]/Tabela115[[#This Row],[GESTÃO
Comunicação 
e Eventos
Orçamento 
Atualizado]]</f>
        <v>#DIV/0!</v>
      </c>
      <c r="CO140" s="80">
        <f>SUM(CO141:CO188)</f>
        <v>0</v>
      </c>
      <c r="CP140" s="218" t="e">
        <f>-Tabela115[[#This Row],[GESTÃO
Comunicação 
e Eventos
(-)
Redução
proposta para a
_ª Reformulação]]/Tabela115[[#This Row],[GESTÃO
Comunicação 
e Eventos
Orçamento 
Atualizado]]</f>
        <v>#DIV/0!</v>
      </c>
      <c r="CQ14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0" s="80">
        <f>SUM(CR141:CR188)</f>
        <v>0</v>
      </c>
      <c r="CS140" s="80">
        <f>SUM(CS141:CS188)</f>
        <v>0</v>
      </c>
      <c r="CT14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0" s="80">
        <f>SUM(CU141:CU188)</f>
        <v>0</v>
      </c>
      <c r="CV140" s="218" t="e">
        <f>Tabela115[[#This Row],[GESTÃO
Suporte Técnico-Administrativo
Despesa Liquidada até __/__/____]]/Tabela115[[#This Row],[GESTÃO
Suporte Técnico-Administrativo
Orçamento 
Atualizado]]</f>
        <v>#DIV/0!</v>
      </c>
      <c r="CW140" s="80">
        <f>SUM(CW141:CW188)</f>
        <v>0</v>
      </c>
      <c r="CX140" s="218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0" s="80">
        <f>SUM(CY141:CY188)</f>
        <v>0</v>
      </c>
      <c r="CZ14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4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0" s="80">
        <f>SUM(DB141:DB188)</f>
        <v>0</v>
      </c>
      <c r="DC140" s="80">
        <f>SUM(DC141:DC188)</f>
        <v>0</v>
      </c>
      <c r="DD14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0" s="80">
        <f>SUM(DE141:DE188)</f>
        <v>0</v>
      </c>
      <c r="DF140" s="218" t="e">
        <f>Tabela115[[#This Row],[GESTÃO
Tecnologia da
Informação
Despesa Liquidada até __/__/____]]/Tabela115[[#This Row],[GESTÃO
Tecnologia da
Informação
Orçamento 
Atualizado]]</f>
        <v>#DIV/0!</v>
      </c>
      <c r="DG140" s="80">
        <f>SUM(DG141:DG188)</f>
        <v>0</v>
      </c>
      <c r="DH140" s="218" t="e">
        <f>Tabela115[[#This Row],[GESTÃO
Tecnologia da
Informação
(+)
Suplementação
 proposta para a
_ª Reformulação]]/Tabela115[[#This Row],[GESTÃO
Tecnologia da
Informação
Orçamento 
Atualizado]]</f>
        <v>#DIV/0!</v>
      </c>
      <c r="DI140" s="80">
        <f>SUM(DI141:DI188)</f>
        <v>0</v>
      </c>
      <c r="DJ140" s="218" t="e">
        <f>-Tabela115[[#This Row],[GESTÃO
Tecnologia da
Informação
(-)
Redução
proposta para a
_ª Reformulação]]/Tabela115[[#This Row],[GESTÃO
Tecnologia da
Informação
Orçamento 
Atualizado]]</f>
        <v>#DIV/0!</v>
      </c>
      <c r="DK14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0" s="80">
        <f>SUM(DL141:DL188)</f>
        <v>0</v>
      </c>
      <c r="DM140" s="80">
        <f>SUM(DM141:DM188)</f>
        <v>0</v>
      </c>
      <c r="DN140" s="80">
        <f>Tabela115[[#This Row],[GESTÃO
Infraestrutura
Proposta Orçamentária Inicial]]+Tabela115[[#This Row],[GESTÃO
Infraestrutura
Transposições Orçamentárias 
Nº __ a __ 
e
Reformulações
aprovadas]]</f>
        <v>0</v>
      </c>
      <c r="DO140" s="80">
        <f>SUM(DO141:DO188)</f>
        <v>0</v>
      </c>
      <c r="DP140" s="218" t="e">
        <f>Tabela115[[#This Row],[GESTÃO
Infraestrutura
Despesa Liquidada até __/__/____]]/Tabela115[[#This Row],[GESTÃO
Infraestrutura
Orçamento 
Atualizado]]</f>
        <v>#DIV/0!</v>
      </c>
      <c r="DQ140" s="80">
        <f>SUM(DQ141:DQ188)</f>
        <v>0</v>
      </c>
      <c r="DR140" s="218" t="e">
        <f>Tabela115[[#This Row],[GESTÃO
Infraestrutura
(+)
Suplementação
 proposta para a
_ª Reformulação]]/Tabela115[[#This Row],[GESTÃO
Infraestrutura
Orçamento 
Atualizado]]</f>
        <v>#DIV/0!</v>
      </c>
      <c r="DS140" s="80">
        <f>SUM(DS141:DS188)</f>
        <v>0</v>
      </c>
      <c r="DT140" s="218" t="e">
        <f>Tabela115[[#This Row],[GESTÃO
Infraestrutura
(-)
Redução
proposta para a
_ª Reformulação]]/Tabela115[[#This Row],[GESTÃO
Infraestrutura
Orçamento 
Atualizado]]</f>
        <v>#DIV/0!</v>
      </c>
      <c r="DU14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0" s="94"/>
      <c r="DX140" s="94"/>
      <c r="DY140" s="94"/>
      <c r="DZ140" s="94"/>
      <c r="EA140" s="94"/>
      <c r="EB140" s="94"/>
      <c r="EC140" s="94"/>
      <c r="ED140" s="94"/>
      <c r="EE140" s="94"/>
    </row>
    <row r="141" spans="1:135" s="18" customFormat="1" ht="12" x14ac:dyDescent="0.25">
      <c r="A141" s="85" t="s">
        <v>183</v>
      </c>
      <c r="B141" s="42" t="s">
        <v>701</v>
      </c>
      <c r="C14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1" s="227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1" s="227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1" s="69" t="e">
        <f>Tabela115[[#This Row],[DESPESA
LIQUIDADA ATÉ
 __/__/____]]/Tabela115[[#This Row],[ORÇAMENTO
ATUALIZADO]]</f>
        <v>#DIV/0!</v>
      </c>
      <c r="H14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1" s="263" t="e">
        <f>Tabela115[[#This Row],[(+)
SUPLEMENTAÇÃO
PROPOSTA PARA A
_ª
REFORMULAÇÃO]]/Tabela115[[#This Row],[ORÇAMENTO
ATUALIZADO]]</f>
        <v>#DIV/0!</v>
      </c>
      <c r="J14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1" s="263" t="e">
        <f>-Tabela115[[#This Row],[(-)
REDUÇÃO
PROPOSTA PARA A
_ª
REFORMULAÇÃO]]/Tabela115[[#This Row],[ORÇAMENTO
ATUALIZADO]]</f>
        <v>#DIV/0!</v>
      </c>
      <c r="L14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1" s="83" t="e">
        <f>(Tabela115[[#This Row],[PROPOSTA
ORÇAMENTÁRIA
ATUALIZADA
APÓS A
_ª
REFORMULAÇÃO]]/Tabela115[[#This Row],[ORÇAMENTO
ATUALIZADO]])-1</f>
        <v>#DIV/0!</v>
      </c>
      <c r="N141" s="225"/>
      <c r="O141" s="93"/>
      <c r="P14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1" s="93"/>
      <c r="R141" s="201" t="e">
        <f>Tabela115[[#This Row],[GOVERNANÇA
Direção e
Liderança
Despesa Liquidada até __/__/____]]/Tabela115[[#This Row],[GOVERNANÇA
Direção e
Liderança
Orçamento 
Atualizado]]</f>
        <v>#DIV/0!</v>
      </c>
      <c r="S141" s="93"/>
      <c r="T14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1" s="93"/>
      <c r="V141" s="201" t="e">
        <f>-Tabela115[[#This Row],[GOVERNANÇA
Direção e
Liderança
(-)
Redução
proposta para a
_ª Reformulação]]/Tabela115[[#This Row],[GOVERNANÇA
Direção e
Liderança
Orçamento 
Atualizado]]</f>
        <v>#DIV/0!</v>
      </c>
      <c r="W14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1" s="31"/>
      <c r="Y141" s="31"/>
      <c r="Z14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1" s="31"/>
      <c r="AB141" s="203" t="e">
        <f>Tabela115[[#This Row],[GOVERNANÇA
Relacionamento 
Institucional
Despesa Liquidada até __/__/____]]/Tabela115[[#This Row],[GOVERNANÇA
Relacionamento 
Institucional
Orçamento 
Atualizado]]</f>
        <v>#DIV/0!</v>
      </c>
      <c r="AC141" s="31"/>
      <c r="AD14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1" s="31"/>
      <c r="AF14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1" s="31"/>
      <c r="AI141" s="93"/>
      <c r="AJ141" s="93">
        <f>Tabela115[[#This Row],[GOVERNANÇA
Estratégia
Proposta Orçamentária Inicial]]+Tabela115[[#This Row],[GOVERNANÇA
Estratégia
Transposições Orçamentárias 
Nº __ a __ 
e
Reformulações
aprovadas]]</f>
        <v>0</v>
      </c>
      <c r="AK141" s="93"/>
      <c r="AL141" s="201" t="e">
        <f>Tabela115[[#This Row],[GOVERNANÇA
Estratégia
Despesa Liquidada até __/__/____]]/Tabela115[[#This Row],[GOVERNANÇA
Estratégia
Orçamento 
Atualizado]]</f>
        <v>#DIV/0!</v>
      </c>
      <c r="AM141" s="93"/>
      <c r="AN141" s="201" t="e">
        <f>Tabela115[[#This Row],[GOVERNANÇA
Estratégia
(+)
Suplementação
 proposta para a
_ª Reformulação]]/Tabela115[[#This Row],[GOVERNANÇA
Estratégia
Orçamento 
Atualizado]]</f>
        <v>#DIV/0!</v>
      </c>
      <c r="AO141" s="93"/>
      <c r="AP141" s="201" t="e">
        <f>-Tabela115[[#This Row],[GOVERNANÇA
Estratégia
(-)
Redução
proposta para a
_ª Reformulação]]/Tabela115[[#This Row],[GOVERNANÇA
Estratégia
Orçamento 
Atualizado]]</f>
        <v>#DIV/0!</v>
      </c>
      <c r="AQ14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1" s="31"/>
      <c r="AS141" s="93"/>
      <c r="AT141" s="93">
        <f>Tabela115[[#This Row],[GOVERNANÇA
Controle
Proposta Orçamentária Inicial]]+Tabela115[[#This Row],[GOVERNANÇA
Controle
Transposições Orçamentárias 
Nº __ a __ 
e
Reformulações
aprovadas]]</f>
        <v>0</v>
      </c>
      <c r="AU141" s="93"/>
      <c r="AV141" s="201" t="e">
        <f>Tabela115[[#This Row],[GOVERNANÇA
Controle
Despesa Liquidada até __/__/____]]/Tabela115[[#This Row],[GOVERNANÇA
Controle
Orçamento 
Atualizado]]</f>
        <v>#DIV/0!</v>
      </c>
      <c r="AW141" s="93"/>
      <c r="AX141" s="201" t="e">
        <f>Tabela115[[#This Row],[GOVERNANÇA
Controle
(+)
Suplementação
 proposta para a
_ª Reformulação]]/Tabela115[[#This Row],[GOVERNANÇA
Controle
Orçamento 
Atualizado]]</f>
        <v>#DIV/0!</v>
      </c>
      <c r="AY141" s="93"/>
      <c r="AZ141" s="201" t="e">
        <f>-Tabela115[[#This Row],[GOVERNANÇA
Controle
(-)
Redução
proposta para a
_ª Reformulação]]/Tabela115[[#This Row],[GOVERNANÇA
Controle
Orçamento 
Atualizado]]</f>
        <v>#DIV/0!</v>
      </c>
      <c r="BA14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1" s="225"/>
      <c r="BD141" s="93"/>
      <c r="BE141" s="93">
        <f>Tabela115[[#This Row],[FINALIDADE
Fiscalização
Proposta Orçamentária Inicial]]+Tabela115[[#This Row],[FINALIDADE
Fiscalização
Transposições Orçamentárias 
Nº __ a __ 
e
Reformulações
aprovadas]]</f>
        <v>0</v>
      </c>
      <c r="BF141" s="93"/>
      <c r="BG141" s="201" t="e">
        <f>Tabela115[[#This Row],[FINALIDADE
Fiscalização
Despesa Liquidada até __/__/____]]/Tabela115[[#This Row],[FINALIDADE
Fiscalização
Orçamento 
Atualizado]]</f>
        <v>#DIV/0!</v>
      </c>
      <c r="BH141" s="93"/>
      <c r="BI141" s="201" t="e">
        <f>Tabela115[[#This Row],[FINALIDADE
Fiscalização
(+)
Suplementação
 proposta para a
_ª Reformulação]]/Tabela115[[#This Row],[FINALIDADE
Fiscalização
Orçamento 
Atualizado]]</f>
        <v>#DIV/0!</v>
      </c>
      <c r="BJ141" s="93"/>
      <c r="BK141" s="201" t="e">
        <f>Tabela115[[#This Row],[FINALIDADE
Fiscalização
(-)
Redução
proposta para a
_ª Reformulação]]/Tabela115[[#This Row],[FINALIDADE
Fiscalização
Orçamento 
Atualizado]]</f>
        <v>#DIV/0!</v>
      </c>
      <c r="BL14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1" s="31"/>
      <c r="BN141" s="93"/>
      <c r="BO141" s="93">
        <f>Tabela115[[#This Row],[FINALIDADE
Registro
Proposta Orçamentária Inicial]]+Tabela115[[#This Row],[FINALIDADE
Registro
Transposições Orçamentárias 
Nº __ a __ 
e
Reformulações
aprovadas]]</f>
        <v>0</v>
      </c>
      <c r="BP141" s="93"/>
      <c r="BQ141" s="202" t="e">
        <f>Tabela115[[#This Row],[FINALIDADE
Registro
Despesa Liquidada até __/__/____]]/Tabela115[[#This Row],[FINALIDADE
Registro
Orçamento 
Atualizado]]</f>
        <v>#DIV/0!</v>
      </c>
      <c r="BR141" s="93"/>
      <c r="BS141" s="202" t="e">
        <f>Tabela115[[#This Row],[FINALIDADE
Registro
(+)
Suplementação
 proposta para a
_ª Reformulação]]/Tabela115[[#This Row],[FINALIDADE
Registro
Orçamento 
Atualizado]]</f>
        <v>#DIV/0!</v>
      </c>
      <c r="BT141" s="93"/>
      <c r="BU141" s="202" t="e">
        <f>Tabela115[[#This Row],[FINALIDADE
Registro
(-)
Redução
proposta para a
_ª Reformulação]]/Tabela115[[#This Row],[FINALIDADE
Registro
Orçamento 
Atualizado]]</f>
        <v>#DIV/0!</v>
      </c>
      <c r="BV14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1" s="244"/>
      <c r="BX141" s="31"/>
      <c r="BY14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1" s="93"/>
      <c r="CA141" s="201" t="e">
        <f>Tabela115[[#This Row],[FINALIDADE
Julgamento e Normatização
Despesa Liquidada até __/__/____]]/Tabela115[[#This Row],[FINALIDADE
Julgamento e Normatização
Orçamento 
Atualizado]]</f>
        <v>#DIV/0!</v>
      </c>
      <c r="CB141" s="93"/>
      <c r="CC14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1" s="93"/>
      <c r="CE14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1" s="31"/>
      <c r="CI141" s="31"/>
      <c r="CJ14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1" s="31"/>
      <c r="CL141" s="203" t="e">
        <f>Tabela115[[#This Row],[GESTÃO
Comunicação 
e Eventos
Despesa Liquidada até __/__/____]]/Tabela115[[#This Row],[GESTÃO
Comunicação 
e Eventos
Orçamento 
Atualizado]]</f>
        <v>#DIV/0!</v>
      </c>
      <c r="CM141" s="31"/>
      <c r="CN141" s="203" t="e">
        <f>Tabela115[[#This Row],[GESTÃO
Comunicação 
e Eventos
(+)
Suplementação
 proposta para a
_ª Reformulação]]/Tabela115[[#This Row],[GESTÃO
Comunicação 
e Eventos
Orçamento 
Atualizado]]</f>
        <v>#DIV/0!</v>
      </c>
      <c r="CO141" s="31"/>
      <c r="CP141" s="203" t="e">
        <f>-Tabela115[[#This Row],[GESTÃO
Comunicação 
e Eventos
(-)
Redução
proposta para a
_ª Reformulação]]/Tabela115[[#This Row],[GESTÃO
Comunicação 
e Eventos
Orçamento 
Atualizado]]</f>
        <v>#DIV/0!</v>
      </c>
      <c r="CQ14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1" s="31"/>
      <c r="CS141" s="31"/>
      <c r="CT14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1" s="31"/>
      <c r="CV141" s="203" t="e">
        <f>Tabela115[[#This Row],[GESTÃO
Suporte Técnico-Administrativo
Despesa Liquidada até __/__/____]]/Tabela115[[#This Row],[GESTÃO
Suporte Técnico-Administrativo
Orçamento 
Atualizado]]</f>
        <v>#DIV/0!</v>
      </c>
      <c r="CW141" s="31"/>
      <c r="CX14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1" s="31"/>
      <c r="CZ14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1" s="31"/>
      <c r="DC141" s="31"/>
      <c r="DD14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1" s="31"/>
      <c r="DF141" s="203" t="e">
        <f>Tabela115[[#This Row],[GESTÃO
Tecnologia da
Informação
Despesa Liquidada até __/__/____]]/Tabela115[[#This Row],[GESTÃO
Tecnologia da
Informação
Orçamento 
Atualizado]]</f>
        <v>#DIV/0!</v>
      </c>
      <c r="DG141" s="31"/>
      <c r="DH14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1" s="31"/>
      <c r="DJ141" s="203" t="e">
        <f>-Tabela115[[#This Row],[GESTÃO
Tecnologia da
Informação
(-)
Redução
proposta para a
_ª Reformulação]]/Tabela115[[#This Row],[GESTÃO
Tecnologia da
Informação
Orçamento 
Atualizado]]</f>
        <v>#DIV/0!</v>
      </c>
      <c r="DK14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1" s="31"/>
      <c r="DM141" s="31"/>
      <c r="DN141" s="31">
        <f>Tabela115[[#This Row],[GESTÃO
Infraestrutura
Proposta Orçamentária Inicial]]+Tabela115[[#This Row],[GESTÃO
Infraestrutura
Transposições Orçamentárias 
Nº __ a __ 
e
Reformulações
aprovadas]]</f>
        <v>0</v>
      </c>
      <c r="DO141" s="31"/>
      <c r="DP141" s="203" t="e">
        <f>Tabela115[[#This Row],[GESTÃO
Infraestrutura
Despesa Liquidada até __/__/____]]/Tabela115[[#This Row],[GESTÃO
Infraestrutura
Orçamento 
Atualizado]]</f>
        <v>#DIV/0!</v>
      </c>
      <c r="DQ141" s="31"/>
      <c r="DR141" s="203" t="e">
        <f>Tabela115[[#This Row],[GESTÃO
Infraestrutura
(+)
Suplementação
 proposta para a
_ª Reformulação]]/Tabela115[[#This Row],[GESTÃO
Infraestrutura
Orçamento 
Atualizado]]</f>
        <v>#DIV/0!</v>
      </c>
      <c r="DS141" s="31"/>
      <c r="DT141" s="203" t="e">
        <f>Tabela115[[#This Row],[GESTÃO
Infraestrutura
(-)
Redução
proposta para a
_ª Reformulação]]/Tabela115[[#This Row],[GESTÃO
Infraestrutura
Orçamento 
Atualizado]]</f>
        <v>#DIV/0!</v>
      </c>
      <c r="DU14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1" s="89"/>
      <c r="DX141" s="89"/>
      <c r="DY141" s="89"/>
      <c r="DZ141" s="89"/>
      <c r="EA141" s="89"/>
      <c r="EB141" s="89"/>
      <c r="EC141" s="89"/>
      <c r="ED141" s="89"/>
      <c r="EE141" s="89"/>
    </row>
    <row r="142" spans="1:135" s="18" customFormat="1" ht="12" x14ac:dyDescent="0.25">
      <c r="A142" s="85" t="s">
        <v>184</v>
      </c>
      <c r="B142" s="42" t="s">
        <v>702</v>
      </c>
      <c r="C14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2" s="69" t="e">
        <f>Tabela115[[#This Row],[DESPESA
LIQUIDADA ATÉ
 __/__/____]]/Tabela115[[#This Row],[ORÇAMENTO
ATUALIZADO]]</f>
        <v>#DIV/0!</v>
      </c>
      <c r="H14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2" s="263" t="e">
        <f>Tabela115[[#This Row],[(+)
SUPLEMENTAÇÃO
PROPOSTA PARA A
_ª
REFORMULAÇÃO]]/Tabela115[[#This Row],[ORÇAMENTO
ATUALIZADO]]</f>
        <v>#DIV/0!</v>
      </c>
      <c r="J14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2" s="263" t="e">
        <f>-Tabela115[[#This Row],[(-)
REDUÇÃO
PROPOSTA PARA A
_ª
REFORMULAÇÃO]]/Tabela115[[#This Row],[ORÇAMENTO
ATUALIZADO]]</f>
        <v>#DIV/0!</v>
      </c>
      <c r="L14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2" s="83" t="e">
        <f>(Tabela115[[#This Row],[PROPOSTA
ORÇAMENTÁRIA
ATUALIZADA
APÓS A
_ª
REFORMULAÇÃO]]/Tabela115[[#This Row],[ORÇAMENTO
ATUALIZADO]])-1</f>
        <v>#DIV/0!</v>
      </c>
      <c r="N142" s="225"/>
      <c r="O142" s="93"/>
      <c r="P14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2" s="93"/>
      <c r="R142" s="201" t="e">
        <f>Tabela115[[#This Row],[GOVERNANÇA
Direção e
Liderança
Despesa Liquidada até __/__/____]]/Tabela115[[#This Row],[GOVERNANÇA
Direção e
Liderança
Orçamento 
Atualizado]]</f>
        <v>#DIV/0!</v>
      </c>
      <c r="S142" s="93"/>
      <c r="T14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2" s="93"/>
      <c r="V142" s="201" t="e">
        <f>-Tabela115[[#This Row],[GOVERNANÇA
Direção e
Liderança
(-)
Redução
proposta para a
_ª Reformulação]]/Tabela115[[#This Row],[GOVERNANÇA
Direção e
Liderança
Orçamento 
Atualizado]]</f>
        <v>#DIV/0!</v>
      </c>
      <c r="W14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2" s="31"/>
      <c r="Y142" s="31"/>
      <c r="Z14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2" s="31"/>
      <c r="AB142" s="203" t="e">
        <f>Tabela115[[#This Row],[GOVERNANÇA
Relacionamento 
Institucional
Despesa Liquidada até __/__/____]]/Tabela115[[#This Row],[GOVERNANÇA
Relacionamento 
Institucional
Orçamento 
Atualizado]]</f>
        <v>#DIV/0!</v>
      </c>
      <c r="AC142" s="31"/>
      <c r="AD14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2" s="31"/>
      <c r="AF14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2" s="31"/>
      <c r="AI142" s="93"/>
      <c r="AJ142" s="93">
        <f>Tabela115[[#This Row],[GOVERNANÇA
Estratégia
Proposta Orçamentária Inicial]]+Tabela115[[#This Row],[GOVERNANÇA
Estratégia
Transposições Orçamentárias 
Nº __ a __ 
e
Reformulações
aprovadas]]</f>
        <v>0</v>
      </c>
      <c r="AK142" s="93"/>
      <c r="AL142" s="201" t="e">
        <f>Tabela115[[#This Row],[GOVERNANÇA
Estratégia
Despesa Liquidada até __/__/____]]/Tabela115[[#This Row],[GOVERNANÇA
Estratégia
Orçamento 
Atualizado]]</f>
        <v>#DIV/0!</v>
      </c>
      <c r="AM142" s="93"/>
      <c r="AN142" s="201" t="e">
        <f>Tabela115[[#This Row],[GOVERNANÇA
Estratégia
(+)
Suplementação
 proposta para a
_ª Reformulação]]/Tabela115[[#This Row],[GOVERNANÇA
Estratégia
Orçamento 
Atualizado]]</f>
        <v>#DIV/0!</v>
      </c>
      <c r="AO142" s="93"/>
      <c r="AP142" s="201" t="e">
        <f>-Tabela115[[#This Row],[GOVERNANÇA
Estratégia
(-)
Redução
proposta para a
_ª Reformulação]]/Tabela115[[#This Row],[GOVERNANÇA
Estratégia
Orçamento 
Atualizado]]</f>
        <v>#DIV/0!</v>
      </c>
      <c r="AQ14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2" s="31"/>
      <c r="AS142" s="93"/>
      <c r="AT142" s="93">
        <f>Tabela115[[#This Row],[GOVERNANÇA
Controle
Proposta Orçamentária Inicial]]+Tabela115[[#This Row],[GOVERNANÇA
Controle
Transposições Orçamentárias 
Nº __ a __ 
e
Reformulações
aprovadas]]</f>
        <v>0</v>
      </c>
      <c r="AU142" s="93"/>
      <c r="AV142" s="201" t="e">
        <f>Tabela115[[#This Row],[GOVERNANÇA
Controle
Despesa Liquidada até __/__/____]]/Tabela115[[#This Row],[GOVERNANÇA
Controle
Orçamento 
Atualizado]]</f>
        <v>#DIV/0!</v>
      </c>
      <c r="AW142" s="93"/>
      <c r="AX142" s="201" t="e">
        <f>Tabela115[[#This Row],[GOVERNANÇA
Controle
(+)
Suplementação
 proposta para a
_ª Reformulação]]/Tabela115[[#This Row],[GOVERNANÇA
Controle
Orçamento 
Atualizado]]</f>
        <v>#DIV/0!</v>
      </c>
      <c r="AY142" s="93"/>
      <c r="AZ142" s="201" t="e">
        <f>-Tabela115[[#This Row],[GOVERNANÇA
Controle
(-)
Redução
proposta para a
_ª Reformulação]]/Tabela115[[#This Row],[GOVERNANÇA
Controle
Orçamento 
Atualizado]]</f>
        <v>#DIV/0!</v>
      </c>
      <c r="BA14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2" s="225"/>
      <c r="BD142" s="93"/>
      <c r="BE142" s="93">
        <f>Tabela115[[#This Row],[FINALIDADE
Fiscalização
Proposta Orçamentária Inicial]]+Tabela115[[#This Row],[FINALIDADE
Fiscalização
Transposições Orçamentárias 
Nº __ a __ 
e
Reformulações
aprovadas]]</f>
        <v>0</v>
      </c>
      <c r="BF142" s="93"/>
      <c r="BG142" s="201" t="e">
        <f>Tabela115[[#This Row],[FINALIDADE
Fiscalização
Despesa Liquidada até __/__/____]]/Tabela115[[#This Row],[FINALIDADE
Fiscalização
Orçamento 
Atualizado]]</f>
        <v>#DIV/0!</v>
      </c>
      <c r="BH142" s="93"/>
      <c r="BI142" s="201" t="e">
        <f>Tabela115[[#This Row],[FINALIDADE
Fiscalização
(+)
Suplementação
 proposta para a
_ª Reformulação]]/Tabela115[[#This Row],[FINALIDADE
Fiscalização
Orçamento 
Atualizado]]</f>
        <v>#DIV/0!</v>
      </c>
      <c r="BJ142" s="93"/>
      <c r="BK142" s="201" t="e">
        <f>Tabela115[[#This Row],[FINALIDADE
Fiscalização
(-)
Redução
proposta para a
_ª Reformulação]]/Tabela115[[#This Row],[FINALIDADE
Fiscalização
Orçamento 
Atualizado]]</f>
        <v>#DIV/0!</v>
      </c>
      <c r="BL14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2" s="31"/>
      <c r="BN142" s="93"/>
      <c r="BO142" s="93">
        <f>Tabela115[[#This Row],[FINALIDADE
Registro
Proposta Orçamentária Inicial]]+Tabela115[[#This Row],[FINALIDADE
Registro
Transposições Orçamentárias 
Nº __ a __ 
e
Reformulações
aprovadas]]</f>
        <v>0</v>
      </c>
      <c r="BP142" s="93"/>
      <c r="BQ142" s="202" t="e">
        <f>Tabela115[[#This Row],[FINALIDADE
Registro
Despesa Liquidada até __/__/____]]/Tabela115[[#This Row],[FINALIDADE
Registro
Orçamento 
Atualizado]]</f>
        <v>#DIV/0!</v>
      </c>
      <c r="BR142" s="93"/>
      <c r="BS142" s="202" t="e">
        <f>Tabela115[[#This Row],[FINALIDADE
Registro
(+)
Suplementação
 proposta para a
_ª Reformulação]]/Tabela115[[#This Row],[FINALIDADE
Registro
Orçamento 
Atualizado]]</f>
        <v>#DIV/0!</v>
      </c>
      <c r="BT142" s="93"/>
      <c r="BU142" s="202" t="e">
        <f>Tabela115[[#This Row],[FINALIDADE
Registro
(-)
Redução
proposta para a
_ª Reformulação]]/Tabela115[[#This Row],[FINALIDADE
Registro
Orçamento 
Atualizado]]</f>
        <v>#DIV/0!</v>
      </c>
      <c r="BV14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2" s="244"/>
      <c r="BX142" s="31"/>
      <c r="BY14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2" s="93"/>
      <c r="CA142" s="201" t="e">
        <f>Tabela115[[#This Row],[FINALIDADE
Julgamento e Normatização
Despesa Liquidada até __/__/____]]/Tabela115[[#This Row],[FINALIDADE
Julgamento e Normatização
Orçamento 
Atualizado]]</f>
        <v>#DIV/0!</v>
      </c>
      <c r="CB142" s="93"/>
      <c r="CC14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2" s="93"/>
      <c r="CE14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2" s="31"/>
      <c r="CI142" s="31"/>
      <c r="CJ14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2" s="31"/>
      <c r="CL142" s="203" t="e">
        <f>Tabela115[[#This Row],[GESTÃO
Comunicação 
e Eventos
Despesa Liquidada até __/__/____]]/Tabela115[[#This Row],[GESTÃO
Comunicação 
e Eventos
Orçamento 
Atualizado]]</f>
        <v>#DIV/0!</v>
      </c>
      <c r="CM142" s="31"/>
      <c r="CN142" s="203" t="e">
        <f>Tabela115[[#This Row],[GESTÃO
Comunicação 
e Eventos
(+)
Suplementação
 proposta para a
_ª Reformulação]]/Tabela115[[#This Row],[GESTÃO
Comunicação 
e Eventos
Orçamento 
Atualizado]]</f>
        <v>#DIV/0!</v>
      </c>
      <c r="CO142" s="31"/>
      <c r="CP142" s="203" t="e">
        <f>-Tabela115[[#This Row],[GESTÃO
Comunicação 
e Eventos
(-)
Redução
proposta para a
_ª Reformulação]]/Tabela115[[#This Row],[GESTÃO
Comunicação 
e Eventos
Orçamento 
Atualizado]]</f>
        <v>#DIV/0!</v>
      </c>
      <c r="CQ14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2" s="31"/>
      <c r="CS142" s="31"/>
      <c r="CT14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2" s="31"/>
      <c r="CV142" s="203" t="e">
        <f>Tabela115[[#This Row],[GESTÃO
Suporte Técnico-Administrativo
Despesa Liquidada até __/__/____]]/Tabela115[[#This Row],[GESTÃO
Suporte Técnico-Administrativo
Orçamento 
Atualizado]]</f>
        <v>#DIV/0!</v>
      </c>
      <c r="CW142" s="31"/>
      <c r="CX14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2" s="31"/>
      <c r="CZ14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2" s="31"/>
      <c r="DC142" s="31"/>
      <c r="DD14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2" s="31"/>
      <c r="DF142" s="203" t="e">
        <f>Tabela115[[#This Row],[GESTÃO
Tecnologia da
Informação
Despesa Liquidada até __/__/____]]/Tabela115[[#This Row],[GESTÃO
Tecnologia da
Informação
Orçamento 
Atualizado]]</f>
        <v>#DIV/0!</v>
      </c>
      <c r="DG142" s="31"/>
      <c r="DH14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2" s="31"/>
      <c r="DJ142" s="203" t="e">
        <f>-Tabela115[[#This Row],[GESTÃO
Tecnologia da
Informação
(-)
Redução
proposta para a
_ª Reformulação]]/Tabela115[[#This Row],[GESTÃO
Tecnologia da
Informação
Orçamento 
Atualizado]]</f>
        <v>#DIV/0!</v>
      </c>
      <c r="DK14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2" s="31"/>
      <c r="DM142" s="31"/>
      <c r="DN142" s="31">
        <f>Tabela115[[#This Row],[GESTÃO
Infraestrutura
Proposta Orçamentária Inicial]]+Tabela115[[#This Row],[GESTÃO
Infraestrutura
Transposições Orçamentárias 
Nº __ a __ 
e
Reformulações
aprovadas]]</f>
        <v>0</v>
      </c>
      <c r="DO142" s="31"/>
      <c r="DP142" s="203" t="e">
        <f>Tabela115[[#This Row],[GESTÃO
Infraestrutura
Despesa Liquidada até __/__/____]]/Tabela115[[#This Row],[GESTÃO
Infraestrutura
Orçamento 
Atualizado]]</f>
        <v>#DIV/0!</v>
      </c>
      <c r="DQ142" s="31"/>
      <c r="DR142" s="203" t="e">
        <f>Tabela115[[#This Row],[GESTÃO
Infraestrutura
(+)
Suplementação
 proposta para a
_ª Reformulação]]/Tabela115[[#This Row],[GESTÃO
Infraestrutura
Orçamento 
Atualizado]]</f>
        <v>#DIV/0!</v>
      </c>
      <c r="DS142" s="31"/>
      <c r="DT142" s="203" t="e">
        <f>Tabela115[[#This Row],[GESTÃO
Infraestrutura
(-)
Redução
proposta para a
_ª Reformulação]]/Tabela115[[#This Row],[GESTÃO
Infraestrutura
Orçamento 
Atualizado]]</f>
        <v>#DIV/0!</v>
      </c>
      <c r="DU14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2" s="89"/>
      <c r="DX142" s="89"/>
      <c r="DY142" s="89"/>
      <c r="DZ142" s="89"/>
      <c r="EA142" s="89"/>
      <c r="EB142" s="89"/>
      <c r="EC142" s="89"/>
      <c r="ED142" s="89"/>
      <c r="EE142" s="89"/>
    </row>
    <row r="143" spans="1:135" s="18" customFormat="1" ht="12" x14ac:dyDescent="0.25">
      <c r="A143" s="85" t="s">
        <v>744</v>
      </c>
      <c r="B143" s="42" t="s">
        <v>703</v>
      </c>
      <c r="C14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3" s="69" t="e">
        <f>Tabela115[[#This Row],[DESPESA
LIQUIDADA ATÉ
 __/__/____]]/Tabela115[[#This Row],[ORÇAMENTO
ATUALIZADO]]</f>
        <v>#DIV/0!</v>
      </c>
      <c r="H14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3" s="263" t="e">
        <f>Tabela115[[#This Row],[(+)
SUPLEMENTAÇÃO
PROPOSTA PARA A
_ª
REFORMULAÇÃO]]/Tabela115[[#This Row],[ORÇAMENTO
ATUALIZADO]]</f>
        <v>#DIV/0!</v>
      </c>
      <c r="J14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3" s="263" t="e">
        <f>-Tabela115[[#This Row],[(-)
REDUÇÃO
PROPOSTA PARA A
_ª
REFORMULAÇÃO]]/Tabela115[[#This Row],[ORÇAMENTO
ATUALIZADO]]</f>
        <v>#DIV/0!</v>
      </c>
      <c r="L14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3" s="83" t="e">
        <f>(Tabela115[[#This Row],[PROPOSTA
ORÇAMENTÁRIA
ATUALIZADA
APÓS A
_ª
REFORMULAÇÃO]]/Tabela115[[#This Row],[ORÇAMENTO
ATUALIZADO]])-1</f>
        <v>#DIV/0!</v>
      </c>
      <c r="N143" s="225"/>
      <c r="O143" s="93"/>
      <c r="P14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3" s="93"/>
      <c r="R143" s="201" t="e">
        <f>Tabela115[[#This Row],[GOVERNANÇA
Direção e
Liderança
Despesa Liquidada até __/__/____]]/Tabela115[[#This Row],[GOVERNANÇA
Direção e
Liderança
Orçamento 
Atualizado]]</f>
        <v>#DIV/0!</v>
      </c>
      <c r="S143" s="93"/>
      <c r="T14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3" s="93"/>
      <c r="V143" s="201" t="e">
        <f>-Tabela115[[#This Row],[GOVERNANÇA
Direção e
Liderança
(-)
Redução
proposta para a
_ª Reformulação]]/Tabela115[[#This Row],[GOVERNANÇA
Direção e
Liderança
Orçamento 
Atualizado]]</f>
        <v>#DIV/0!</v>
      </c>
      <c r="W14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3" s="31"/>
      <c r="Y143" s="31"/>
      <c r="Z14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3" s="31"/>
      <c r="AB143" s="203" t="e">
        <f>Tabela115[[#This Row],[GOVERNANÇA
Relacionamento 
Institucional
Despesa Liquidada até __/__/____]]/Tabela115[[#This Row],[GOVERNANÇA
Relacionamento 
Institucional
Orçamento 
Atualizado]]</f>
        <v>#DIV/0!</v>
      </c>
      <c r="AC143" s="31"/>
      <c r="AD14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3" s="31"/>
      <c r="AF14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3" s="31"/>
      <c r="AI143" s="93"/>
      <c r="AJ143" s="93">
        <f>Tabela115[[#This Row],[GOVERNANÇA
Estratégia
Proposta Orçamentária Inicial]]+Tabela115[[#This Row],[GOVERNANÇA
Estratégia
Transposições Orçamentárias 
Nº __ a __ 
e
Reformulações
aprovadas]]</f>
        <v>0</v>
      </c>
      <c r="AK143" s="93"/>
      <c r="AL143" s="201" t="e">
        <f>Tabela115[[#This Row],[GOVERNANÇA
Estratégia
Despesa Liquidada até __/__/____]]/Tabela115[[#This Row],[GOVERNANÇA
Estratégia
Orçamento 
Atualizado]]</f>
        <v>#DIV/0!</v>
      </c>
      <c r="AM143" s="93"/>
      <c r="AN143" s="201" t="e">
        <f>Tabela115[[#This Row],[GOVERNANÇA
Estratégia
(+)
Suplementação
 proposta para a
_ª Reformulação]]/Tabela115[[#This Row],[GOVERNANÇA
Estratégia
Orçamento 
Atualizado]]</f>
        <v>#DIV/0!</v>
      </c>
      <c r="AO143" s="93"/>
      <c r="AP143" s="201" t="e">
        <f>-Tabela115[[#This Row],[GOVERNANÇA
Estratégia
(-)
Redução
proposta para a
_ª Reformulação]]/Tabela115[[#This Row],[GOVERNANÇA
Estratégia
Orçamento 
Atualizado]]</f>
        <v>#DIV/0!</v>
      </c>
      <c r="AQ14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3" s="31"/>
      <c r="AS143" s="93"/>
      <c r="AT143" s="93">
        <f>Tabela115[[#This Row],[GOVERNANÇA
Controle
Proposta Orçamentária Inicial]]+Tabela115[[#This Row],[GOVERNANÇA
Controle
Transposições Orçamentárias 
Nº __ a __ 
e
Reformulações
aprovadas]]</f>
        <v>0</v>
      </c>
      <c r="AU143" s="93"/>
      <c r="AV143" s="201" t="e">
        <f>Tabela115[[#This Row],[GOVERNANÇA
Controle
Despesa Liquidada até __/__/____]]/Tabela115[[#This Row],[GOVERNANÇA
Controle
Orçamento 
Atualizado]]</f>
        <v>#DIV/0!</v>
      </c>
      <c r="AW143" s="93"/>
      <c r="AX143" s="201" t="e">
        <f>Tabela115[[#This Row],[GOVERNANÇA
Controle
(+)
Suplementação
 proposta para a
_ª Reformulação]]/Tabela115[[#This Row],[GOVERNANÇA
Controle
Orçamento 
Atualizado]]</f>
        <v>#DIV/0!</v>
      </c>
      <c r="AY143" s="93"/>
      <c r="AZ143" s="201" t="e">
        <f>-Tabela115[[#This Row],[GOVERNANÇA
Controle
(-)
Redução
proposta para a
_ª Reformulação]]/Tabela115[[#This Row],[GOVERNANÇA
Controle
Orçamento 
Atualizado]]</f>
        <v>#DIV/0!</v>
      </c>
      <c r="BA14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3" s="225"/>
      <c r="BD143" s="93"/>
      <c r="BE143" s="93">
        <f>Tabela115[[#This Row],[FINALIDADE
Fiscalização
Proposta Orçamentária Inicial]]+Tabela115[[#This Row],[FINALIDADE
Fiscalização
Transposições Orçamentárias 
Nº __ a __ 
e
Reformulações
aprovadas]]</f>
        <v>0</v>
      </c>
      <c r="BF143" s="93"/>
      <c r="BG143" s="201" t="e">
        <f>Tabela115[[#This Row],[FINALIDADE
Fiscalização
Despesa Liquidada até __/__/____]]/Tabela115[[#This Row],[FINALIDADE
Fiscalização
Orçamento 
Atualizado]]</f>
        <v>#DIV/0!</v>
      </c>
      <c r="BH143" s="93"/>
      <c r="BI143" s="201" t="e">
        <f>Tabela115[[#This Row],[FINALIDADE
Fiscalização
(+)
Suplementação
 proposta para a
_ª Reformulação]]/Tabela115[[#This Row],[FINALIDADE
Fiscalização
Orçamento 
Atualizado]]</f>
        <v>#DIV/0!</v>
      </c>
      <c r="BJ143" s="93"/>
      <c r="BK143" s="201" t="e">
        <f>Tabela115[[#This Row],[FINALIDADE
Fiscalização
(-)
Redução
proposta para a
_ª Reformulação]]/Tabela115[[#This Row],[FINALIDADE
Fiscalização
Orçamento 
Atualizado]]</f>
        <v>#DIV/0!</v>
      </c>
      <c r="BL14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3" s="31"/>
      <c r="BN143" s="93"/>
      <c r="BO143" s="93">
        <f>Tabela115[[#This Row],[FINALIDADE
Registro
Proposta Orçamentária Inicial]]+Tabela115[[#This Row],[FINALIDADE
Registro
Transposições Orçamentárias 
Nº __ a __ 
e
Reformulações
aprovadas]]</f>
        <v>0</v>
      </c>
      <c r="BP143" s="93"/>
      <c r="BQ143" s="202" t="e">
        <f>Tabela115[[#This Row],[FINALIDADE
Registro
Despesa Liquidada até __/__/____]]/Tabela115[[#This Row],[FINALIDADE
Registro
Orçamento 
Atualizado]]</f>
        <v>#DIV/0!</v>
      </c>
      <c r="BR143" s="93"/>
      <c r="BS143" s="202" t="e">
        <f>Tabela115[[#This Row],[FINALIDADE
Registro
(+)
Suplementação
 proposta para a
_ª Reformulação]]/Tabela115[[#This Row],[FINALIDADE
Registro
Orçamento 
Atualizado]]</f>
        <v>#DIV/0!</v>
      </c>
      <c r="BT143" s="93"/>
      <c r="BU143" s="202" t="e">
        <f>Tabela115[[#This Row],[FINALIDADE
Registro
(-)
Redução
proposta para a
_ª Reformulação]]/Tabela115[[#This Row],[FINALIDADE
Registro
Orçamento 
Atualizado]]</f>
        <v>#DIV/0!</v>
      </c>
      <c r="BV14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3" s="244"/>
      <c r="BX143" s="31"/>
      <c r="BY14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3" s="93"/>
      <c r="CA143" s="201" t="e">
        <f>Tabela115[[#This Row],[FINALIDADE
Julgamento e Normatização
Despesa Liquidada até __/__/____]]/Tabela115[[#This Row],[FINALIDADE
Julgamento e Normatização
Orçamento 
Atualizado]]</f>
        <v>#DIV/0!</v>
      </c>
      <c r="CB143" s="93"/>
      <c r="CC14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3" s="93"/>
      <c r="CE14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3" s="31"/>
      <c r="CI143" s="31"/>
      <c r="CJ14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3" s="31"/>
      <c r="CL143" s="203" t="e">
        <f>Tabela115[[#This Row],[GESTÃO
Comunicação 
e Eventos
Despesa Liquidada até __/__/____]]/Tabela115[[#This Row],[GESTÃO
Comunicação 
e Eventos
Orçamento 
Atualizado]]</f>
        <v>#DIV/0!</v>
      </c>
      <c r="CM143" s="31"/>
      <c r="CN143" s="203" t="e">
        <f>Tabela115[[#This Row],[GESTÃO
Comunicação 
e Eventos
(+)
Suplementação
 proposta para a
_ª Reformulação]]/Tabela115[[#This Row],[GESTÃO
Comunicação 
e Eventos
Orçamento 
Atualizado]]</f>
        <v>#DIV/0!</v>
      </c>
      <c r="CO143" s="31"/>
      <c r="CP143" s="203" t="e">
        <f>-Tabela115[[#This Row],[GESTÃO
Comunicação 
e Eventos
(-)
Redução
proposta para a
_ª Reformulação]]/Tabela115[[#This Row],[GESTÃO
Comunicação 
e Eventos
Orçamento 
Atualizado]]</f>
        <v>#DIV/0!</v>
      </c>
      <c r="CQ14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3" s="31"/>
      <c r="CS143" s="31"/>
      <c r="CT14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3" s="31"/>
      <c r="CV143" s="203" t="e">
        <f>Tabela115[[#This Row],[GESTÃO
Suporte Técnico-Administrativo
Despesa Liquidada até __/__/____]]/Tabela115[[#This Row],[GESTÃO
Suporte Técnico-Administrativo
Orçamento 
Atualizado]]</f>
        <v>#DIV/0!</v>
      </c>
      <c r="CW143" s="31"/>
      <c r="CX14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3" s="31"/>
      <c r="CZ14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3" s="31"/>
      <c r="DC143" s="31"/>
      <c r="DD14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3" s="31"/>
      <c r="DF143" s="203" t="e">
        <f>Tabela115[[#This Row],[GESTÃO
Tecnologia da
Informação
Despesa Liquidada até __/__/____]]/Tabela115[[#This Row],[GESTÃO
Tecnologia da
Informação
Orçamento 
Atualizado]]</f>
        <v>#DIV/0!</v>
      </c>
      <c r="DG143" s="31"/>
      <c r="DH14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3" s="31"/>
      <c r="DJ143" s="203" t="e">
        <f>-Tabela115[[#This Row],[GESTÃO
Tecnologia da
Informação
(-)
Redução
proposta para a
_ª Reformulação]]/Tabela115[[#This Row],[GESTÃO
Tecnologia da
Informação
Orçamento 
Atualizado]]</f>
        <v>#DIV/0!</v>
      </c>
      <c r="DK14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3" s="31"/>
      <c r="DM143" s="31"/>
      <c r="DN143" s="31">
        <f>Tabela115[[#This Row],[GESTÃO
Infraestrutura
Proposta Orçamentária Inicial]]+Tabela115[[#This Row],[GESTÃO
Infraestrutura
Transposições Orçamentárias 
Nº __ a __ 
e
Reformulações
aprovadas]]</f>
        <v>0</v>
      </c>
      <c r="DO143" s="31"/>
      <c r="DP143" s="203" t="e">
        <f>Tabela115[[#This Row],[GESTÃO
Infraestrutura
Despesa Liquidada até __/__/____]]/Tabela115[[#This Row],[GESTÃO
Infraestrutura
Orçamento 
Atualizado]]</f>
        <v>#DIV/0!</v>
      </c>
      <c r="DQ143" s="31"/>
      <c r="DR143" s="203" t="e">
        <f>Tabela115[[#This Row],[GESTÃO
Infraestrutura
(+)
Suplementação
 proposta para a
_ª Reformulação]]/Tabela115[[#This Row],[GESTÃO
Infraestrutura
Orçamento 
Atualizado]]</f>
        <v>#DIV/0!</v>
      </c>
      <c r="DS143" s="31"/>
      <c r="DT143" s="203" t="e">
        <f>Tabela115[[#This Row],[GESTÃO
Infraestrutura
(-)
Redução
proposta para a
_ª Reformulação]]/Tabela115[[#This Row],[GESTÃO
Infraestrutura
Orçamento 
Atualizado]]</f>
        <v>#DIV/0!</v>
      </c>
      <c r="DU14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3" s="89"/>
      <c r="DX143" s="89"/>
      <c r="DY143" s="89"/>
      <c r="DZ143" s="89"/>
      <c r="EA143" s="89"/>
      <c r="EB143" s="89"/>
      <c r="EC143" s="89"/>
      <c r="ED143" s="89"/>
      <c r="EE143" s="89"/>
    </row>
    <row r="144" spans="1:135" s="18" customFormat="1" ht="12" x14ac:dyDescent="0.25">
      <c r="A144" s="85" t="s">
        <v>185</v>
      </c>
      <c r="B144" s="42" t="s">
        <v>704</v>
      </c>
      <c r="C14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4" s="69" t="e">
        <f>Tabela115[[#This Row],[DESPESA
LIQUIDADA ATÉ
 __/__/____]]/Tabela115[[#This Row],[ORÇAMENTO
ATUALIZADO]]</f>
        <v>#DIV/0!</v>
      </c>
      <c r="H14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4" s="263" t="e">
        <f>Tabela115[[#This Row],[(+)
SUPLEMENTAÇÃO
PROPOSTA PARA A
_ª
REFORMULAÇÃO]]/Tabela115[[#This Row],[ORÇAMENTO
ATUALIZADO]]</f>
        <v>#DIV/0!</v>
      </c>
      <c r="J14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4" s="263" t="e">
        <f>-Tabela115[[#This Row],[(-)
REDUÇÃO
PROPOSTA PARA A
_ª
REFORMULAÇÃO]]/Tabela115[[#This Row],[ORÇAMENTO
ATUALIZADO]]</f>
        <v>#DIV/0!</v>
      </c>
      <c r="L14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4" s="83" t="e">
        <f>(Tabela115[[#This Row],[PROPOSTA
ORÇAMENTÁRIA
ATUALIZADA
APÓS A
_ª
REFORMULAÇÃO]]/Tabela115[[#This Row],[ORÇAMENTO
ATUALIZADO]])-1</f>
        <v>#DIV/0!</v>
      </c>
      <c r="N144" s="225"/>
      <c r="O144" s="93"/>
      <c r="P14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4" s="93"/>
      <c r="R144" s="201" t="e">
        <f>Tabela115[[#This Row],[GOVERNANÇA
Direção e
Liderança
Despesa Liquidada até __/__/____]]/Tabela115[[#This Row],[GOVERNANÇA
Direção e
Liderança
Orçamento 
Atualizado]]</f>
        <v>#DIV/0!</v>
      </c>
      <c r="S144" s="93"/>
      <c r="T14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4" s="93"/>
      <c r="V144" s="201" t="e">
        <f>-Tabela115[[#This Row],[GOVERNANÇA
Direção e
Liderança
(-)
Redução
proposta para a
_ª Reformulação]]/Tabela115[[#This Row],[GOVERNANÇA
Direção e
Liderança
Orçamento 
Atualizado]]</f>
        <v>#DIV/0!</v>
      </c>
      <c r="W14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4" s="31"/>
      <c r="Y144" s="31"/>
      <c r="Z14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4" s="31"/>
      <c r="AB144" s="203" t="e">
        <f>Tabela115[[#This Row],[GOVERNANÇA
Relacionamento 
Institucional
Despesa Liquidada até __/__/____]]/Tabela115[[#This Row],[GOVERNANÇA
Relacionamento 
Institucional
Orçamento 
Atualizado]]</f>
        <v>#DIV/0!</v>
      </c>
      <c r="AC144" s="31"/>
      <c r="AD14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4" s="31"/>
      <c r="AF14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4" s="31"/>
      <c r="AI144" s="93"/>
      <c r="AJ144" s="93">
        <f>Tabela115[[#This Row],[GOVERNANÇA
Estratégia
Proposta Orçamentária Inicial]]+Tabela115[[#This Row],[GOVERNANÇA
Estratégia
Transposições Orçamentárias 
Nº __ a __ 
e
Reformulações
aprovadas]]</f>
        <v>0</v>
      </c>
      <c r="AK144" s="93"/>
      <c r="AL144" s="201" t="e">
        <f>Tabela115[[#This Row],[GOVERNANÇA
Estratégia
Despesa Liquidada até __/__/____]]/Tabela115[[#This Row],[GOVERNANÇA
Estratégia
Orçamento 
Atualizado]]</f>
        <v>#DIV/0!</v>
      </c>
      <c r="AM144" s="93"/>
      <c r="AN144" s="201" t="e">
        <f>Tabela115[[#This Row],[GOVERNANÇA
Estratégia
(+)
Suplementação
 proposta para a
_ª Reformulação]]/Tabela115[[#This Row],[GOVERNANÇA
Estratégia
Orçamento 
Atualizado]]</f>
        <v>#DIV/0!</v>
      </c>
      <c r="AO144" s="93"/>
      <c r="AP144" s="201" t="e">
        <f>-Tabela115[[#This Row],[GOVERNANÇA
Estratégia
(-)
Redução
proposta para a
_ª Reformulação]]/Tabela115[[#This Row],[GOVERNANÇA
Estratégia
Orçamento 
Atualizado]]</f>
        <v>#DIV/0!</v>
      </c>
      <c r="AQ14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4" s="31"/>
      <c r="AS144" s="93"/>
      <c r="AT144" s="93">
        <f>Tabela115[[#This Row],[GOVERNANÇA
Controle
Proposta Orçamentária Inicial]]+Tabela115[[#This Row],[GOVERNANÇA
Controle
Transposições Orçamentárias 
Nº __ a __ 
e
Reformulações
aprovadas]]</f>
        <v>0</v>
      </c>
      <c r="AU144" s="93"/>
      <c r="AV144" s="201" t="e">
        <f>Tabela115[[#This Row],[GOVERNANÇA
Controle
Despesa Liquidada até __/__/____]]/Tabela115[[#This Row],[GOVERNANÇA
Controle
Orçamento 
Atualizado]]</f>
        <v>#DIV/0!</v>
      </c>
      <c r="AW144" s="93"/>
      <c r="AX144" s="201" t="e">
        <f>Tabela115[[#This Row],[GOVERNANÇA
Controle
(+)
Suplementação
 proposta para a
_ª Reformulação]]/Tabela115[[#This Row],[GOVERNANÇA
Controle
Orçamento 
Atualizado]]</f>
        <v>#DIV/0!</v>
      </c>
      <c r="AY144" s="93"/>
      <c r="AZ144" s="201" t="e">
        <f>-Tabela115[[#This Row],[GOVERNANÇA
Controle
(-)
Redução
proposta para a
_ª Reformulação]]/Tabela115[[#This Row],[GOVERNANÇA
Controle
Orçamento 
Atualizado]]</f>
        <v>#DIV/0!</v>
      </c>
      <c r="BA14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4" s="225"/>
      <c r="BD144" s="93"/>
      <c r="BE144" s="93">
        <f>Tabela115[[#This Row],[FINALIDADE
Fiscalização
Proposta Orçamentária Inicial]]+Tabela115[[#This Row],[FINALIDADE
Fiscalização
Transposições Orçamentárias 
Nº __ a __ 
e
Reformulações
aprovadas]]</f>
        <v>0</v>
      </c>
      <c r="BF144" s="93"/>
      <c r="BG144" s="201" t="e">
        <f>Tabela115[[#This Row],[FINALIDADE
Fiscalização
Despesa Liquidada até __/__/____]]/Tabela115[[#This Row],[FINALIDADE
Fiscalização
Orçamento 
Atualizado]]</f>
        <v>#DIV/0!</v>
      </c>
      <c r="BH144" s="93"/>
      <c r="BI144" s="201" t="e">
        <f>Tabela115[[#This Row],[FINALIDADE
Fiscalização
(+)
Suplementação
 proposta para a
_ª Reformulação]]/Tabela115[[#This Row],[FINALIDADE
Fiscalização
Orçamento 
Atualizado]]</f>
        <v>#DIV/0!</v>
      </c>
      <c r="BJ144" s="93"/>
      <c r="BK144" s="201" t="e">
        <f>Tabela115[[#This Row],[FINALIDADE
Fiscalização
(-)
Redução
proposta para a
_ª Reformulação]]/Tabela115[[#This Row],[FINALIDADE
Fiscalização
Orçamento 
Atualizado]]</f>
        <v>#DIV/0!</v>
      </c>
      <c r="BL14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4" s="31"/>
      <c r="BN144" s="93"/>
      <c r="BO144" s="93">
        <f>Tabela115[[#This Row],[FINALIDADE
Registro
Proposta Orçamentária Inicial]]+Tabela115[[#This Row],[FINALIDADE
Registro
Transposições Orçamentárias 
Nº __ a __ 
e
Reformulações
aprovadas]]</f>
        <v>0</v>
      </c>
      <c r="BP144" s="93"/>
      <c r="BQ144" s="202" t="e">
        <f>Tabela115[[#This Row],[FINALIDADE
Registro
Despesa Liquidada até __/__/____]]/Tabela115[[#This Row],[FINALIDADE
Registro
Orçamento 
Atualizado]]</f>
        <v>#DIV/0!</v>
      </c>
      <c r="BR144" s="93"/>
      <c r="BS144" s="202" t="e">
        <f>Tabela115[[#This Row],[FINALIDADE
Registro
(+)
Suplementação
 proposta para a
_ª Reformulação]]/Tabela115[[#This Row],[FINALIDADE
Registro
Orçamento 
Atualizado]]</f>
        <v>#DIV/0!</v>
      </c>
      <c r="BT144" s="93"/>
      <c r="BU144" s="202" t="e">
        <f>Tabela115[[#This Row],[FINALIDADE
Registro
(-)
Redução
proposta para a
_ª Reformulação]]/Tabela115[[#This Row],[FINALIDADE
Registro
Orçamento 
Atualizado]]</f>
        <v>#DIV/0!</v>
      </c>
      <c r="BV14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4" s="244"/>
      <c r="BX144" s="31"/>
      <c r="BY14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4" s="93"/>
      <c r="CA144" s="201" t="e">
        <f>Tabela115[[#This Row],[FINALIDADE
Julgamento e Normatização
Despesa Liquidada até __/__/____]]/Tabela115[[#This Row],[FINALIDADE
Julgamento e Normatização
Orçamento 
Atualizado]]</f>
        <v>#DIV/0!</v>
      </c>
      <c r="CB144" s="93"/>
      <c r="CC14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4" s="93"/>
      <c r="CE14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4" s="31"/>
      <c r="CI144" s="31"/>
      <c r="CJ14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4" s="31"/>
      <c r="CL144" s="203" t="e">
        <f>Tabela115[[#This Row],[GESTÃO
Comunicação 
e Eventos
Despesa Liquidada até __/__/____]]/Tabela115[[#This Row],[GESTÃO
Comunicação 
e Eventos
Orçamento 
Atualizado]]</f>
        <v>#DIV/0!</v>
      </c>
      <c r="CM144" s="31"/>
      <c r="CN144" s="203" t="e">
        <f>Tabela115[[#This Row],[GESTÃO
Comunicação 
e Eventos
(+)
Suplementação
 proposta para a
_ª Reformulação]]/Tabela115[[#This Row],[GESTÃO
Comunicação 
e Eventos
Orçamento 
Atualizado]]</f>
        <v>#DIV/0!</v>
      </c>
      <c r="CO144" s="31"/>
      <c r="CP144" s="203" t="e">
        <f>-Tabela115[[#This Row],[GESTÃO
Comunicação 
e Eventos
(-)
Redução
proposta para a
_ª Reformulação]]/Tabela115[[#This Row],[GESTÃO
Comunicação 
e Eventos
Orçamento 
Atualizado]]</f>
        <v>#DIV/0!</v>
      </c>
      <c r="CQ14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4" s="31"/>
      <c r="CS144" s="31"/>
      <c r="CT14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4" s="31"/>
      <c r="CV144" s="203" t="e">
        <f>Tabela115[[#This Row],[GESTÃO
Suporte Técnico-Administrativo
Despesa Liquidada até __/__/____]]/Tabela115[[#This Row],[GESTÃO
Suporte Técnico-Administrativo
Orçamento 
Atualizado]]</f>
        <v>#DIV/0!</v>
      </c>
      <c r="CW144" s="31"/>
      <c r="CX14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4" s="31"/>
      <c r="CZ14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4" s="31"/>
      <c r="DC144" s="31"/>
      <c r="DD14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4" s="31"/>
      <c r="DF144" s="203" t="e">
        <f>Tabela115[[#This Row],[GESTÃO
Tecnologia da
Informação
Despesa Liquidada até __/__/____]]/Tabela115[[#This Row],[GESTÃO
Tecnologia da
Informação
Orçamento 
Atualizado]]</f>
        <v>#DIV/0!</v>
      </c>
      <c r="DG144" s="31"/>
      <c r="DH14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4" s="31"/>
      <c r="DJ144" s="203" t="e">
        <f>-Tabela115[[#This Row],[GESTÃO
Tecnologia da
Informação
(-)
Redução
proposta para a
_ª Reformulação]]/Tabela115[[#This Row],[GESTÃO
Tecnologia da
Informação
Orçamento 
Atualizado]]</f>
        <v>#DIV/0!</v>
      </c>
      <c r="DK14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4" s="31"/>
      <c r="DM144" s="31"/>
      <c r="DN144" s="31">
        <f>Tabela115[[#This Row],[GESTÃO
Infraestrutura
Proposta Orçamentária Inicial]]+Tabela115[[#This Row],[GESTÃO
Infraestrutura
Transposições Orçamentárias 
Nº __ a __ 
e
Reformulações
aprovadas]]</f>
        <v>0</v>
      </c>
      <c r="DO144" s="31"/>
      <c r="DP144" s="203" t="e">
        <f>Tabela115[[#This Row],[GESTÃO
Infraestrutura
Despesa Liquidada até __/__/____]]/Tabela115[[#This Row],[GESTÃO
Infraestrutura
Orçamento 
Atualizado]]</f>
        <v>#DIV/0!</v>
      </c>
      <c r="DQ144" s="31"/>
      <c r="DR144" s="203" t="e">
        <f>Tabela115[[#This Row],[GESTÃO
Infraestrutura
(+)
Suplementação
 proposta para a
_ª Reformulação]]/Tabela115[[#This Row],[GESTÃO
Infraestrutura
Orçamento 
Atualizado]]</f>
        <v>#DIV/0!</v>
      </c>
      <c r="DS144" s="31"/>
      <c r="DT144" s="203" t="e">
        <f>Tabela115[[#This Row],[GESTÃO
Infraestrutura
(-)
Redução
proposta para a
_ª Reformulação]]/Tabela115[[#This Row],[GESTÃO
Infraestrutura
Orçamento 
Atualizado]]</f>
        <v>#DIV/0!</v>
      </c>
      <c r="DU14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4" s="89"/>
      <c r="DX144" s="89"/>
      <c r="DY144" s="89"/>
      <c r="DZ144" s="89"/>
      <c r="EA144" s="89"/>
      <c r="EB144" s="89"/>
      <c r="EC144" s="89"/>
      <c r="ED144" s="89"/>
      <c r="EE144" s="89"/>
    </row>
    <row r="145" spans="1:135" s="18" customFormat="1" ht="12" x14ac:dyDescent="0.25">
      <c r="A145" s="85" t="s">
        <v>186</v>
      </c>
      <c r="B145" s="42" t="s">
        <v>366</v>
      </c>
      <c r="C14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5" s="69" t="e">
        <f>Tabela115[[#This Row],[DESPESA
LIQUIDADA ATÉ
 __/__/____]]/Tabela115[[#This Row],[ORÇAMENTO
ATUALIZADO]]</f>
        <v>#DIV/0!</v>
      </c>
      <c r="H14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5" s="263" t="e">
        <f>Tabela115[[#This Row],[(+)
SUPLEMENTAÇÃO
PROPOSTA PARA A
_ª
REFORMULAÇÃO]]/Tabela115[[#This Row],[ORÇAMENTO
ATUALIZADO]]</f>
        <v>#DIV/0!</v>
      </c>
      <c r="J14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5" s="263" t="e">
        <f>-Tabela115[[#This Row],[(-)
REDUÇÃO
PROPOSTA PARA A
_ª
REFORMULAÇÃO]]/Tabela115[[#This Row],[ORÇAMENTO
ATUALIZADO]]</f>
        <v>#DIV/0!</v>
      </c>
      <c r="L14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5" s="83" t="e">
        <f>(Tabela115[[#This Row],[PROPOSTA
ORÇAMENTÁRIA
ATUALIZADA
APÓS A
_ª
REFORMULAÇÃO]]/Tabela115[[#This Row],[ORÇAMENTO
ATUALIZADO]])-1</f>
        <v>#DIV/0!</v>
      </c>
      <c r="N145" s="225"/>
      <c r="O145" s="93"/>
      <c r="P14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5" s="93"/>
      <c r="R145" s="201" t="e">
        <f>Tabela115[[#This Row],[GOVERNANÇA
Direção e
Liderança
Despesa Liquidada até __/__/____]]/Tabela115[[#This Row],[GOVERNANÇA
Direção e
Liderança
Orçamento 
Atualizado]]</f>
        <v>#DIV/0!</v>
      </c>
      <c r="S145" s="93"/>
      <c r="T14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5" s="93"/>
      <c r="V145" s="201" t="e">
        <f>-Tabela115[[#This Row],[GOVERNANÇA
Direção e
Liderança
(-)
Redução
proposta para a
_ª Reformulação]]/Tabela115[[#This Row],[GOVERNANÇA
Direção e
Liderança
Orçamento 
Atualizado]]</f>
        <v>#DIV/0!</v>
      </c>
      <c r="W14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5" s="31"/>
      <c r="Y145" s="31"/>
      <c r="Z14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5" s="31"/>
      <c r="AB145" s="203" t="e">
        <f>Tabela115[[#This Row],[GOVERNANÇA
Relacionamento 
Institucional
Despesa Liquidada até __/__/____]]/Tabela115[[#This Row],[GOVERNANÇA
Relacionamento 
Institucional
Orçamento 
Atualizado]]</f>
        <v>#DIV/0!</v>
      </c>
      <c r="AC145" s="31"/>
      <c r="AD14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5" s="31"/>
      <c r="AF14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5" s="31"/>
      <c r="AI145" s="93"/>
      <c r="AJ145" s="93">
        <f>Tabela115[[#This Row],[GOVERNANÇA
Estratégia
Proposta Orçamentária Inicial]]+Tabela115[[#This Row],[GOVERNANÇA
Estratégia
Transposições Orçamentárias 
Nº __ a __ 
e
Reformulações
aprovadas]]</f>
        <v>0</v>
      </c>
      <c r="AK145" s="93"/>
      <c r="AL145" s="201" t="e">
        <f>Tabela115[[#This Row],[GOVERNANÇA
Estratégia
Despesa Liquidada até __/__/____]]/Tabela115[[#This Row],[GOVERNANÇA
Estratégia
Orçamento 
Atualizado]]</f>
        <v>#DIV/0!</v>
      </c>
      <c r="AM145" s="93"/>
      <c r="AN145" s="201" t="e">
        <f>Tabela115[[#This Row],[GOVERNANÇA
Estratégia
(+)
Suplementação
 proposta para a
_ª Reformulação]]/Tabela115[[#This Row],[GOVERNANÇA
Estratégia
Orçamento 
Atualizado]]</f>
        <v>#DIV/0!</v>
      </c>
      <c r="AO145" s="93"/>
      <c r="AP145" s="201" t="e">
        <f>-Tabela115[[#This Row],[GOVERNANÇA
Estratégia
(-)
Redução
proposta para a
_ª Reformulação]]/Tabela115[[#This Row],[GOVERNANÇA
Estratégia
Orçamento 
Atualizado]]</f>
        <v>#DIV/0!</v>
      </c>
      <c r="AQ14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5" s="31"/>
      <c r="AS145" s="93"/>
      <c r="AT145" s="93">
        <f>Tabela115[[#This Row],[GOVERNANÇA
Controle
Proposta Orçamentária Inicial]]+Tabela115[[#This Row],[GOVERNANÇA
Controle
Transposições Orçamentárias 
Nº __ a __ 
e
Reformulações
aprovadas]]</f>
        <v>0</v>
      </c>
      <c r="AU145" s="93"/>
      <c r="AV145" s="201" t="e">
        <f>Tabela115[[#This Row],[GOVERNANÇA
Controle
Despesa Liquidada até __/__/____]]/Tabela115[[#This Row],[GOVERNANÇA
Controle
Orçamento 
Atualizado]]</f>
        <v>#DIV/0!</v>
      </c>
      <c r="AW145" s="93"/>
      <c r="AX145" s="201" t="e">
        <f>Tabela115[[#This Row],[GOVERNANÇA
Controle
(+)
Suplementação
 proposta para a
_ª Reformulação]]/Tabela115[[#This Row],[GOVERNANÇA
Controle
Orçamento 
Atualizado]]</f>
        <v>#DIV/0!</v>
      </c>
      <c r="AY145" s="93"/>
      <c r="AZ145" s="201" t="e">
        <f>-Tabela115[[#This Row],[GOVERNANÇA
Controle
(-)
Redução
proposta para a
_ª Reformulação]]/Tabela115[[#This Row],[GOVERNANÇA
Controle
Orçamento 
Atualizado]]</f>
        <v>#DIV/0!</v>
      </c>
      <c r="BA14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5" s="225"/>
      <c r="BD145" s="93"/>
      <c r="BE145" s="93">
        <f>Tabela115[[#This Row],[FINALIDADE
Fiscalização
Proposta Orçamentária Inicial]]+Tabela115[[#This Row],[FINALIDADE
Fiscalização
Transposições Orçamentárias 
Nº __ a __ 
e
Reformulações
aprovadas]]</f>
        <v>0</v>
      </c>
      <c r="BF145" s="93"/>
      <c r="BG145" s="201" t="e">
        <f>Tabela115[[#This Row],[FINALIDADE
Fiscalização
Despesa Liquidada até __/__/____]]/Tabela115[[#This Row],[FINALIDADE
Fiscalização
Orçamento 
Atualizado]]</f>
        <v>#DIV/0!</v>
      </c>
      <c r="BH145" s="93"/>
      <c r="BI145" s="201" t="e">
        <f>Tabela115[[#This Row],[FINALIDADE
Fiscalização
(+)
Suplementação
 proposta para a
_ª Reformulação]]/Tabela115[[#This Row],[FINALIDADE
Fiscalização
Orçamento 
Atualizado]]</f>
        <v>#DIV/0!</v>
      </c>
      <c r="BJ145" s="93"/>
      <c r="BK145" s="201" t="e">
        <f>Tabela115[[#This Row],[FINALIDADE
Fiscalização
(-)
Redução
proposta para a
_ª Reformulação]]/Tabela115[[#This Row],[FINALIDADE
Fiscalização
Orçamento 
Atualizado]]</f>
        <v>#DIV/0!</v>
      </c>
      <c r="BL14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5" s="31"/>
      <c r="BN145" s="93"/>
      <c r="BO145" s="93">
        <f>Tabela115[[#This Row],[FINALIDADE
Registro
Proposta Orçamentária Inicial]]+Tabela115[[#This Row],[FINALIDADE
Registro
Transposições Orçamentárias 
Nº __ a __ 
e
Reformulações
aprovadas]]</f>
        <v>0</v>
      </c>
      <c r="BP145" s="93"/>
      <c r="BQ145" s="202" t="e">
        <f>Tabela115[[#This Row],[FINALIDADE
Registro
Despesa Liquidada até __/__/____]]/Tabela115[[#This Row],[FINALIDADE
Registro
Orçamento 
Atualizado]]</f>
        <v>#DIV/0!</v>
      </c>
      <c r="BR145" s="93"/>
      <c r="BS145" s="202" t="e">
        <f>Tabela115[[#This Row],[FINALIDADE
Registro
(+)
Suplementação
 proposta para a
_ª Reformulação]]/Tabela115[[#This Row],[FINALIDADE
Registro
Orçamento 
Atualizado]]</f>
        <v>#DIV/0!</v>
      </c>
      <c r="BT145" s="93"/>
      <c r="BU145" s="202" t="e">
        <f>Tabela115[[#This Row],[FINALIDADE
Registro
(-)
Redução
proposta para a
_ª Reformulação]]/Tabela115[[#This Row],[FINALIDADE
Registro
Orçamento 
Atualizado]]</f>
        <v>#DIV/0!</v>
      </c>
      <c r="BV14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5" s="244"/>
      <c r="BX145" s="31"/>
      <c r="BY14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5" s="93"/>
      <c r="CA145" s="201" t="e">
        <f>Tabela115[[#This Row],[FINALIDADE
Julgamento e Normatização
Despesa Liquidada até __/__/____]]/Tabela115[[#This Row],[FINALIDADE
Julgamento e Normatização
Orçamento 
Atualizado]]</f>
        <v>#DIV/0!</v>
      </c>
      <c r="CB145" s="93"/>
      <c r="CC14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5" s="93"/>
      <c r="CE14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5" s="31"/>
      <c r="CI145" s="31"/>
      <c r="CJ14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5" s="31"/>
      <c r="CL145" s="203" t="e">
        <f>Tabela115[[#This Row],[GESTÃO
Comunicação 
e Eventos
Despesa Liquidada até __/__/____]]/Tabela115[[#This Row],[GESTÃO
Comunicação 
e Eventos
Orçamento 
Atualizado]]</f>
        <v>#DIV/0!</v>
      </c>
      <c r="CM145" s="31"/>
      <c r="CN145" s="203" t="e">
        <f>Tabela115[[#This Row],[GESTÃO
Comunicação 
e Eventos
(+)
Suplementação
 proposta para a
_ª Reformulação]]/Tabela115[[#This Row],[GESTÃO
Comunicação 
e Eventos
Orçamento 
Atualizado]]</f>
        <v>#DIV/0!</v>
      </c>
      <c r="CO145" s="31"/>
      <c r="CP145" s="203" t="e">
        <f>-Tabela115[[#This Row],[GESTÃO
Comunicação 
e Eventos
(-)
Redução
proposta para a
_ª Reformulação]]/Tabela115[[#This Row],[GESTÃO
Comunicação 
e Eventos
Orçamento 
Atualizado]]</f>
        <v>#DIV/0!</v>
      </c>
      <c r="CQ14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5" s="31"/>
      <c r="CS145" s="31"/>
      <c r="CT14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5" s="31"/>
      <c r="CV145" s="203" t="e">
        <f>Tabela115[[#This Row],[GESTÃO
Suporte Técnico-Administrativo
Despesa Liquidada até __/__/____]]/Tabela115[[#This Row],[GESTÃO
Suporte Técnico-Administrativo
Orçamento 
Atualizado]]</f>
        <v>#DIV/0!</v>
      </c>
      <c r="CW145" s="31"/>
      <c r="CX14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5" s="31"/>
      <c r="CZ14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5" s="31"/>
      <c r="DC145" s="31"/>
      <c r="DD14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5" s="31"/>
      <c r="DF145" s="203" t="e">
        <f>Tabela115[[#This Row],[GESTÃO
Tecnologia da
Informação
Despesa Liquidada até __/__/____]]/Tabela115[[#This Row],[GESTÃO
Tecnologia da
Informação
Orçamento 
Atualizado]]</f>
        <v>#DIV/0!</v>
      </c>
      <c r="DG145" s="31"/>
      <c r="DH14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5" s="31"/>
      <c r="DJ145" s="203" t="e">
        <f>-Tabela115[[#This Row],[GESTÃO
Tecnologia da
Informação
(-)
Redução
proposta para a
_ª Reformulação]]/Tabela115[[#This Row],[GESTÃO
Tecnologia da
Informação
Orçamento 
Atualizado]]</f>
        <v>#DIV/0!</v>
      </c>
      <c r="DK14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5" s="31"/>
      <c r="DM145" s="31"/>
      <c r="DN145" s="31">
        <f>Tabela115[[#This Row],[GESTÃO
Infraestrutura
Proposta Orçamentária Inicial]]+Tabela115[[#This Row],[GESTÃO
Infraestrutura
Transposições Orçamentárias 
Nº __ a __ 
e
Reformulações
aprovadas]]</f>
        <v>0</v>
      </c>
      <c r="DO145" s="31"/>
      <c r="DP145" s="203" t="e">
        <f>Tabela115[[#This Row],[GESTÃO
Infraestrutura
Despesa Liquidada até __/__/____]]/Tabela115[[#This Row],[GESTÃO
Infraestrutura
Orçamento 
Atualizado]]</f>
        <v>#DIV/0!</v>
      </c>
      <c r="DQ145" s="31"/>
      <c r="DR145" s="203" t="e">
        <f>Tabela115[[#This Row],[GESTÃO
Infraestrutura
(+)
Suplementação
 proposta para a
_ª Reformulação]]/Tabela115[[#This Row],[GESTÃO
Infraestrutura
Orçamento 
Atualizado]]</f>
        <v>#DIV/0!</v>
      </c>
      <c r="DS145" s="31"/>
      <c r="DT145" s="203" t="e">
        <f>Tabela115[[#This Row],[GESTÃO
Infraestrutura
(-)
Redução
proposta para a
_ª Reformulação]]/Tabela115[[#This Row],[GESTÃO
Infraestrutura
Orçamento 
Atualizado]]</f>
        <v>#DIV/0!</v>
      </c>
      <c r="DU14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5" s="89"/>
      <c r="DX145" s="89"/>
      <c r="DY145" s="89"/>
      <c r="DZ145" s="89"/>
      <c r="EA145" s="89"/>
      <c r="EB145" s="89"/>
      <c r="EC145" s="89"/>
      <c r="ED145" s="89"/>
      <c r="EE145" s="89"/>
    </row>
    <row r="146" spans="1:135" s="18" customFormat="1" ht="12" x14ac:dyDescent="0.25">
      <c r="A146" s="85" t="s">
        <v>187</v>
      </c>
      <c r="B146" s="42" t="s">
        <v>705</v>
      </c>
      <c r="C14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6" s="69" t="e">
        <f>Tabela115[[#This Row],[DESPESA
LIQUIDADA ATÉ
 __/__/____]]/Tabela115[[#This Row],[ORÇAMENTO
ATUALIZADO]]</f>
        <v>#DIV/0!</v>
      </c>
      <c r="H14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6" s="263" t="e">
        <f>Tabela115[[#This Row],[(+)
SUPLEMENTAÇÃO
PROPOSTA PARA A
_ª
REFORMULAÇÃO]]/Tabela115[[#This Row],[ORÇAMENTO
ATUALIZADO]]</f>
        <v>#DIV/0!</v>
      </c>
      <c r="J14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6" s="263" t="e">
        <f>-Tabela115[[#This Row],[(-)
REDUÇÃO
PROPOSTA PARA A
_ª
REFORMULAÇÃO]]/Tabela115[[#This Row],[ORÇAMENTO
ATUALIZADO]]</f>
        <v>#DIV/0!</v>
      </c>
      <c r="L14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6" s="83" t="e">
        <f>(Tabela115[[#This Row],[PROPOSTA
ORÇAMENTÁRIA
ATUALIZADA
APÓS A
_ª
REFORMULAÇÃO]]/Tabela115[[#This Row],[ORÇAMENTO
ATUALIZADO]])-1</f>
        <v>#DIV/0!</v>
      </c>
      <c r="N146" s="225"/>
      <c r="O146" s="93"/>
      <c r="P14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6" s="93"/>
      <c r="R146" s="201" t="e">
        <f>Tabela115[[#This Row],[GOVERNANÇA
Direção e
Liderança
Despesa Liquidada até __/__/____]]/Tabela115[[#This Row],[GOVERNANÇA
Direção e
Liderança
Orçamento 
Atualizado]]</f>
        <v>#DIV/0!</v>
      </c>
      <c r="S146" s="93"/>
      <c r="T14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6" s="93"/>
      <c r="V146" s="201" t="e">
        <f>-Tabela115[[#This Row],[GOVERNANÇA
Direção e
Liderança
(-)
Redução
proposta para a
_ª Reformulação]]/Tabela115[[#This Row],[GOVERNANÇA
Direção e
Liderança
Orçamento 
Atualizado]]</f>
        <v>#DIV/0!</v>
      </c>
      <c r="W14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6" s="31"/>
      <c r="Y146" s="31"/>
      <c r="Z14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6" s="31"/>
      <c r="AB146" s="203" t="e">
        <f>Tabela115[[#This Row],[GOVERNANÇA
Relacionamento 
Institucional
Despesa Liquidada até __/__/____]]/Tabela115[[#This Row],[GOVERNANÇA
Relacionamento 
Institucional
Orçamento 
Atualizado]]</f>
        <v>#DIV/0!</v>
      </c>
      <c r="AC146" s="31"/>
      <c r="AD14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6" s="31"/>
      <c r="AF14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6" s="31"/>
      <c r="AI146" s="93"/>
      <c r="AJ146" s="93">
        <f>Tabela115[[#This Row],[GOVERNANÇA
Estratégia
Proposta Orçamentária Inicial]]+Tabela115[[#This Row],[GOVERNANÇA
Estratégia
Transposições Orçamentárias 
Nº __ a __ 
e
Reformulações
aprovadas]]</f>
        <v>0</v>
      </c>
      <c r="AK146" s="93"/>
      <c r="AL146" s="201" t="e">
        <f>Tabela115[[#This Row],[GOVERNANÇA
Estratégia
Despesa Liquidada até __/__/____]]/Tabela115[[#This Row],[GOVERNANÇA
Estratégia
Orçamento 
Atualizado]]</f>
        <v>#DIV/0!</v>
      </c>
      <c r="AM146" s="93"/>
      <c r="AN146" s="201" t="e">
        <f>Tabela115[[#This Row],[GOVERNANÇA
Estratégia
(+)
Suplementação
 proposta para a
_ª Reformulação]]/Tabela115[[#This Row],[GOVERNANÇA
Estratégia
Orçamento 
Atualizado]]</f>
        <v>#DIV/0!</v>
      </c>
      <c r="AO146" s="93"/>
      <c r="AP146" s="201" t="e">
        <f>-Tabela115[[#This Row],[GOVERNANÇA
Estratégia
(-)
Redução
proposta para a
_ª Reformulação]]/Tabela115[[#This Row],[GOVERNANÇA
Estratégia
Orçamento 
Atualizado]]</f>
        <v>#DIV/0!</v>
      </c>
      <c r="AQ14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6" s="31"/>
      <c r="AS146" s="93"/>
      <c r="AT146" s="93">
        <f>Tabela115[[#This Row],[GOVERNANÇA
Controle
Proposta Orçamentária Inicial]]+Tabela115[[#This Row],[GOVERNANÇA
Controle
Transposições Orçamentárias 
Nº __ a __ 
e
Reformulações
aprovadas]]</f>
        <v>0</v>
      </c>
      <c r="AU146" s="93"/>
      <c r="AV146" s="201" t="e">
        <f>Tabela115[[#This Row],[GOVERNANÇA
Controle
Despesa Liquidada até __/__/____]]/Tabela115[[#This Row],[GOVERNANÇA
Controle
Orçamento 
Atualizado]]</f>
        <v>#DIV/0!</v>
      </c>
      <c r="AW146" s="93"/>
      <c r="AX146" s="201" t="e">
        <f>Tabela115[[#This Row],[GOVERNANÇA
Controle
(+)
Suplementação
 proposta para a
_ª Reformulação]]/Tabela115[[#This Row],[GOVERNANÇA
Controle
Orçamento 
Atualizado]]</f>
        <v>#DIV/0!</v>
      </c>
      <c r="AY146" s="93"/>
      <c r="AZ146" s="201" t="e">
        <f>-Tabela115[[#This Row],[GOVERNANÇA
Controle
(-)
Redução
proposta para a
_ª Reformulação]]/Tabela115[[#This Row],[GOVERNANÇA
Controle
Orçamento 
Atualizado]]</f>
        <v>#DIV/0!</v>
      </c>
      <c r="BA14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6" s="225"/>
      <c r="BD146" s="93"/>
      <c r="BE146" s="93">
        <f>Tabela115[[#This Row],[FINALIDADE
Fiscalização
Proposta Orçamentária Inicial]]+Tabela115[[#This Row],[FINALIDADE
Fiscalização
Transposições Orçamentárias 
Nº __ a __ 
e
Reformulações
aprovadas]]</f>
        <v>0</v>
      </c>
      <c r="BF146" s="93"/>
      <c r="BG146" s="201" t="e">
        <f>Tabela115[[#This Row],[FINALIDADE
Fiscalização
Despesa Liquidada até __/__/____]]/Tabela115[[#This Row],[FINALIDADE
Fiscalização
Orçamento 
Atualizado]]</f>
        <v>#DIV/0!</v>
      </c>
      <c r="BH146" s="93"/>
      <c r="BI146" s="201" t="e">
        <f>Tabela115[[#This Row],[FINALIDADE
Fiscalização
(+)
Suplementação
 proposta para a
_ª Reformulação]]/Tabela115[[#This Row],[FINALIDADE
Fiscalização
Orçamento 
Atualizado]]</f>
        <v>#DIV/0!</v>
      </c>
      <c r="BJ146" s="93"/>
      <c r="BK146" s="201" t="e">
        <f>Tabela115[[#This Row],[FINALIDADE
Fiscalização
(-)
Redução
proposta para a
_ª Reformulação]]/Tabela115[[#This Row],[FINALIDADE
Fiscalização
Orçamento 
Atualizado]]</f>
        <v>#DIV/0!</v>
      </c>
      <c r="BL14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6" s="31"/>
      <c r="BN146" s="93"/>
      <c r="BO146" s="93">
        <f>Tabela115[[#This Row],[FINALIDADE
Registro
Proposta Orçamentária Inicial]]+Tabela115[[#This Row],[FINALIDADE
Registro
Transposições Orçamentárias 
Nº __ a __ 
e
Reformulações
aprovadas]]</f>
        <v>0</v>
      </c>
      <c r="BP146" s="93"/>
      <c r="BQ146" s="202" t="e">
        <f>Tabela115[[#This Row],[FINALIDADE
Registro
Despesa Liquidada até __/__/____]]/Tabela115[[#This Row],[FINALIDADE
Registro
Orçamento 
Atualizado]]</f>
        <v>#DIV/0!</v>
      </c>
      <c r="BR146" s="93"/>
      <c r="BS146" s="202" t="e">
        <f>Tabela115[[#This Row],[FINALIDADE
Registro
(+)
Suplementação
 proposta para a
_ª Reformulação]]/Tabela115[[#This Row],[FINALIDADE
Registro
Orçamento 
Atualizado]]</f>
        <v>#DIV/0!</v>
      </c>
      <c r="BT146" s="93"/>
      <c r="BU146" s="202" t="e">
        <f>Tabela115[[#This Row],[FINALIDADE
Registro
(-)
Redução
proposta para a
_ª Reformulação]]/Tabela115[[#This Row],[FINALIDADE
Registro
Orçamento 
Atualizado]]</f>
        <v>#DIV/0!</v>
      </c>
      <c r="BV14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6" s="244"/>
      <c r="BX146" s="31"/>
      <c r="BY14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6" s="93"/>
      <c r="CA146" s="201" t="e">
        <f>Tabela115[[#This Row],[FINALIDADE
Julgamento e Normatização
Despesa Liquidada até __/__/____]]/Tabela115[[#This Row],[FINALIDADE
Julgamento e Normatização
Orçamento 
Atualizado]]</f>
        <v>#DIV/0!</v>
      </c>
      <c r="CB146" s="93"/>
      <c r="CC14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6" s="93"/>
      <c r="CE14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6" s="31"/>
      <c r="CI146" s="31"/>
      <c r="CJ14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6" s="31"/>
      <c r="CL146" s="203" t="e">
        <f>Tabela115[[#This Row],[GESTÃO
Comunicação 
e Eventos
Despesa Liquidada até __/__/____]]/Tabela115[[#This Row],[GESTÃO
Comunicação 
e Eventos
Orçamento 
Atualizado]]</f>
        <v>#DIV/0!</v>
      </c>
      <c r="CM146" s="31"/>
      <c r="CN146" s="203" t="e">
        <f>Tabela115[[#This Row],[GESTÃO
Comunicação 
e Eventos
(+)
Suplementação
 proposta para a
_ª Reformulação]]/Tabela115[[#This Row],[GESTÃO
Comunicação 
e Eventos
Orçamento 
Atualizado]]</f>
        <v>#DIV/0!</v>
      </c>
      <c r="CO146" s="31"/>
      <c r="CP146" s="203" t="e">
        <f>-Tabela115[[#This Row],[GESTÃO
Comunicação 
e Eventos
(-)
Redução
proposta para a
_ª Reformulação]]/Tabela115[[#This Row],[GESTÃO
Comunicação 
e Eventos
Orçamento 
Atualizado]]</f>
        <v>#DIV/0!</v>
      </c>
      <c r="CQ14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6" s="31"/>
      <c r="CS146" s="31"/>
      <c r="CT14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6" s="31"/>
      <c r="CV146" s="203" t="e">
        <f>Tabela115[[#This Row],[GESTÃO
Suporte Técnico-Administrativo
Despesa Liquidada até __/__/____]]/Tabela115[[#This Row],[GESTÃO
Suporte Técnico-Administrativo
Orçamento 
Atualizado]]</f>
        <v>#DIV/0!</v>
      </c>
      <c r="CW146" s="31"/>
      <c r="CX14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6" s="31"/>
      <c r="CZ14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6" s="31"/>
      <c r="DC146" s="31"/>
      <c r="DD14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6" s="31"/>
      <c r="DF146" s="203" t="e">
        <f>Tabela115[[#This Row],[GESTÃO
Tecnologia da
Informação
Despesa Liquidada até __/__/____]]/Tabela115[[#This Row],[GESTÃO
Tecnologia da
Informação
Orçamento 
Atualizado]]</f>
        <v>#DIV/0!</v>
      </c>
      <c r="DG146" s="31"/>
      <c r="DH14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6" s="31"/>
      <c r="DJ146" s="203" t="e">
        <f>-Tabela115[[#This Row],[GESTÃO
Tecnologia da
Informação
(-)
Redução
proposta para a
_ª Reformulação]]/Tabela115[[#This Row],[GESTÃO
Tecnologia da
Informação
Orçamento 
Atualizado]]</f>
        <v>#DIV/0!</v>
      </c>
      <c r="DK14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6" s="31"/>
      <c r="DM146" s="31"/>
      <c r="DN146" s="31">
        <f>Tabela115[[#This Row],[GESTÃO
Infraestrutura
Proposta Orçamentária Inicial]]+Tabela115[[#This Row],[GESTÃO
Infraestrutura
Transposições Orçamentárias 
Nº __ a __ 
e
Reformulações
aprovadas]]</f>
        <v>0</v>
      </c>
      <c r="DO146" s="31"/>
      <c r="DP146" s="203" t="e">
        <f>Tabela115[[#This Row],[GESTÃO
Infraestrutura
Despesa Liquidada até __/__/____]]/Tabela115[[#This Row],[GESTÃO
Infraestrutura
Orçamento 
Atualizado]]</f>
        <v>#DIV/0!</v>
      </c>
      <c r="DQ146" s="31"/>
      <c r="DR146" s="203" t="e">
        <f>Tabela115[[#This Row],[GESTÃO
Infraestrutura
(+)
Suplementação
 proposta para a
_ª Reformulação]]/Tabela115[[#This Row],[GESTÃO
Infraestrutura
Orçamento 
Atualizado]]</f>
        <v>#DIV/0!</v>
      </c>
      <c r="DS146" s="31"/>
      <c r="DT146" s="203" t="e">
        <f>Tabela115[[#This Row],[GESTÃO
Infraestrutura
(-)
Redução
proposta para a
_ª Reformulação]]/Tabela115[[#This Row],[GESTÃO
Infraestrutura
Orçamento 
Atualizado]]</f>
        <v>#DIV/0!</v>
      </c>
      <c r="DU14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6" s="89"/>
      <c r="DX146" s="89"/>
      <c r="DY146" s="89"/>
      <c r="DZ146" s="89"/>
      <c r="EA146" s="89"/>
      <c r="EB146" s="89"/>
      <c r="EC146" s="89"/>
      <c r="ED146" s="89"/>
      <c r="EE146" s="89"/>
    </row>
    <row r="147" spans="1:135" s="18" customFormat="1" ht="12" x14ac:dyDescent="0.25">
      <c r="A147" s="85" t="s">
        <v>745</v>
      </c>
      <c r="B147" s="42" t="s">
        <v>706</v>
      </c>
      <c r="C14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7" s="69" t="e">
        <f>Tabela115[[#This Row],[DESPESA
LIQUIDADA ATÉ
 __/__/____]]/Tabela115[[#This Row],[ORÇAMENTO
ATUALIZADO]]</f>
        <v>#DIV/0!</v>
      </c>
      <c r="H14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7" s="263" t="e">
        <f>Tabela115[[#This Row],[(+)
SUPLEMENTAÇÃO
PROPOSTA PARA A
_ª
REFORMULAÇÃO]]/Tabela115[[#This Row],[ORÇAMENTO
ATUALIZADO]]</f>
        <v>#DIV/0!</v>
      </c>
      <c r="J14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7" s="263" t="e">
        <f>-Tabela115[[#This Row],[(-)
REDUÇÃO
PROPOSTA PARA A
_ª
REFORMULAÇÃO]]/Tabela115[[#This Row],[ORÇAMENTO
ATUALIZADO]]</f>
        <v>#DIV/0!</v>
      </c>
      <c r="L14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7" s="83" t="e">
        <f>(Tabela115[[#This Row],[PROPOSTA
ORÇAMENTÁRIA
ATUALIZADA
APÓS A
_ª
REFORMULAÇÃO]]/Tabela115[[#This Row],[ORÇAMENTO
ATUALIZADO]])-1</f>
        <v>#DIV/0!</v>
      </c>
      <c r="N147" s="225"/>
      <c r="O147" s="93"/>
      <c r="P14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7" s="93"/>
      <c r="R147" s="201" t="e">
        <f>Tabela115[[#This Row],[GOVERNANÇA
Direção e
Liderança
Despesa Liquidada até __/__/____]]/Tabela115[[#This Row],[GOVERNANÇA
Direção e
Liderança
Orçamento 
Atualizado]]</f>
        <v>#DIV/0!</v>
      </c>
      <c r="S147" s="93"/>
      <c r="T14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7" s="93"/>
      <c r="V147" s="201" t="e">
        <f>-Tabela115[[#This Row],[GOVERNANÇA
Direção e
Liderança
(-)
Redução
proposta para a
_ª Reformulação]]/Tabela115[[#This Row],[GOVERNANÇA
Direção e
Liderança
Orçamento 
Atualizado]]</f>
        <v>#DIV/0!</v>
      </c>
      <c r="W14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7" s="31"/>
      <c r="Y147" s="31"/>
      <c r="Z14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7" s="31"/>
      <c r="AB147" s="203" t="e">
        <f>Tabela115[[#This Row],[GOVERNANÇA
Relacionamento 
Institucional
Despesa Liquidada até __/__/____]]/Tabela115[[#This Row],[GOVERNANÇA
Relacionamento 
Institucional
Orçamento 
Atualizado]]</f>
        <v>#DIV/0!</v>
      </c>
      <c r="AC147" s="31"/>
      <c r="AD14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7" s="31"/>
      <c r="AF14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7" s="31"/>
      <c r="AI147" s="93"/>
      <c r="AJ147" s="93">
        <f>Tabela115[[#This Row],[GOVERNANÇA
Estratégia
Proposta Orçamentária Inicial]]+Tabela115[[#This Row],[GOVERNANÇA
Estratégia
Transposições Orçamentárias 
Nº __ a __ 
e
Reformulações
aprovadas]]</f>
        <v>0</v>
      </c>
      <c r="AK147" s="93"/>
      <c r="AL147" s="201" t="e">
        <f>Tabela115[[#This Row],[GOVERNANÇA
Estratégia
Despesa Liquidada até __/__/____]]/Tabela115[[#This Row],[GOVERNANÇA
Estratégia
Orçamento 
Atualizado]]</f>
        <v>#DIV/0!</v>
      </c>
      <c r="AM147" s="93"/>
      <c r="AN147" s="201" t="e">
        <f>Tabela115[[#This Row],[GOVERNANÇA
Estratégia
(+)
Suplementação
 proposta para a
_ª Reformulação]]/Tabela115[[#This Row],[GOVERNANÇA
Estratégia
Orçamento 
Atualizado]]</f>
        <v>#DIV/0!</v>
      </c>
      <c r="AO147" s="93"/>
      <c r="AP147" s="201" t="e">
        <f>-Tabela115[[#This Row],[GOVERNANÇA
Estratégia
(-)
Redução
proposta para a
_ª Reformulação]]/Tabela115[[#This Row],[GOVERNANÇA
Estratégia
Orçamento 
Atualizado]]</f>
        <v>#DIV/0!</v>
      </c>
      <c r="AQ14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7" s="31"/>
      <c r="AS147" s="93"/>
      <c r="AT147" s="93">
        <f>Tabela115[[#This Row],[GOVERNANÇA
Controle
Proposta Orçamentária Inicial]]+Tabela115[[#This Row],[GOVERNANÇA
Controle
Transposições Orçamentárias 
Nº __ a __ 
e
Reformulações
aprovadas]]</f>
        <v>0</v>
      </c>
      <c r="AU147" s="93"/>
      <c r="AV147" s="201" t="e">
        <f>Tabela115[[#This Row],[GOVERNANÇA
Controle
Despesa Liquidada até __/__/____]]/Tabela115[[#This Row],[GOVERNANÇA
Controle
Orçamento 
Atualizado]]</f>
        <v>#DIV/0!</v>
      </c>
      <c r="AW147" s="93"/>
      <c r="AX147" s="201" t="e">
        <f>Tabela115[[#This Row],[GOVERNANÇA
Controle
(+)
Suplementação
 proposta para a
_ª Reformulação]]/Tabela115[[#This Row],[GOVERNANÇA
Controle
Orçamento 
Atualizado]]</f>
        <v>#DIV/0!</v>
      </c>
      <c r="AY147" s="93"/>
      <c r="AZ147" s="201" t="e">
        <f>-Tabela115[[#This Row],[GOVERNANÇA
Controle
(-)
Redução
proposta para a
_ª Reformulação]]/Tabela115[[#This Row],[GOVERNANÇA
Controle
Orçamento 
Atualizado]]</f>
        <v>#DIV/0!</v>
      </c>
      <c r="BA14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7" s="225"/>
      <c r="BD147" s="93"/>
      <c r="BE147" s="93">
        <f>Tabela115[[#This Row],[FINALIDADE
Fiscalização
Proposta Orçamentária Inicial]]+Tabela115[[#This Row],[FINALIDADE
Fiscalização
Transposições Orçamentárias 
Nº __ a __ 
e
Reformulações
aprovadas]]</f>
        <v>0</v>
      </c>
      <c r="BF147" s="93"/>
      <c r="BG147" s="201" t="e">
        <f>Tabela115[[#This Row],[FINALIDADE
Fiscalização
Despesa Liquidada até __/__/____]]/Tabela115[[#This Row],[FINALIDADE
Fiscalização
Orçamento 
Atualizado]]</f>
        <v>#DIV/0!</v>
      </c>
      <c r="BH147" s="93"/>
      <c r="BI147" s="201" t="e">
        <f>Tabela115[[#This Row],[FINALIDADE
Fiscalização
(+)
Suplementação
 proposta para a
_ª Reformulação]]/Tabela115[[#This Row],[FINALIDADE
Fiscalização
Orçamento 
Atualizado]]</f>
        <v>#DIV/0!</v>
      </c>
      <c r="BJ147" s="93"/>
      <c r="BK147" s="201" t="e">
        <f>Tabela115[[#This Row],[FINALIDADE
Fiscalização
(-)
Redução
proposta para a
_ª Reformulação]]/Tabela115[[#This Row],[FINALIDADE
Fiscalização
Orçamento 
Atualizado]]</f>
        <v>#DIV/0!</v>
      </c>
      <c r="BL14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7" s="31"/>
      <c r="BN147" s="93"/>
      <c r="BO147" s="93">
        <f>Tabela115[[#This Row],[FINALIDADE
Registro
Proposta Orçamentária Inicial]]+Tabela115[[#This Row],[FINALIDADE
Registro
Transposições Orçamentárias 
Nº __ a __ 
e
Reformulações
aprovadas]]</f>
        <v>0</v>
      </c>
      <c r="BP147" s="93"/>
      <c r="BQ147" s="202" t="e">
        <f>Tabela115[[#This Row],[FINALIDADE
Registro
Despesa Liquidada até __/__/____]]/Tabela115[[#This Row],[FINALIDADE
Registro
Orçamento 
Atualizado]]</f>
        <v>#DIV/0!</v>
      </c>
      <c r="BR147" s="93"/>
      <c r="BS147" s="202" t="e">
        <f>Tabela115[[#This Row],[FINALIDADE
Registro
(+)
Suplementação
 proposta para a
_ª Reformulação]]/Tabela115[[#This Row],[FINALIDADE
Registro
Orçamento 
Atualizado]]</f>
        <v>#DIV/0!</v>
      </c>
      <c r="BT147" s="93"/>
      <c r="BU147" s="202" t="e">
        <f>Tabela115[[#This Row],[FINALIDADE
Registro
(-)
Redução
proposta para a
_ª Reformulação]]/Tabela115[[#This Row],[FINALIDADE
Registro
Orçamento 
Atualizado]]</f>
        <v>#DIV/0!</v>
      </c>
      <c r="BV14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7" s="244"/>
      <c r="BX147" s="31"/>
      <c r="BY14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7" s="93"/>
      <c r="CA147" s="201" t="e">
        <f>Tabela115[[#This Row],[FINALIDADE
Julgamento e Normatização
Despesa Liquidada até __/__/____]]/Tabela115[[#This Row],[FINALIDADE
Julgamento e Normatização
Orçamento 
Atualizado]]</f>
        <v>#DIV/0!</v>
      </c>
      <c r="CB147" s="93"/>
      <c r="CC14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7" s="93"/>
      <c r="CE14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7" s="31"/>
      <c r="CI147" s="31"/>
      <c r="CJ14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7" s="31"/>
      <c r="CL147" s="203" t="e">
        <f>Tabela115[[#This Row],[GESTÃO
Comunicação 
e Eventos
Despesa Liquidada até __/__/____]]/Tabela115[[#This Row],[GESTÃO
Comunicação 
e Eventos
Orçamento 
Atualizado]]</f>
        <v>#DIV/0!</v>
      </c>
      <c r="CM147" s="31"/>
      <c r="CN147" s="203" t="e">
        <f>Tabela115[[#This Row],[GESTÃO
Comunicação 
e Eventos
(+)
Suplementação
 proposta para a
_ª Reformulação]]/Tabela115[[#This Row],[GESTÃO
Comunicação 
e Eventos
Orçamento 
Atualizado]]</f>
        <v>#DIV/0!</v>
      </c>
      <c r="CO147" s="31"/>
      <c r="CP147" s="203" t="e">
        <f>-Tabela115[[#This Row],[GESTÃO
Comunicação 
e Eventos
(-)
Redução
proposta para a
_ª Reformulação]]/Tabela115[[#This Row],[GESTÃO
Comunicação 
e Eventos
Orçamento 
Atualizado]]</f>
        <v>#DIV/0!</v>
      </c>
      <c r="CQ14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7" s="31"/>
      <c r="CS147" s="31"/>
      <c r="CT14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7" s="31"/>
      <c r="CV147" s="203" t="e">
        <f>Tabela115[[#This Row],[GESTÃO
Suporte Técnico-Administrativo
Despesa Liquidada até __/__/____]]/Tabela115[[#This Row],[GESTÃO
Suporte Técnico-Administrativo
Orçamento 
Atualizado]]</f>
        <v>#DIV/0!</v>
      </c>
      <c r="CW147" s="31"/>
      <c r="CX14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7" s="31"/>
      <c r="CZ14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7" s="31"/>
      <c r="DC147" s="31"/>
      <c r="DD14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7" s="31"/>
      <c r="DF147" s="203" t="e">
        <f>Tabela115[[#This Row],[GESTÃO
Tecnologia da
Informação
Despesa Liquidada até __/__/____]]/Tabela115[[#This Row],[GESTÃO
Tecnologia da
Informação
Orçamento 
Atualizado]]</f>
        <v>#DIV/0!</v>
      </c>
      <c r="DG147" s="31"/>
      <c r="DH14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7" s="31"/>
      <c r="DJ147" s="203" t="e">
        <f>-Tabela115[[#This Row],[GESTÃO
Tecnologia da
Informação
(-)
Redução
proposta para a
_ª Reformulação]]/Tabela115[[#This Row],[GESTÃO
Tecnologia da
Informação
Orçamento 
Atualizado]]</f>
        <v>#DIV/0!</v>
      </c>
      <c r="DK14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7" s="31"/>
      <c r="DM147" s="31"/>
      <c r="DN147" s="31">
        <f>Tabela115[[#This Row],[GESTÃO
Infraestrutura
Proposta Orçamentária Inicial]]+Tabela115[[#This Row],[GESTÃO
Infraestrutura
Transposições Orçamentárias 
Nº __ a __ 
e
Reformulações
aprovadas]]</f>
        <v>0</v>
      </c>
      <c r="DO147" s="31"/>
      <c r="DP147" s="203" t="e">
        <f>Tabela115[[#This Row],[GESTÃO
Infraestrutura
Despesa Liquidada até __/__/____]]/Tabela115[[#This Row],[GESTÃO
Infraestrutura
Orçamento 
Atualizado]]</f>
        <v>#DIV/0!</v>
      </c>
      <c r="DQ147" s="31"/>
      <c r="DR147" s="203" t="e">
        <f>Tabela115[[#This Row],[GESTÃO
Infraestrutura
(+)
Suplementação
 proposta para a
_ª Reformulação]]/Tabela115[[#This Row],[GESTÃO
Infraestrutura
Orçamento 
Atualizado]]</f>
        <v>#DIV/0!</v>
      </c>
      <c r="DS147" s="31"/>
      <c r="DT147" s="203" t="e">
        <f>Tabela115[[#This Row],[GESTÃO
Infraestrutura
(-)
Redução
proposta para a
_ª Reformulação]]/Tabela115[[#This Row],[GESTÃO
Infraestrutura
Orçamento 
Atualizado]]</f>
        <v>#DIV/0!</v>
      </c>
      <c r="DU14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7" s="89"/>
      <c r="DX147" s="89"/>
      <c r="DY147" s="89"/>
      <c r="DZ147" s="89"/>
      <c r="EA147" s="89"/>
      <c r="EB147" s="89"/>
      <c r="EC147" s="89"/>
      <c r="ED147" s="89"/>
      <c r="EE147" s="89"/>
    </row>
    <row r="148" spans="1:135" s="18" customFormat="1" ht="12" x14ac:dyDescent="0.25">
      <c r="A148" s="85" t="s">
        <v>188</v>
      </c>
      <c r="B148" s="42" t="s">
        <v>358</v>
      </c>
      <c r="C14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8" s="69" t="e">
        <f>Tabela115[[#This Row],[DESPESA
LIQUIDADA ATÉ
 __/__/____]]/Tabela115[[#This Row],[ORÇAMENTO
ATUALIZADO]]</f>
        <v>#DIV/0!</v>
      </c>
      <c r="H14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8" s="263" t="e">
        <f>Tabela115[[#This Row],[(+)
SUPLEMENTAÇÃO
PROPOSTA PARA A
_ª
REFORMULAÇÃO]]/Tabela115[[#This Row],[ORÇAMENTO
ATUALIZADO]]</f>
        <v>#DIV/0!</v>
      </c>
      <c r="J14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8" s="263" t="e">
        <f>-Tabela115[[#This Row],[(-)
REDUÇÃO
PROPOSTA PARA A
_ª
REFORMULAÇÃO]]/Tabela115[[#This Row],[ORÇAMENTO
ATUALIZADO]]</f>
        <v>#DIV/0!</v>
      </c>
      <c r="L14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8" s="83" t="e">
        <f>(Tabela115[[#This Row],[PROPOSTA
ORÇAMENTÁRIA
ATUALIZADA
APÓS A
_ª
REFORMULAÇÃO]]/Tabela115[[#This Row],[ORÇAMENTO
ATUALIZADO]])-1</f>
        <v>#DIV/0!</v>
      </c>
      <c r="N148" s="225"/>
      <c r="O148" s="93"/>
      <c r="P14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8" s="93"/>
      <c r="R148" s="201" t="e">
        <f>Tabela115[[#This Row],[GOVERNANÇA
Direção e
Liderança
Despesa Liquidada até __/__/____]]/Tabela115[[#This Row],[GOVERNANÇA
Direção e
Liderança
Orçamento 
Atualizado]]</f>
        <v>#DIV/0!</v>
      </c>
      <c r="S148" s="93"/>
      <c r="T14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8" s="93"/>
      <c r="V148" s="201" t="e">
        <f>-Tabela115[[#This Row],[GOVERNANÇA
Direção e
Liderança
(-)
Redução
proposta para a
_ª Reformulação]]/Tabela115[[#This Row],[GOVERNANÇA
Direção e
Liderança
Orçamento 
Atualizado]]</f>
        <v>#DIV/0!</v>
      </c>
      <c r="W14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8" s="31"/>
      <c r="Y148" s="31"/>
      <c r="Z14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8" s="31"/>
      <c r="AB148" s="203" t="e">
        <f>Tabela115[[#This Row],[GOVERNANÇA
Relacionamento 
Institucional
Despesa Liquidada até __/__/____]]/Tabela115[[#This Row],[GOVERNANÇA
Relacionamento 
Institucional
Orçamento 
Atualizado]]</f>
        <v>#DIV/0!</v>
      </c>
      <c r="AC148" s="31"/>
      <c r="AD14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8" s="31"/>
      <c r="AF14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8" s="31"/>
      <c r="AI148" s="93"/>
      <c r="AJ148" s="93">
        <f>Tabela115[[#This Row],[GOVERNANÇA
Estratégia
Proposta Orçamentária Inicial]]+Tabela115[[#This Row],[GOVERNANÇA
Estratégia
Transposições Orçamentárias 
Nº __ a __ 
e
Reformulações
aprovadas]]</f>
        <v>0</v>
      </c>
      <c r="AK148" s="93"/>
      <c r="AL148" s="201" t="e">
        <f>Tabela115[[#This Row],[GOVERNANÇA
Estratégia
Despesa Liquidada até __/__/____]]/Tabela115[[#This Row],[GOVERNANÇA
Estratégia
Orçamento 
Atualizado]]</f>
        <v>#DIV/0!</v>
      </c>
      <c r="AM148" s="93"/>
      <c r="AN148" s="201" t="e">
        <f>Tabela115[[#This Row],[GOVERNANÇA
Estratégia
(+)
Suplementação
 proposta para a
_ª Reformulação]]/Tabela115[[#This Row],[GOVERNANÇA
Estratégia
Orçamento 
Atualizado]]</f>
        <v>#DIV/0!</v>
      </c>
      <c r="AO148" s="93"/>
      <c r="AP148" s="201" t="e">
        <f>-Tabela115[[#This Row],[GOVERNANÇA
Estratégia
(-)
Redução
proposta para a
_ª Reformulação]]/Tabela115[[#This Row],[GOVERNANÇA
Estratégia
Orçamento 
Atualizado]]</f>
        <v>#DIV/0!</v>
      </c>
      <c r="AQ14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8" s="31"/>
      <c r="AS148" s="93"/>
      <c r="AT148" s="93">
        <f>Tabela115[[#This Row],[GOVERNANÇA
Controle
Proposta Orçamentária Inicial]]+Tabela115[[#This Row],[GOVERNANÇA
Controle
Transposições Orçamentárias 
Nº __ a __ 
e
Reformulações
aprovadas]]</f>
        <v>0</v>
      </c>
      <c r="AU148" s="93"/>
      <c r="AV148" s="201" t="e">
        <f>Tabela115[[#This Row],[GOVERNANÇA
Controle
Despesa Liquidada até __/__/____]]/Tabela115[[#This Row],[GOVERNANÇA
Controle
Orçamento 
Atualizado]]</f>
        <v>#DIV/0!</v>
      </c>
      <c r="AW148" s="93"/>
      <c r="AX148" s="201" t="e">
        <f>Tabela115[[#This Row],[GOVERNANÇA
Controle
(+)
Suplementação
 proposta para a
_ª Reformulação]]/Tabela115[[#This Row],[GOVERNANÇA
Controle
Orçamento 
Atualizado]]</f>
        <v>#DIV/0!</v>
      </c>
      <c r="AY148" s="93"/>
      <c r="AZ148" s="201" t="e">
        <f>-Tabela115[[#This Row],[GOVERNANÇA
Controle
(-)
Redução
proposta para a
_ª Reformulação]]/Tabela115[[#This Row],[GOVERNANÇA
Controle
Orçamento 
Atualizado]]</f>
        <v>#DIV/0!</v>
      </c>
      <c r="BA14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8" s="225"/>
      <c r="BD148" s="93"/>
      <c r="BE148" s="93">
        <f>Tabela115[[#This Row],[FINALIDADE
Fiscalização
Proposta Orçamentária Inicial]]+Tabela115[[#This Row],[FINALIDADE
Fiscalização
Transposições Orçamentárias 
Nº __ a __ 
e
Reformulações
aprovadas]]</f>
        <v>0</v>
      </c>
      <c r="BF148" s="93"/>
      <c r="BG148" s="201" t="e">
        <f>Tabela115[[#This Row],[FINALIDADE
Fiscalização
Despesa Liquidada até __/__/____]]/Tabela115[[#This Row],[FINALIDADE
Fiscalização
Orçamento 
Atualizado]]</f>
        <v>#DIV/0!</v>
      </c>
      <c r="BH148" s="93"/>
      <c r="BI148" s="201" t="e">
        <f>Tabela115[[#This Row],[FINALIDADE
Fiscalização
(+)
Suplementação
 proposta para a
_ª Reformulação]]/Tabela115[[#This Row],[FINALIDADE
Fiscalização
Orçamento 
Atualizado]]</f>
        <v>#DIV/0!</v>
      </c>
      <c r="BJ148" s="93"/>
      <c r="BK148" s="201" t="e">
        <f>Tabela115[[#This Row],[FINALIDADE
Fiscalização
(-)
Redução
proposta para a
_ª Reformulação]]/Tabela115[[#This Row],[FINALIDADE
Fiscalização
Orçamento 
Atualizado]]</f>
        <v>#DIV/0!</v>
      </c>
      <c r="BL14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8" s="31"/>
      <c r="BN148" s="93"/>
      <c r="BO148" s="93">
        <f>Tabela115[[#This Row],[FINALIDADE
Registro
Proposta Orçamentária Inicial]]+Tabela115[[#This Row],[FINALIDADE
Registro
Transposições Orçamentárias 
Nº __ a __ 
e
Reformulações
aprovadas]]</f>
        <v>0</v>
      </c>
      <c r="BP148" s="93"/>
      <c r="BQ148" s="202" t="e">
        <f>Tabela115[[#This Row],[FINALIDADE
Registro
Despesa Liquidada até __/__/____]]/Tabela115[[#This Row],[FINALIDADE
Registro
Orçamento 
Atualizado]]</f>
        <v>#DIV/0!</v>
      </c>
      <c r="BR148" s="93"/>
      <c r="BS148" s="202" t="e">
        <f>Tabela115[[#This Row],[FINALIDADE
Registro
(+)
Suplementação
 proposta para a
_ª Reformulação]]/Tabela115[[#This Row],[FINALIDADE
Registro
Orçamento 
Atualizado]]</f>
        <v>#DIV/0!</v>
      </c>
      <c r="BT148" s="93"/>
      <c r="BU148" s="202" t="e">
        <f>Tabela115[[#This Row],[FINALIDADE
Registro
(-)
Redução
proposta para a
_ª Reformulação]]/Tabela115[[#This Row],[FINALIDADE
Registro
Orçamento 
Atualizado]]</f>
        <v>#DIV/0!</v>
      </c>
      <c r="BV14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8" s="244"/>
      <c r="BX148" s="31"/>
      <c r="BY14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8" s="93"/>
      <c r="CA148" s="201" t="e">
        <f>Tabela115[[#This Row],[FINALIDADE
Julgamento e Normatização
Despesa Liquidada até __/__/____]]/Tabela115[[#This Row],[FINALIDADE
Julgamento e Normatização
Orçamento 
Atualizado]]</f>
        <v>#DIV/0!</v>
      </c>
      <c r="CB148" s="93"/>
      <c r="CC14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8" s="93"/>
      <c r="CE14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8" s="31"/>
      <c r="CI148" s="31"/>
      <c r="CJ14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8" s="31"/>
      <c r="CL148" s="203" t="e">
        <f>Tabela115[[#This Row],[GESTÃO
Comunicação 
e Eventos
Despesa Liquidada até __/__/____]]/Tabela115[[#This Row],[GESTÃO
Comunicação 
e Eventos
Orçamento 
Atualizado]]</f>
        <v>#DIV/0!</v>
      </c>
      <c r="CM148" s="31"/>
      <c r="CN148" s="203" t="e">
        <f>Tabela115[[#This Row],[GESTÃO
Comunicação 
e Eventos
(+)
Suplementação
 proposta para a
_ª Reformulação]]/Tabela115[[#This Row],[GESTÃO
Comunicação 
e Eventos
Orçamento 
Atualizado]]</f>
        <v>#DIV/0!</v>
      </c>
      <c r="CO148" s="31"/>
      <c r="CP148" s="203" t="e">
        <f>-Tabela115[[#This Row],[GESTÃO
Comunicação 
e Eventos
(-)
Redução
proposta para a
_ª Reformulação]]/Tabela115[[#This Row],[GESTÃO
Comunicação 
e Eventos
Orçamento 
Atualizado]]</f>
        <v>#DIV/0!</v>
      </c>
      <c r="CQ14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8" s="31"/>
      <c r="CS148" s="31"/>
      <c r="CT14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8" s="31"/>
      <c r="CV148" s="203" t="e">
        <f>Tabela115[[#This Row],[GESTÃO
Suporte Técnico-Administrativo
Despesa Liquidada até __/__/____]]/Tabela115[[#This Row],[GESTÃO
Suporte Técnico-Administrativo
Orçamento 
Atualizado]]</f>
        <v>#DIV/0!</v>
      </c>
      <c r="CW148" s="31"/>
      <c r="CX14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8" s="31"/>
      <c r="CZ14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8" s="31"/>
      <c r="DC148" s="31"/>
      <c r="DD14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8" s="31"/>
      <c r="DF148" s="203" t="e">
        <f>Tabela115[[#This Row],[GESTÃO
Tecnologia da
Informação
Despesa Liquidada até __/__/____]]/Tabela115[[#This Row],[GESTÃO
Tecnologia da
Informação
Orçamento 
Atualizado]]</f>
        <v>#DIV/0!</v>
      </c>
      <c r="DG148" s="31"/>
      <c r="DH14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8" s="31"/>
      <c r="DJ148" s="203" t="e">
        <f>-Tabela115[[#This Row],[GESTÃO
Tecnologia da
Informação
(-)
Redução
proposta para a
_ª Reformulação]]/Tabela115[[#This Row],[GESTÃO
Tecnologia da
Informação
Orçamento 
Atualizado]]</f>
        <v>#DIV/0!</v>
      </c>
      <c r="DK14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8" s="31"/>
      <c r="DM148" s="31"/>
      <c r="DN148" s="31">
        <f>Tabela115[[#This Row],[GESTÃO
Infraestrutura
Proposta Orçamentária Inicial]]+Tabela115[[#This Row],[GESTÃO
Infraestrutura
Transposições Orçamentárias 
Nº __ a __ 
e
Reformulações
aprovadas]]</f>
        <v>0</v>
      </c>
      <c r="DO148" s="31"/>
      <c r="DP148" s="203" t="e">
        <f>Tabela115[[#This Row],[GESTÃO
Infraestrutura
Despesa Liquidada até __/__/____]]/Tabela115[[#This Row],[GESTÃO
Infraestrutura
Orçamento 
Atualizado]]</f>
        <v>#DIV/0!</v>
      </c>
      <c r="DQ148" s="31"/>
      <c r="DR148" s="203" t="e">
        <f>Tabela115[[#This Row],[GESTÃO
Infraestrutura
(+)
Suplementação
 proposta para a
_ª Reformulação]]/Tabela115[[#This Row],[GESTÃO
Infraestrutura
Orçamento 
Atualizado]]</f>
        <v>#DIV/0!</v>
      </c>
      <c r="DS148" s="31"/>
      <c r="DT148" s="203" t="e">
        <f>Tabela115[[#This Row],[GESTÃO
Infraestrutura
(-)
Redução
proposta para a
_ª Reformulação]]/Tabela115[[#This Row],[GESTÃO
Infraestrutura
Orçamento 
Atualizado]]</f>
        <v>#DIV/0!</v>
      </c>
      <c r="DU14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8" s="89"/>
      <c r="DX148" s="89"/>
      <c r="DY148" s="89"/>
      <c r="DZ148" s="89"/>
      <c r="EA148" s="89"/>
      <c r="EB148" s="89"/>
      <c r="EC148" s="89"/>
      <c r="ED148" s="89"/>
      <c r="EE148" s="89"/>
    </row>
    <row r="149" spans="1:135" s="18" customFormat="1" ht="12" x14ac:dyDescent="0.25">
      <c r="A149" s="85" t="s">
        <v>189</v>
      </c>
      <c r="B149" s="42" t="s">
        <v>359</v>
      </c>
      <c r="C14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4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4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4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49" s="69" t="e">
        <f>Tabela115[[#This Row],[DESPESA
LIQUIDADA ATÉ
 __/__/____]]/Tabela115[[#This Row],[ORÇAMENTO
ATUALIZADO]]</f>
        <v>#DIV/0!</v>
      </c>
      <c r="H14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49" s="263" t="e">
        <f>Tabela115[[#This Row],[(+)
SUPLEMENTAÇÃO
PROPOSTA PARA A
_ª
REFORMULAÇÃO]]/Tabela115[[#This Row],[ORÇAMENTO
ATUALIZADO]]</f>
        <v>#DIV/0!</v>
      </c>
      <c r="J14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49" s="263" t="e">
        <f>-Tabela115[[#This Row],[(-)
REDUÇÃO
PROPOSTA PARA A
_ª
REFORMULAÇÃO]]/Tabela115[[#This Row],[ORÇAMENTO
ATUALIZADO]]</f>
        <v>#DIV/0!</v>
      </c>
      <c r="L14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49" s="83" t="e">
        <f>(Tabela115[[#This Row],[PROPOSTA
ORÇAMENTÁRIA
ATUALIZADA
APÓS A
_ª
REFORMULAÇÃO]]/Tabela115[[#This Row],[ORÇAMENTO
ATUALIZADO]])-1</f>
        <v>#DIV/0!</v>
      </c>
      <c r="N149" s="225"/>
      <c r="O149" s="93"/>
      <c r="P14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49" s="93"/>
      <c r="R149" s="201" t="e">
        <f>Tabela115[[#This Row],[GOVERNANÇA
Direção e
Liderança
Despesa Liquidada até __/__/____]]/Tabela115[[#This Row],[GOVERNANÇA
Direção e
Liderança
Orçamento 
Atualizado]]</f>
        <v>#DIV/0!</v>
      </c>
      <c r="S149" s="93"/>
      <c r="T14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49" s="93"/>
      <c r="V149" s="201" t="e">
        <f>-Tabela115[[#This Row],[GOVERNANÇA
Direção e
Liderança
(-)
Redução
proposta para a
_ª Reformulação]]/Tabela115[[#This Row],[GOVERNANÇA
Direção e
Liderança
Orçamento 
Atualizado]]</f>
        <v>#DIV/0!</v>
      </c>
      <c r="W14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49" s="31"/>
      <c r="Y149" s="31"/>
      <c r="Z14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49" s="31"/>
      <c r="AB149" s="203" t="e">
        <f>Tabela115[[#This Row],[GOVERNANÇA
Relacionamento 
Institucional
Despesa Liquidada até __/__/____]]/Tabela115[[#This Row],[GOVERNANÇA
Relacionamento 
Institucional
Orçamento 
Atualizado]]</f>
        <v>#DIV/0!</v>
      </c>
      <c r="AC149" s="31"/>
      <c r="AD14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49" s="31"/>
      <c r="AF14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4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49" s="31"/>
      <c r="AI149" s="93"/>
      <c r="AJ149" s="93">
        <f>Tabela115[[#This Row],[GOVERNANÇA
Estratégia
Proposta Orçamentária Inicial]]+Tabela115[[#This Row],[GOVERNANÇA
Estratégia
Transposições Orçamentárias 
Nº __ a __ 
e
Reformulações
aprovadas]]</f>
        <v>0</v>
      </c>
      <c r="AK149" s="93"/>
      <c r="AL149" s="201" t="e">
        <f>Tabela115[[#This Row],[GOVERNANÇA
Estratégia
Despesa Liquidada até __/__/____]]/Tabela115[[#This Row],[GOVERNANÇA
Estratégia
Orçamento 
Atualizado]]</f>
        <v>#DIV/0!</v>
      </c>
      <c r="AM149" s="93"/>
      <c r="AN149" s="201" t="e">
        <f>Tabela115[[#This Row],[GOVERNANÇA
Estratégia
(+)
Suplementação
 proposta para a
_ª Reformulação]]/Tabela115[[#This Row],[GOVERNANÇA
Estratégia
Orçamento 
Atualizado]]</f>
        <v>#DIV/0!</v>
      </c>
      <c r="AO149" s="93"/>
      <c r="AP149" s="201" t="e">
        <f>-Tabela115[[#This Row],[GOVERNANÇA
Estratégia
(-)
Redução
proposta para a
_ª Reformulação]]/Tabela115[[#This Row],[GOVERNANÇA
Estratégia
Orçamento 
Atualizado]]</f>
        <v>#DIV/0!</v>
      </c>
      <c r="AQ14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49" s="31"/>
      <c r="AS149" s="93"/>
      <c r="AT149" s="93">
        <f>Tabela115[[#This Row],[GOVERNANÇA
Controle
Proposta Orçamentária Inicial]]+Tabela115[[#This Row],[GOVERNANÇA
Controle
Transposições Orçamentárias 
Nº __ a __ 
e
Reformulações
aprovadas]]</f>
        <v>0</v>
      </c>
      <c r="AU149" s="93"/>
      <c r="AV149" s="201" t="e">
        <f>Tabela115[[#This Row],[GOVERNANÇA
Controle
Despesa Liquidada até __/__/____]]/Tabela115[[#This Row],[GOVERNANÇA
Controle
Orçamento 
Atualizado]]</f>
        <v>#DIV/0!</v>
      </c>
      <c r="AW149" s="93"/>
      <c r="AX149" s="201" t="e">
        <f>Tabela115[[#This Row],[GOVERNANÇA
Controle
(+)
Suplementação
 proposta para a
_ª Reformulação]]/Tabela115[[#This Row],[GOVERNANÇA
Controle
Orçamento 
Atualizado]]</f>
        <v>#DIV/0!</v>
      </c>
      <c r="AY149" s="93"/>
      <c r="AZ149" s="201" t="e">
        <f>-Tabela115[[#This Row],[GOVERNANÇA
Controle
(-)
Redução
proposta para a
_ª Reformulação]]/Tabela115[[#This Row],[GOVERNANÇA
Controle
Orçamento 
Atualizado]]</f>
        <v>#DIV/0!</v>
      </c>
      <c r="BA14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4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49" s="225"/>
      <c r="BD149" s="93"/>
      <c r="BE149" s="93">
        <f>Tabela115[[#This Row],[FINALIDADE
Fiscalização
Proposta Orçamentária Inicial]]+Tabela115[[#This Row],[FINALIDADE
Fiscalização
Transposições Orçamentárias 
Nº __ a __ 
e
Reformulações
aprovadas]]</f>
        <v>0</v>
      </c>
      <c r="BF149" s="93"/>
      <c r="BG149" s="201" t="e">
        <f>Tabela115[[#This Row],[FINALIDADE
Fiscalização
Despesa Liquidada até __/__/____]]/Tabela115[[#This Row],[FINALIDADE
Fiscalização
Orçamento 
Atualizado]]</f>
        <v>#DIV/0!</v>
      </c>
      <c r="BH149" s="93"/>
      <c r="BI149" s="201" t="e">
        <f>Tabela115[[#This Row],[FINALIDADE
Fiscalização
(+)
Suplementação
 proposta para a
_ª Reformulação]]/Tabela115[[#This Row],[FINALIDADE
Fiscalização
Orçamento 
Atualizado]]</f>
        <v>#DIV/0!</v>
      </c>
      <c r="BJ149" s="93"/>
      <c r="BK149" s="201" t="e">
        <f>Tabela115[[#This Row],[FINALIDADE
Fiscalização
(-)
Redução
proposta para a
_ª Reformulação]]/Tabela115[[#This Row],[FINALIDADE
Fiscalização
Orçamento 
Atualizado]]</f>
        <v>#DIV/0!</v>
      </c>
      <c r="BL14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49" s="31"/>
      <c r="BN149" s="93"/>
      <c r="BO149" s="93">
        <f>Tabela115[[#This Row],[FINALIDADE
Registro
Proposta Orçamentária Inicial]]+Tabela115[[#This Row],[FINALIDADE
Registro
Transposições Orçamentárias 
Nº __ a __ 
e
Reformulações
aprovadas]]</f>
        <v>0</v>
      </c>
      <c r="BP149" s="93"/>
      <c r="BQ149" s="202" t="e">
        <f>Tabela115[[#This Row],[FINALIDADE
Registro
Despesa Liquidada até __/__/____]]/Tabela115[[#This Row],[FINALIDADE
Registro
Orçamento 
Atualizado]]</f>
        <v>#DIV/0!</v>
      </c>
      <c r="BR149" s="93"/>
      <c r="BS149" s="202" t="e">
        <f>Tabela115[[#This Row],[FINALIDADE
Registro
(+)
Suplementação
 proposta para a
_ª Reformulação]]/Tabela115[[#This Row],[FINALIDADE
Registro
Orçamento 
Atualizado]]</f>
        <v>#DIV/0!</v>
      </c>
      <c r="BT149" s="93"/>
      <c r="BU149" s="202" t="e">
        <f>Tabela115[[#This Row],[FINALIDADE
Registro
(-)
Redução
proposta para a
_ª Reformulação]]/Tabela115[[#This Row],[FINALIDADE
Registro
Orçamento 
Atualizado]]</f>
        <v>#DIV/0!</v>
      </c>
      <c r="BV14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49" s="244"/>
      <c r="BX149" s="31"/>
      <c r="BY14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49" s="93"/>
      <c r="CA149" s="201" t="e">
        <f>Tabela115[[#This Row],[FINALIDADE
Julgamento e Normatização
Despesa Liquidada até __/__/____]]/Tabela115[[#This Row],[FINALIDADE
Julgamento e Normatização
Orçamento 
Atualizado]]</f>
        <v>#DIV/0!</v>
      </c>
      <c r="CB149" s="93"/>
      <c r="CC14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49" s="93"/>
      <c r="CE14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4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4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49" s="31"/>
      <c r="CI149" s="31"/>
      <c r="CJ14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49" s="31"/>
      <c r="CL149" s="203" t="e">
        <f>Tabela115[[#This Row],[GESTÃO
Comunicação 
e Eventos
Despesa Liquidada até __/__/____]]/Tabela115[[#This Row],[GESTÃO
Comunicação 
e Eventos
Orçamento 
Atualizado]]</f>
        <v>#DIV/0!</v>
      </c>
      <c r="CM149" s="31"/>
      <c r="CN149" s="203" t="e">
        <f>Tabela115[[#This Row],[GESTÃO
Comunicação 
e Eventos
(+)
Suplementação
 proposta para a
_ª Reformulação]]/Tabela115[[#This Row],[GESTÃO
Comunicação 
e Eventos
Orçamento 
Atualizado]]</f>
        <v>#DIV/0!</v>
      </c>
      <c r="CO149" s="31"/>
      <c r="CP149" s="203" t="e">
        <f>-Tabela115[[#This Row],[GESTÃO
Comunicação 
e Eventos
(-)
Redução
proposta para a
_ª Reformulação]]/Tabela115[[#This Row],[GESTÃO
Comunicação 
e Eventos
Orçamento 
Atualizado]]</f>
        <v>#DIV/0!</v>
      </c>
      <c r="CQ14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49" s="31"/>
      <c r="CS149" s="31"/>
      <c r="CT14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49" s="31"/>
      <c r="CV149" s="203" t="e">
        <f>Tabela115[[#This Row],[GESTÃO
Suporte Técnico-Administrativo
Despesa Liquidada até __/__/____]]/Tabela115[[#This Row],[GESTÃO
Suporte Técnico-Administrativo
Orçamento 
Atualizado]]</f>
        <v>#DIV/0!</v>
      </c>
      <c r="CW149" s="31"/>
      <c r="CX14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49" s="31"/>
      <c r="CZ14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4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49" s="31"/>
      <c r="DC149" s="31"/>
      <c r="DD14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49" s="31"/>
      <c r="DF149" s="203" t="e">
        <f>Tabela115[[#This Row],[GESTÃO
Tecnologia da
Informação
Despesa Liquidada até __/__/____]]/Tabela115[[#This Row],[GESTÃO
Tecnologia da
Informação
Orçamento 
Atualizado]]</f>
        <v>#DIV/0!</v>
      </c>
      <c r="DG149" s="31"/>
      <c r="DH14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49" s="31"/>
      <c r="DJ149" s="203" t="e">
        <f>-Tabela115[[#This Row],[GESTÃO
Tecnologia da
Informação
(-)
Redução
proposta para a
_ª Reformulação]]/Tabela115[[#This Row],[GESTÃO
Tecnologia da
Informação
Orçamento 
Atualizado]]</f>
        <v>#DIV/0!</v>
      </c>
      <c r="DK14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49" s="31"/>
      <c r="DM149" s="31"/>
      <c r="DN149" s="31">
        <f>Tabela115[[#This Row],[GESTÃO
Infraestrutura
Proposta Orçamentária Inicial]]+Tabela115[[#This Row],[GESTÃO
Infraestrutura
Transposições Orçamentárias 
Nº __ a __ 
e
Reformulações
aprovadas]]</f>
        <v>0</v>
      </c>
      <c r="DO149" s="31"/>
      <c r="DP149" s="203" t="e">
        <f>Tabela115[[#This Row],[GESTÃO
Infraestrutura
Despesa Liquidada até __/__/____]]/Tabela115[[#This Row],[GESTÃO
Infraestrutura
Orçamento 
Atualizado]]</f>
        <v>#DIV/0!</v>
      </c>
      <c r="DQ149" s="31"/>
      <c r="DR149" s="203" t="e">
        <f>Tabela115[[#This Row],[GESTÃO
Infraestrutura
(+)
Suplementação
 proposta para a
_ª Reformulação]]/Tabela115[[#This Row],[GESTÃO
Infraestrutura
Orçamento 
Atualizado]]</f>
        <v>#DIV/0!</v>
      </c>
      <c r="DS149" s="31"/>
      <c r="DT149" s="203" t="e">
        <f>Tabela115[[#This Row],[GESTÃO
Infraestrutura
(-)
Redução
proposta para a
_ª Reformulação]]/Tabela115[[#This Row],[GESTÃO
Infraestrutura
Orçamento 
Atualizado]]</f>
        <v>#DIV/0!</v>
      </c>
      <c r="DU14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4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49" s="89"/>
      <c r="DX149" s="89"/>
      <c r="DY149" s="89"/>
      <c r="DZ149" s="89"/>
      <c r="EA149" s="89"/>
      <c r="EB149" s="89"/>
      <c r="EC149" s="89"/>
      <c r="ED149" s="89"/>
      <c r="EE149" s="89"/>
    </row>
    <row r="150" spans="1:135" s="18" customFormat="1" ht="12" x14ac:dyDescent="0.25">
      <c r="A150" s="85" t="s">
        <v>190</v>
      </c>
      <c r="B150" s="42" t="s">
        <v>707</v>
      </c>
      <c r="C15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0" s="69" t="e">
        <f>Tabela115[[#This Row],[DESPESA
LIQUIDADA ATÉ
 __/__/____]]/Tabela115[[#This Row],[ORÇAMENTO
ATUALIZADO]]</f>
        <v>#DIV/0!</v>
      </c>
      <c r="H15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0" s="263" t="e">
        <f>Tabela115[[#This Row],[(+)
SUPLEMENTAÇÃO
PROPOSTA PARA A
_ª
REFORMULAÇÃO]]/Tabela115[[#This Row],[ORÇAMENTO
ATUALIZADO]]</f>
        <v>#DIV/0!</v>
      </c>
      <c r="J15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0" s="263" t="e">
        <f>-Tabela115[[#This Row],[(-)
REDUÇÃO
PROPOSTA PARA A
_ª
REFORMULAÇÃO]]/Tabela115[[#This Row],[ORÇAMENTO
ATUALIZADO]]</f>
        <v>#DIV/0!</v>
      </c>
      <c r="L15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0" s="83" t="e">
        <f>(Tabela115[[#This Row],[PROPOSTA
ORÇAMENTÁRIA
ATUALIZADA
APÓS A
_ª
REFORMULAÇÃO]]/Tabela115[[#This Row],[ORÇAMENTO
ATUALIZADO]])-1</f>
        <v>#DIV/0!</v>
      </c>
      <c r="N150" s="225"/>
      <c r="O150" s="93"/>
      <c r="P15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0" s="93"/>
      <c r="R150" s="201" t="e">
        <f>Tabela115[[#This Row],[GOVERNANÇA
Direção e
Liderança
Despesa Liquidada até __/__/____]]/Tabela115[[#This Row],[GOVERNANÇA
Direção e
Liderança
Orçamento 
Atualizado]]</f>
        <v>#DIV/0!</v>
      </c>
      <c r="S150" s="93"/>
      <c r="T15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0" s="93"/>
      <c r="V150" s="201" t="e">
        <f>-Tabela115[[#This Row],[GOVERNANÇA
Direção e
Liderança
(-)
Redução
proposta para a
_ª Reformulação]]/Tabela115[[#This Row],[GOVERNANÇA
Direção e
Liderança
Orçamento 
Atualizado]]</f>
        <v>#DIV/0!</v>
      </c>
      <c r="W15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0" s="31"/>
      <c r="Y150" s="31"/>
      <c r="Z15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0" s="31"/>
      <c r="AB150" s="203" t="e">
        <f>Tabela115[[#This Row],[GOVERNANÇA
Relacionamento 
Institucional
Despesa Liquidada até __/__/____]]/Tabela115[[#This Row],[GOVERNANÇA
Relacionamento 
Institucional
Orçamento 
Atualizado]]</f>
        <v>#DIV/0!</v>
      </c>
      <c r="AC150" s="31"/>
      <c r="AD15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0" s="31"/>
      <c r="AF15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0" s="31"/>
      <c r="AI150" s="93"/>
      <c r="AJ150" s="93">
        <f>Tabela115[[#This Row],[GOVERNANÇA
Estratégia
Proposta Orçamentária Inicial]]+Tabela115[[#This Row],[GOVERNANÇA
Estratégia
Transposições Orçamentárias 
Nº __ a __ 
e
Reformulações
aprovadas]]</f>
        <v>0</v>
      </c>
      <c r="AK150" s="93"/>
      <c r="AL150" s="201" t="e">
        <f>Tabela115[[#This Row],[GOVERNANÇA
Estratégia
Despesa Liquidada até __/__/____]]/Tabela115[[#This Row],[GOVERNANÇA
Estratégia
Orçamento 
Atualizado]]</f>
        <v>#DIV/0!</v>
      </c>
      <c r="AM150" s="93"/>
      <c r="AN150" s="201" t="e">
        <f>Tabela115[[#This Row],[GOVERNANÇA
Estratégia
(+)
Suplementação
 proposta para a
_ª Reformulação]]/Tabela115[[#This Row],[GOVERNANÇA
Estratégia
Orçamento 
Atualizado]]</f>
        <v>#DIV/0!</v>
      </c>
      <c r="AO150" s="93"/>
      <c r="AP150" s="201" t="e">
        <f>-Tabela115[[#This Row],[GOVERNANÇA
Estratégia
(-)
Redução
proposta para a
_ª Reformulação]]/Tabela115[[#This Row],[GOVERNANÇA
Estratégia
Orçamento 
Atualizado]]</f>
        <v>#DIV/0!</v>
      </c>
      <c r="AQ15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0" s="31"/>
      <c r="AS150" s="93"/>
      <c r="AT150" s="93">
        <f>Tabela115[[#This Row],[GOVERNANÇA
Controle
Proposta Orçamentária Inicial]]+Tabela115[[#This Row],[GOVERNANÇA
Controle
Transposições Orçamentárias 
Nº __ a __ 
e
Reformulações
aprovadas]]</f>
        <v>0</v>
      </c>
      <c r="AU150" s="93"/>
      <c r="AV150" s="201" t="e">
        <f>Tabela115[[#This Row],[GOVERNANÇA
Controle
Despesa Liquidada até __/__/____]]/Tabela115[[#This Row],[GOVERNANÇA
Controle
Orçamento 
Atualizado]]</f>
        <v>#DIV/0!</v>
      </c>
      <c r="AW150" s="93"/>
      <c r="AX150" s="201" t="e">
        <f>Tabela115[[#This Row],[GOVERNANÇA
Controle
(+)
Suplementação
 proposta para a
_ª Reformulação]]/Tabela115[[#This Row],[GOVERNANÇA
Controle
Orçamento 
Atualizado]]</f>
        <v>#DIV/0!</v>
      </c>
      <c r="AY150" s="93"/>
      <c r="AZ150" s="201" t="e">
        <f>-Tabela115[[#This Row],[GOVERNANÇA
Controle
(-)
Redução
proposta para a
_ª Reformulação]]/Tabela115[[#This Row],[GOVERNANÇA
Controle
Orçamento 
Atualizado]]</f>
        <v>#DIV/0!</v>
      </c>
      <c r="BA15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0" s="225"/>
      <c r="BD150" s="93"/>
      <c r="BE150" s="93">
        <f>Tabela115[[#This Row],[FINALIDADE
Fiscalização
Proposta Orçamentária Inicial]]+Tabela115[[#This Row],[FINALIDADE
Fiscalização
Transposições Orçamentárias 
Nº __ a __ 
e
Reformulações
aprovadas]]</f>
        <v>0</v>
      </c>
      <c r="BF150" s="93"/>
      <c r="BG150" s="201" t="e">
        <f>Tabela115[[#This Row],[FINALIDADE
Fiscalização
Despesa Liquidada até __/__/____]]/Tabela115[[#This Row],[FINALIDADE
Fiscalização
Orçamento 
Atualizado]]</f>
        <v>#DIV/0!</v>
      </c>
      <c r="BH150" s="93"/>
      <c r="BI150" s="201" t="e">
        <f>Tabela115[[#This Row],[FINALIDADE
Fiscalização
(+)
Suplementação
 proposta para a
_ª Reformulação]]/Tabela115[[#This Row],[FINALIDADE
Fiscalização
Orçamento 
Atualizado]]</f>
        <v>#DIV/0!</v>
      </c>
      <c r="BJ150" s="93"/>
      <c r="BK150" s="201" t="e">
        <f>Tabela115[[#This Row],[FINALIDADE
Fiscalização
(-)
Redução
proposta para a
_ª Reformulação]]/Tabela115[[#This Row],[FINALIDADE
Fiscalização
Orçamento 
Atualizado]]</f>
        <v>#DIV/0!</v>
      </c>
      <c r="BL15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0" s="31"/>
      <c r="BN150" s="93"/>
      <c r="BO150" s="93">
        <f>Tabela115[[#This Row],[FINALIDADE
Registro
Proposta Orçamentária Inicial]]+Tabela115[[#This Row],[FINALIDADE
Registro
Transposições Orçamentárias 
Nº __ a __ 
e
Reformulações
aprovadas]]</f>
        <v>0</v>
      </c>
      <c r="BP150" s="93"/>
      <c r="BQ150" s="202" t="e">
        <f>Tabela115[[#This Row],[FINALIDADE
Registro
Despesa Liquidada até __/__/____]]/Tabela115[[#This Row],[FINALIDADE
Registro
Orçamento 
Atualizado]]</f>
        <v>#DIV/0!</v>
      </c>
      <c r="BR150" s="93"/>
      <c r="BS150" s="202" t="e">
        <f>Tabela115[[#This Row],[FINALIDADE
Registro
(+)
Suplementação
 proposta para a
_ª Reformulação]]/Tabela115[[#This Row],[FINALIDADE
Registro
Orçamento 
Atualizado]]</f>
        <v>#DIV/0!</v>
      </c>
      <c r="BT150" s="93"/>
      <c r="BU150" s="202" t="e">
        <f>Tabela115[[#This Row],[FINALIDADE
Registro
(-)
Redução
proposta para a
_ª Reformulação]]/Tabela115[[#This Row],[FINALIDADE
Registro
Orçamento 
Atualizado]]</f>
        <v>#DIV/0!</v>
      </c>
      <c r="BV15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0" s="244"/>
      <c r="BX150" s="31"/>
      <c r="BY15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0" s="93"/>
      <c r="CA150" s="201" t="e">
        <f>Tabela115[[#This Row],[FINALIDADE
Julgamento e Normatização
Despesa Liquidada até __/__/____]]/Tabela115[[#This Row],[FINALIDADE
Julgamento e Normatização
Orçamento 
Atualizado]]</f>
        <v>#DIV/0!</v>
      </c>
      <c r="CB150" s="93"/>
      <c r="CC15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0" s="93"/>
      <c r="CE15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0" s="31"/>
      <c r="CI150" s="31"/>
      <c r="CJ15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0" s="31"/>
      <c r="CL150" s="203" t="e">
        <f>Tabela115[[#This Row],[GESTÃO
Comunicação 
e Eventos
Despesa Liquidada até __/__/____]]/Tabela115[[#This Row],[GESTÃO
Comunicação 
e Eventos
Orçamento 
Atualizado]]</f>
        <v>#DIV/0!</v>
      </c>
      <c r="CM150" s="31"/>
      <c r="CN150" s="203" t="e">
        <f>Tabela115[[#This Row],[GESTÃO
Comunicação 
e Eventos
(+)
Suplementação
 proposta para a
_ª Reformulação]]/Tabela115[[#This Row],[GESTÃO
Comunicação 
e Eventos
Orçamento 
Atualizado]]</f>
        <v>#DIV/0!</v>
      </c>
      <c r="CO150" s="31"/>
      <c r="CP150" s="203" t="e">
        <f>-Tabela115[[#This Row],[GESTÃO
Comunicação 
e Eventos
(-)
Redução
proposta para a
_ª Reformulação]]/Tabela115[[#This Row],[GESTÃO
Comunicação 
e Eventos
Orçamento 
Atualizado]]</f>
        <v>#DIV/0!</v>
      </c>
      <c r="CQ15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0" s="31"/>
      <c r="CS150" s="31"/>
      <c r="CT15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0" s="31"/>
      <c r="CV150" s="203" t="e">
        <f>Tabela115[[#This Row],[GESTÃO
Suporte Técnico-Administrativo
Despesa Liquidada até __/__/____]]/Tabela115[[#This Row],[GESTÃO
Suporte Técnico-Administrativo
Orçamento 
Atualizado]]</f>
        <v>#DIV/0!</v>
      </c>
      <c r="CW150" s="31"/>
      <c r="CX15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0" s="31"/>
      <c r="CZ15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0" s="31"/>
      <c r="DC150" s="31"/>
      <c r="DD15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0" s="31"/>
      <c r="DF150" s="203" t="e">
        <f>Tabela115[[#This Row],[GESTÃO
Tecnologia da
Informação
Despesa Liquidada até __/__/____]]/Tabela115[[#This Row],[GESTÃO
Tecnologia da
Informação
Orçamento 
Atualizado]]</f>
        <v>#DIV/0!</v>
      </c>
      <c r="DG150" s="31"/>
      <c r="DH15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0" s="31"/>
      <c r="DJ150" s="203" t="e">
        <f>-Tabela115[[#This Row],[GESTÃO
Tecnologia da
Informação
(-)
Redução
proposta para a
_ª Reformulação]]/Tabela115[[#This Row],[GESTÃO
Tecnologia da
Informação
Orçamento 
Atualizado]]</f>
        <v>#DIV/0!</v>
      </c>
      <c r="DK15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0" s="31"/>
      <c r="DM150" s="31"/>
      <c r="DN150" s="31">
        <f>Tabela115[[#This Row],[GESTÃO
Infraestrutura
Proposta Orçamentária Inicial]]+Tabela115[[#This Row],[GESTÃO
Infraestrutura
Transposições Orçamentárias 
Nº __ a __ 
e
Reformulações
aprovadas]]</f>
        <v>0</v>
      </c>
      <c r="DO150" s="31"/>
      <c r="DP150" s="203" t="e">
        <f>Tabela115[[#This Row],[GESTÃO
Infraestrutura
Despesa Liquidada até __/__/____]]/Tabela115[[#This Row],[GESTÃO
Infraestrutura
Orçamento 
Atualizado]]</f>
        <v>#DIV/0!</v>
      </c>
      <c r="DQ150" s="31"/>
      <c r="DR150" s="203" t="e">
        <f>Tabela115[[#This Row],[GESTÃO
Infraestrutura
(+)
Suplementação
 proposta para a
_ª Reformulação]]/Tabela115[[#This Row],[GESTÃO
Infraestrutura
Orçamento 
Atualizado]]</f>
        <v>#DIV/0!</v>
      </c>
      <c r="DS150" s="31"/>
      <c r="DT150" s="203" t="e">
        <f>Tabela115[[#This Row],[GESTÃO
Infraestrutura
(-)
Redução
proposta para a
_ª Reformulação]]/Tabela115[[#This Row],[GESTÃO
Infraestrutura
Orçamento 
Atualizado]]</f>
        <v>#DIV/0!</v>
      </c>
      <c r="DU15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0" s="89"/>
      <c r="DX150" s="89"/>
      <c r="DY150" s="89"/>
      <c r="DZ150" s="89"/>
      <c r="EA150" s="89"/>
      <c r="EB150" s="89"/>
      <c r="EC150" s="89"/>
      <c r="ED150" s="89"/>
      <c r="EE150" s="89"/>
    </row>
    <row r="151" spans="1:135" s="18" customFormat="1" ht="12" x14ac:dyDescent="0.25">
      <c r="A151" s="85" t="s">
        <v>191</v>
      </c>
      <c r="B151" s="42" t="s">
        <v>708</v>
      </c>
      <c r="C15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1" s="69" t="e">
        <f>Tabela115[[#This Row],[DESPESA
LIQUIDADA ATÉ
 __/__/____]]/Tabela115[[#This Row],[ORÇAMENTO
ATUALIZADO]]</f>
        <v>#DIV/0!</v>
      </c>
      <c r="H15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1" s="263" t="e">
        <f>Tabela115[[#This Row],[(+)
SUPLEMENTAÇÃO
PROPOSTA PARA A
_ª
REFORMULAÇÃO]]/Tabela115[[#This Row],[ORÇAMENTO
ATUALIZADO]]</f>
        <v>#DIV/0!</v>
      </c>
      <c r="J15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1" s="263" t="e">
        <f>-Tabela115[[#This Row],[(-)
REDUÇÃO
PROPOSTA PARA A
_ª
REFORMULAÇÃO]]/Tabela115[[#This Row],[ORÇAMENTO
ATUALIZADO]]</f>
        <v>#DIV/0!</v>
      </c>
      <c r="L15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1" s="83" t="e">
        <f>(Tabela115[[#This Row],[PROPOSTA
ORÇAMENTÁRIA
ATUALIZADA
APÓS A
_ª
REFORMULAÇÃO]]/Tabela115[[#This Row],[ORÇAMENTO
ATUALIZADO]])-1</f>
        <v>#DIV/0!</v>
      </c>
      <c r="N151" s="225"/>
      <c r="O151" s="93"/>
      <c r="P15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1" s="93"/>
      <c r="R151" s="201" t="e">
        <f>Tabela115[[#This Row],[GOVERNANÇA
Direção e
Liderança
Despesa Liquidada até __/__/____]]/Tabela115[[#This Row],[GOVERNANÇA
Direção e
Liderança
Orçamento 
Atualizado]]</f>
        <v>#DIV/0!</v>
      </c>
      <c r="S151" s="93"/>
      <c r="T15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1" s="93"/>
      <c r="V151" s="201" t="e">
        <f>-Tabela115[[#This Row],[GOVERNANÇA
Direção e
Liderança
(-)
Redução
proposta para a
_ª Reformulação]]/Tabela115[[#This Row],[GOVERNANÇA
Direção e
Liderança
Orçamento 
Atualizado]]</f>
        <v>#DIV/0!</v>
      </c>
      <c r="W15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1" s="31"/>
      <c r="Y151" s="31"/>
      <c r="Z15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1" s="31"/>
      <c r="AB151" s="203" t="e">
        <f>Tabela115[[#This Row],[GOVERNANÇA
Relacionamento 
Institucional
Despesa Liquidada até __/__/____]]/Tabela115[[#This Row],[GOVERNANÇA
Relacionamento 
Institucional
Orçamento 
Atualizado]]</f>
        <v>#DIV/0!</v>
      </c>
      <c r="AC151" s="31"/>
      <c r="AD15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1" s="31"/>
      <c r="AF15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1" s="31"/>
      <c r="AI151" s="93"/>
      <c r="AJ151" s="93">
        <f>Tabela115[[#This Row],[GOVERNANÇA
Estratégia
Proposta Orçamentária Inicial]]+Tabela115[[#This Row],[GOVERNANÇA
Estratégia
Transposições Orçamentárias 
Nº __ a __ 
e
Reformulações
aprovadas]]</f>
        <v>0</v>
      </c>
      <c r="AK151" s="93"/>
      <c r="AL151" s="201" t="e">
        <f>Tabela115[[#This Row],[GOVERNANÇA
Estratégia
Despesa Liquidada até __/__/____]]/Tabela115[[#This Row],[GOVERNANÇA
Estratégia
Orçamento 
Atualizado]]</f>
        <v>#DIV/0!</v>
      </c>
      <c r="AM151" s="93"/>
      <c r="AN151" s="201" t="e">
        <f>Tabela115[[#This Row],[GOVERNANÇA
Estratégia
(+)
Suplementação
 proposta para a
_ª Reformulação]]/Tabela115[[#This Row],[GOVERNANÇA
Estratégia
Orçamento 
Atualizado]]</f>
        <v>#DIV/0!</v>
      </c>
      <c r="AO151" s="93"/>
      <c r="AP151" s="201" t="e">
        <f>-Tabela115[[#This Row],[GOVERNANÇA
Estratégia
(-)
Redução
proposta para a
_ª Reformulação]]/Tabela115[[#This Row],[GOVERNANÇA
Estratégia
Orçamento 
Atualizado]]</f>
        <v>#DIV/0!</v>
      </c>
      <c r="AQ15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1" s="31"/>
      <c r="AS151" s="93"/>
      <c r="AT151" s="93">
        <f>Tabela115[[#This Row],[GOVERNANÇA
Controle
Proposta Orçamentária Inicial]]+Tabela115[[#This Row],[GOVERNANÇA
Controle
Transposições Orçamentárias 
Nº __ a __ 
e
Reformulações
aprovadas]]</f>
        <v>0</v>
      </c>
      <c r="AU151" s="93"/>
      <c r="AV151" s="201" t="e">
        <f>Tabela115[[#This Row],[GOVERNANÇA
Controle
Despesa Liquidada até __/__/____]]/Tabela115[[#This Row],[GOVERNANÇA
Controle
Orçamento 
Atualizado]]</f>
        <v>#DIV/0!</v>
      </c>
      <c r="AW151" s="93"/>
      <c r="AX151" s="201" t="e">
        <f>Tabela115[[#This Row],[GOVERNANÇA
Controle
(+)
Suplementação
 proposta para a
_ª Reformulação]]/Tabela115[[#This Row],[GOVERNANÇA
Controle
Orçamento 
Atualizado]]</f>
        <v>#DIV/0!</v>
      </c>
      <c r="AY151" s="93"/>
      <c r="AZ151" s="201" t="e">
        <f>-Tabela115[[#This Row],[GOVERNANÇA
Controle
(-)
Redução
proposta para a
_ª Reformulação]]/Tabela115[[#This Row],[GOVERNANÇA
Controle
Orçamento 
Atualizado]]</f>
        <v>#DIV/0!</v>
      </c>
      <c r="BA15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1" s="225"/>
      <c r="BD151" s="93"/>
      <c r="BE151" s="93">
        <f>Tabela115[[#This Row],[FINALIDADE
Fiscalização
Proposta Orçamentária Inicial]]+Tabela115[[#This Row],[FINALIDADE
Fiscalização
Transposições Orçamentárias 
Nº __ a __ 
e
Reformulações
aprovadas]]</f>
        <v>0</v>
      </c>
      <c r="BF151" s="93"/>
      <c r="BG151" s="201" t="e">
        <f>Tabela115[[#This Row],[FINALIDADE
Fiscalização
Despesa Liquidada até __/__/____]]/Tabela115[[#This Row],[FINALIDADE
Fiscalização
Orçamento 
Atualizado]]</f>
        <v>#DIV/0!</v>
      </c>
      <c r="BH151" s="93"/>
      <c r="BI151" s="201" t="e">
        <f>Tabela115[[#This Row],[FINALIDADE
Fiscalização
(+)
Suplementação
 proposta para a
_ª Reformulação]]/Tabela115[[#This Row],[FINALIDADE
Fiscalização
Orçamento 
Atualizado]]</f>
        <v>#DIV/0!</v>
      </c>
      <c r="BJ151" s="93"/>
      <c r="BK151" s="201" t="e">
        <f>Tabela115[[#This Row],[FINALIDADE
Fiscalização
(-)
Redução
proposta para a
_ª Reformulação]]/Tabela115[[#This Row],[FINALIDADE
Fiscalização
Orçamento 
Atualizado]]</f>
        <v>#DIV/0!</v>
      </c>
      <c r="BL15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1" s="31"/>
      <c r="BN151" s="93"/>
      <c r="BO151" s="93">
        <f>Tabela115[[#This Row],[FINALIDADE
Registro
Proposta Orçamentária Inicial]]+Tabela115[[#This Row],[FINALIDADE
Registro
Transposições Orçamentárias 
Nº __ a __ 
e
Reformulações
aprovadas]]</f>
        <v>0</v>
      </c>
      <c r="BP151" s="93"/>
      <c r="BQ151" s="202" t="e">
        <f>Tabela115[[#This Row],[FINALIDADE
Registro
Despesa Liquidada até __/__/____]]/Tabela115[[#This Row],[FINALIDADE
Registro
Orçamento 
Atualizado]]</f>
        <v>#DIV/0!</v>
      </c>
      <c r="BR151" s="93"/>
      <c r="BS151" s="202" t="e">
        <f>Tabela115[[#This Row],[FINALIDADE
Registro
(+)
Suplementação
 proposta para a
_ª Reformulação]]/Tabela115[[#This Row],[FINALIDADE
Registro
Orçamento 
Atualizado]]</f>
        <v>#DIV/0!</v>
      </c>
      <c r="BT151" s="93"/>
      <c r="BU151" s="202" t="e">
        <f>Tabela115[[#This Row],[FINALIDADE
Registro
(-)
Redução
proposta para a
_ª Reformulação]]/Tabela115[[#This Row],[FINALIDADE
Registro
Orçamento 
Atualizado]]</f>
        <v>#DIV/0!</v>
      </c>
      <c r="BV15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1" s="244"/>
      <c r="BX151" s="31"/>
      <c r="BY15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1" s="93"/>
      <c r="CA151" s="201" t="e">
        <f>Tabela115[[#This Row],[FINALIDADE
Julgamento e Normatização
Despesa Liquidada até __/__/____]]/Tabela115[[#This Row],[FINALIDADE
Julgamento e Normatização
Orçamento 
Atualizado]]</f>
        <v>#DIV/0!</v>
      </c>
      <c r="CB151" s="93"/>
      <c r="CC15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1" s="93"/>
      <c r="CE15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1" s="31"/>
      <c r="CI151" s="31"/>
      <c r="CJ15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1" s="31"/>
      <c r="CL151" s="203" t="e">
        <f>Tabela115[[#This Row],[GESTÃO
Comunicação 
e Eventos
Despesa Liquidada até __/__/____]]/Tabela115[[#This Row],[GESTÃO
Comunicação 
e Eventos
Orçamento 
Atualizado]]</f>
        <v>#DIV/0!</v>
      </c>
      <c r="CM151" s="31"/>
      <c r="CN151" s="203" t="e">
        <f>Tabela115[[#This Row],[GESTÃO
Comunicação 
e Eventos
(+)
Suplementação
 proposta para a
_ª Reformulação]]/Tabela115[[#This Row],[GESTÃO
Comunicação 
e Eventos
Orçamento 
Atualizado]]</f>
        <v>#DIV/0!</v>
      </c>
      <c r="CO151" s="31"/>
      <c r="CP151" s="203" t="e">
        <f>-Tabela115[[#This Row],[GESTÃO
Comunicação 
e Eventos
(-)
Redução
proposta para a
_ª Reformulação]]/Tabela115[[#This Row],[GESTÃO
Comunicação 
e Eventos
Orçamento 
Atualizado]]</f>
        <v>#DIV/0!</v>
      </c>
      <c r="CQ15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1" s="31"/>
      <c r="CS151" s="31"/>
      <c r="CT15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1" s="31"/>
      <c r="CV151" s="203" t="e">
        <f>Tabela115[[#This Row],[GESTÃO
Suporte Técnico-Administrativo
Despesa Liquidada até __/__/____]]/Tabela115[[#This Row],[GESTÃO
Suporte Técnico-Administrativo
Orçamento 
Atualizado]]</f>
        <v>#DIV/0!</v>
      </c>
      <c r="CW151" s="31"/>
      <c r="CX15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1" s="31"/>
      <c r="CZ15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1" s="31"/>
      <c r="DC151" s="31"/>
      <c r="DD15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1" s="31"/>
      <c r="DF151" s="203" t="e">
        <f>Tabela115[[#This Row],[GESTÃO
Tecnologia da
Informação
Despesa Liquidada até __/__/____]]/Tabela115[[#This Row],[GESTÃO
Tecnologia da
Informação
Orçamento 
Atualizado]]</f>
        <v>#DIV/0!</v>
      </c>
      <c r="DG151" s="31"/>
      <c r="DH15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1" s="31"/>
      <c r="DJ151" s="203" t="e">
        <f>-Tabela115[[#This Row],[GESTÃO
Tecnologia da
Informação
(-)
Redução
proposta para a
_ª Reformulação]]/Tabela115[[#This Row],[GESTÃO
Tecnologia da
Informação
Orçamento 
Atualizado]]</f>
        <v>#DIV/0!</v>
      </c>
      <c r="DK15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1" s="31"/>
      <c r="DM151" s="31"/>
      <c r="DN151" s="31">
        <f>Tabela115[[#This Row],[GESTÃO
Infraestrutura
Proposta Orçamentária Inicial]]+Tabela115[[#This Row],[GESTÃO
Infraestrutura
Transposições Orçamentárias 
Nº __ a __ 
e
Reformulações
aprovadas]]</f>
        <v>0</v>
      </c>
      <c r="DO151" s="31"/>
      <c r="DP151" s="203" t="e">
        <f>Tabela115[[#This Row],[GESTÃO
Infraestrutura
Despesa Liquidada até __/__/____]]/Tabela115[[#This Row],[GESTÃO
Infraestrutura
Orçamento 
Atualizado]]</f>
        <v>#DIV/0!</v>
      </c>
      <c r="DQ151" s="31"/>
      <c r="DR151" s="203" t="e">
        <f>Tabela115[[#This Row],[GESTÃO
Infraestrutura
(+)
Suplementação
 proposta para a
_ª Reformulação]]/Tabela115[[#This Row],[GESTÃO
Infraestrutura
Orçamento 
Atualizado]]</f>
        <v>#DIV/0!</v>
      </c>
      <c r="DS151" s="31"/>
      <c r="DT151" s="203" t="e">
        <f>Tabela115[[#This Row],[GESTÃO
Infraestrutura
(-)
Redução
proposta para a
_ª Reformulação]]/Tabela115[[#This Row],[GESTÃO
Infraestrutura
Orçamento 
Atualizado]]</f>
        <v>#DIV/0!</v>
      </c>
      <c r="DU15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1" s="89"/>
      <c r="DX151" s="89"/>
      <c r="DY151" s="89"/>
      <c r="DZ151" s="89"/>
      <c r="EA151" s="89"/>
      <c r="EB151" s="89"/>
      <c r="EC151" s="89"/>
      <c r="ED151" s="89"/>
      <c r="EE151" s="89"/>
    </row>
    <row r="152" spans="1:135" s="18" customFormat="1" ht="12" x14ac:dyDescent="0.25">
      <c r="A152" s="85" t="s">
        <v>192</v>
      </c>
      <c r="B152" s="42" t="s">
        <v>760</v>
      </c>
      <c r="C15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2" s="69" t="e">
        <f>Tabela115[[#This Row],[DESPESA
LIQUIDADA ATÉ
 __/__/____]]/Tabela115[[#This Row],[ORÇAMENTO
ATUALIZADO]]</f>
        <v>#DIV/0!</v>
      </c>
      <c r="H15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2" s="263" t="e">
        <f>Tabela115[[#This Row],[(+)
SUPLEMENTAÇÃO
PROPOSTA PARA A
_ª
REFORMULAÇÃO]]/Tabela115[[#This Row],[ORÇAMENTO
ATUALIZADO]]</f>
        <v>#DIV/0!</v>
      </c>
      <c r="J15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2" s="263" t="e">
        <f>-Tabela115[[#This Row],[(-)
REDUÇÃO
PROPOSTA PARA A
_ª
REFORMULAÇÃO]]/Tabela115[[#This Row],[ORÇAMENTO
ATUALIZADO]]</f>
        <v>#DIV/0!</v>
      </c>
      <c r="L15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2" s="83" t="e">
        <f>(Tabela115[[#This Row],[PROPOSTA
ORÇAMENTÁRIA
ATUALIZADA
APÓS A
_ª
REFORMULAÇÃO]]/Tabela115[[#This Row],[ORÇAMENTO
ATUALIZADO]])-1</f>
        <v>#DIV/0!</v>
      </c>
      <c r="N152" s="225"/>
      <c r="O152" s="93"/>
      <c r="P15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2" s="93"/>
      <c r="R152" s="201" t="e">
        <f>Tabela115[[#This Row],[GOVERNANÇA
Direção e
Liderança
Despesa Liquidada até __/__/____]]/Tabela115[[#This Row],[GOVERNANÇA
Direção e
Liderança
Orçamento 
Atualizado]]</f>
        <v>#DIV/0!</v>
      </c>
      <c r="S152" s="93"/>
      <c r="T15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2" s="93"/>
      <c r="V152" s="201" t="e">
        <f>-Tabela115[[#This Row],[GOVERNANÇA
Direção e
Liderança
(-)
Redução
proposta para a
_ª Reformulação]]/Tabela115[[#This Row],[GOVERNANÇA
Direção e
Liderança
Orçamento 
Atualizado]]</f>
        <v>#DIV/0!</v>
      </c>
      <c r="W15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2" s="31"/>
      <c r="Y152" s="31"/>
      <c r="Z15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2" s="31"/>
      <c r="AB152" s="203" t="e">
        <f>Tabela115[[#This Row],[GOVERNANÇA
Relacionamento 
Institucional
Despesa Liquidada até __/__/____]]/Tabela115[[#This Row],[GOVERNANÇA
Relacionamento 
Institucional
Orçamento 
Atualizado]]</f>
        <v>#DIV/0!</v>
      </c>
      <c r="AC152" s="31"/>
      <c r="AD15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2" s="31"/>
      <c r="AF15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2" s="31"/>
      <c r="AI152" s="93"/>
      <c r="AJ152" s="93">
        <f>Tabela115[[#This Row],[GOVERNANÇA
Estratégia
Proposta Orçamentária Inicial]]+Tabela115[[#This Row],[GOVERNANÇA
Estratégia
Transposições Orçamentárias 
Nº __ a __ 
e
Reformulações
aprovadas]]</f>
        <v>0</v>
      </c>
      <c r="AK152" s="93"/>
      <c r="AL152" s="201" t="e">
        <f>Tabela115[[#This Row],[GOVERNANÇA
Estratégia
Despesa Liquidada até __/__/____]]/Tabela115[[#This Row],[GOVERNANÇA
Estratégia
Orçamento 
Atualizado]]</f>
        <v>#DIV/0!</v>
      </c>
      <c r="AM152" s="93"/>
      <c r="AN152" s="201" t="e">
        <f>Tabela115[[#This Row],[GOVERNANÇA
Estratégia
(+)
Suplementação
 proposta para a
_ª Reformulação]]/Tabela115[[#This Row],[GOVERNANÇA
Estratégia
Orçamento 
Atualizado]]</f>
        <v>#DIV/0!</v>
      </c>
      <c r="AO152" s="93"/>
      <c r="AP152" s="201" t="e">
        <f>-Tabela115[[#This Row],[GOVERNANÇA
Estratégia
(-)
Redução
proposta para a
_ª Reformulação]]/Tabela115[[#This Row],[GOVERNANÇA
Estratégia
Orçamento 
Atualizado]]</f>
        <v>#DIV/0!</v>
      </c>
      <c r="AQ15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2" s="31"/>
      <c r="AS152" s="93"/>
      <c r="AT152" s="93">
        <f>Tabela115[[#This Row],[GOVERNANÇA
Controle
Proposta Orçamentária Inicial]]+Tabela115[[#This Row],[GOVERNANÇA
Controle
Transposições Orçamentárias 
Nº __ a __ 
e
Reformulações
aprovadas]]</f>
        <v>0</v>
      </c>
      <c r="AU152" s="93"/>
      <c r="AV152" s="201" t="e">
        <f>Tabela115[[#This Row],[GOVERNANÇA
Controle
Despesa Liquidada até __/__/____]]/Tabela115[[#This Row],[GOVERNANÇA
Controle
Orçamento 
Atualizado]]</f>
        <v>#DIV/0!</v>
      </c>
      <c r="AW152" s="93"/>
      <c r="AX152" s="201" t="e">
        <f>Tabela115[[#This Row],[GOVERNANÇA
Controle
(+)
Suplementação
 proposta para a
_ª Reformulação]]/Tabela115[[#This Row],[GOVERNANÇA
Controle
Orçamento 
Atualizado]]</f>
        <v>#DIV/0!</v>
      </c>
      <c r="AY152" s="93"/>
      <c r="AZ152" s="201" t="e">
        <f>-Tabela115[[#This Row],[GOVERNANÇA
Controle
(-)
Redução
proposta para a
_ª Reformulação]]/Tabela115[[#This Row],[GOVERNANÇA
Controle
Orçamento 
Atualizado]]</f>
        <v>#DIV/0!</v>
      </c>
      <c r="BA15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2" s="225"/>
      <c r="BD152" s="93"/>
      <c r="BE152" s="93">
        <f>Tabela115[[#This Row],[FINALIDADE
Fiscalização
Proposta Orçamentária Inicial]]+Tabela115[[#This Row],[FINALIDADE
Fiscalização
Transposições Orçamentárias 
Nº __ a __ 
e
Reformulações
aprovadas]]</f>
        <v>0</v>
      </c>
      <c r="BF152" s="93"/>
      <c r="BG152" s="201" t="e">
        <f>Tabela115[[#This Row],[FINALIDADE
Fiscalização
Despesa Liquidada até __/__/____]]/Tabela115[[#This Row],[FINALIDADE
Fiscalização
Orçamento 
Atualizado]]</f>
        <v>#DIV/0!</v>
      </c>
      <c r="BH152" s="93"/>
      <c r="BI152" s="201" t="e">
        <f>Tabela115[[#This Row],[FINALIDADE
Fiscalização
(+)
Suplementação
 proposta para a
_ª Reformulação]]/Tabela115[[#This Row],[FINALIDADE
Fiscalização
Orçamento 
Atualizado]]</f>
        <v>#DIV/0!</v>
      </c>
      <c r="BJ152" s="93"/>
      <c r="BK152" s="201" t="e">
        <f>Tabela115[[#This Row],[FINALIDADE
Fiscalização
(-)
Redução
proposta para a
_ª Reformulação]]/Tabela115[[#This Row],[FINALIDADE
Fiscalização
Orçamento 
Atualizado]]</f>
        <v>#DIV/0!</v>
      </c>
      <c r="BL15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2" s="31"/>
      <c r="BN152" s="93"/>
      <c r="BO152" s="93">
        <f>Tabela115[[#This Row],[FINALIDADE
Registro
Proposta Orçamentária Inicial]]+Tabela115[[#This Row],[FINALIDADE
Registro
Transposições Orçamentárias 
Nº __ a __ 
e
Reformulações
aprovadas]]</f>
        <v>0</v>
      </c>
      <c r="BP152" s="93"/>
      <c r="BQ152" s="202" t="e">
        <f>Tabela115[[#This Row],[FINALIDADE
Registro
Despesa Liquidada até __/__/____]]/Tabela115[[#This Row],[FINALIDADE
Registro
Orçamento 
Atualizado]]</f>
        <v>#DIV/0!</v>
      </c>
      <c r="BR152" s="93"/>
      <c r="BS152" s="202" t="e">
        <f>Tabela115[[#This Row],[FINALIDADE
Registro
(+)
Suplementação
 proposta para a
_ª Reformulação]]/Tabela115[[#This Row],[FINALIDADE
Registro
Orçamento 
Atualizado]]</f>
        <v>#DIV/0!</v>
      </c>
      <c r="BT152" s="93"/>
      <c r="BU152" s="202" t="e">
        <f>Tabela115[[#This Row],[FINALIDADE
Registro
(-)
Redução
proposta para a
_ª Reformulação]]/Tabela115[[#This Row],[FINALIDADE
Registro
Orçamento 
Atualizado]]</f>
        <v>#DIV/0!</v>
      </c>
      <c r="BV15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2" s="244"/>
      <c r="BX152" s="31"/>
      <c r="BY15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2" s="93"/>
      <c r="CA152" s="201" t="e">
        <f>Tabela115[[#This Row],[FINALIDADE
Julgamento e Normatização
Despesa Liquidada até __/__/____]]/Tabela115[[#This Row],[FINALIDADE
Julgamento e Normatização
Orçamento 
Atualizado]]</f>
        <v>#DIV/0!</v>
      </c>
      <c r="CB152" s="93"/>
      <c r="CC15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2" s="93"/>
      <c r="CE15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2" s="31"/>
      <c r="CI152" s="31"/>
      <c r="CJ15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2" s="31"/>
      <c r="CL152" s="203" t="e">
        <f>Tabela115[[#This Row],[GESTÃO
Comunicação 
e Eventos
Despesa Liquidada até __/__/____]]/Tabela115[[#This Row],[GESTÃO
Comunicação 
e Eventos
Orçamento 
Atualizado]]</f>
        <v>#DIV/0!</v>
      </c>
      <c r="CM152" s="31"/>
      <c r="CN152" s="203" t="e">
        <f>Tabela115[[#This Row],[GESTÃO
Comunicação 
e Eventos
(+)
Suplementação
 proposta para a
_ª Reformulação]]/Tabela115[[#This Row],[GESTÃO
Comunicação 
e Eventos
Orçamento 
Atualizado]]</f>
        <v>#DIV/0!</v>
      </c>
      <c r="CO152" s="31"/>
      <c r="CP152" s="203" t="e">
        <f>-Tabela115[[#This Row],[GESTÃO
Comunicação 
e Eventos
(-)
Redução
proposta para a
_ª Reformulação]]/Tabela115[[#This Row],[GESTÃO
Comunicação 
e Eventos
Orçamento 
Atualizado]]</f>
        <v>#DIV/0!</v>
      </c>
      <c r="CQ15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2" s="31"/>
      <c r="CS152" s="31"/>
      <c r="CT15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2" s="31"/>
      <c r="CV152" s="203" t="e">
        <f>Tabela115[[#This Row],[GESTÃO
Suporte Técnico-Administrativo
Despesa Liquidada até __/__/____]]/Tabela115[[#This Row],[GESTÃO
Suporte Técnico-Administrativo
Orçamento 
Atualizado]]</f>
        <v>#DIV/0!</v>
      </c>
      <c r="CW152" s="31"/>
      <c r="CX15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2" s="31"/>
      <c r="CZ15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2" s="31"/>
      <c r="DC152" s="31"/>
      <c r="DD15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2" s="31"/>
      <c r="DF152" s="203" t="e">
        <f>Tabela115[[#This Row],[GESTÃO
Tecnologia da
Informação
Despesa Liquidada até __/__/____]]/Tabela115[[#This Row],[GESTÃO
Tecnologia da
Informação
Orçamento 
Atualizado]]</f>
        <v>#DIV/0!</v>
      </c>
      <c r="DG152" s="31"/>
      <c r="DH15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2" s="31"/>
      <c r="DJ152" s="203" t="e">
        <f>-Tabela115[[#This Row],[GESTÃO
Tecnologia da
Informação
(-)
Redução
proposta para a
_ª Reformulação]]/Tabela115[[#This Row],[GESTÃO
Tecnologia da
Informação
Orçamento 
Atualizado]]</f>
        <v>#DIV/0!</v>
      </c>
      <c r="DK15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2" s="31"/>
      <c r="DM152" s="31"/>
      <c r="DN152" s="31">
        <f>Tabela115[[#This Row],[GESTÃO
Infraestrutura
Proposta Orçamentária Inicial]]+Tabela115[[#This Row],[GESTÃO
Infraestrutura
Transposições Orçamentárias 
Nº __ a __ 
e
Reformulações
aprovadas]]</f>
        <v>0</v>
      </c>
      <c r="DO152" s="31"/>
      <c r="DP152" s="203" t="e">
        <f>Tabela115[[#This Row],[GESTÃO
Infraestrutura
Despesa Liquidada até __/__/____]]/Tabela115[[#This Row],[GESTÃO
Infraestrutura
Orçamento 
Atualizado]]</f>
        <v>#DIV/0!</v>
      </c>
      <c r="DQ152" s="31"/>
      <c r="DR152" s="203" t="e">
        <f>Tabela115[[#This Row],[GESTÃO
Infraestrutura
(+)
Suplementação
 proposta para a
_ª Reformulação]]/Tabela115[[#This Row],[GESTÃO
Infraestrutura
Orçamento 
Atualizado]]</f>
        <v>#DIV/0!</v>
      </c>
      <c r="DS152" s="31"/>
      <c r="DT152" s="203" t="e">
        <f>Tabela115[[#This Row],[GESTÃO
Infraestrutura
(-)
Redução
proposta para a
_ª Reformulação]]/Tabela115[[#This Row],[GESTÃO
Infraestrutura
Orçamento 
Atualizado]]</f>
        <v>#DIV/0!</v>
      </c>
      <c r="DU15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2" s="89"/>
      <c r="DX152" s="89"/>
      <c r="DY152" s="89"/>
      <c r="DZ152" s="89"/>
      <c r="EA152" s="89"/>
      <c r="EB152" s="89"/>
      <c r="EC152" s="89"/>
      <c r="ED152" s="89"/>
      <c r="EE152" s="89"/>
    </row>
    <row r="153" spans="1:135" s="18" customFormat="1" ht="12" x14ac:dyDescent="0.25">
      <c r="A153" s="85" t="s">
        <v>193</v>
      </c>
      <c r="B153" s="42" t="s">
        <v>367</v>
      </c>
      <c r="C15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3" s="69" t="e">
        <f>Tabela115[[#This Row],[DESPESA
LIQUIDADA ATÉ
 __/__/____]]/Tabela115[[#This Row],[ORÇAMENTO
ATUALIZADO]]</f>
        <v>#DIV/0!</v>
      </c>
      <c r="H15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3" s="263" t="e">
        <f>Tabela115[[#This Row],[(+)
SUPLEMENTAÇÃO
PROPOSTA PARA A
_ª
REFORMULAÇÃO]]/Tabela115[[#This Row],[ORÇAMENTO
ATUALIZADO]]</f>
        <v>#DIV/0!</v>
      </c>
      <c r="J15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3" s="263" t="e">
        <f>-Tabela115[[#This Row],[(-)
REDUÇÃO
PROPOSTA PARA A
_ª
REFORMULAÇÃO]]/Tabela115[[#This Row],[ORÇAMENTO
ATUALIZADO]]</f>
        <v>#DIV/0!</v>
      </c>
      <c r="L15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3" s="83" t="e">
        <f>(Tabela115[[#This Row],[PROPOSTA
ORÇAMENTÁRIA
ATUALIZADA
APÓS A
_ª
REFORMULAÇÃO]]/Tabela115[[#This Row],[ORÇAMENTO
ATUALIZADO]])-1</f>
        <v>#DIV/0!</v>
      </c>
      <c r="N153" s="225"/>
      <c r="O153" s="93"/>
      <c r="P15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3" s="93"/>
      <c r="R153" s="201" t="e">
        <f>Tabela115[[#This Row],[GOVERNANÇA
Direção e
Liderança
Despesa Liquidada até __/__/____]]/Tabela115[[#This Row],[GOVERNANÇA
Direção e
Liderança
Orçamento 
Atualizado]]</f>
        <v>#DIV/0!</v>
      </c>
      <c r="S153" s="93"/>
      <c r="T15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3" s="93"/>
      <c r="V153" s="201" t="e">
        <f>-Tabela115[[#This Row],[GOVERNANÇA
Direção e
Liderança
(-)
Redução
proposta para a
_ª Reformulação]]/Tabela115[[#This Row],[GOVERNANÇA
Direção e
Liderança
Orçamento 
Atualizado]]</f>
        <v>#DIV/0!</v>
      </c>
      <c r="W15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3" s="31"/>
      <c r="Y153" s="31"/>
      <c r="Z15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3" s="31"/>
      <c r="AB153" s="203" t="e">
        <f>Tabela115[[#This Row],[GOVERNANÇA
Relacionamento 
Institucional
Despesa Liquidada até __/__/____]]/Tabela115[[#This Row],[GOVERNANÇA
Relacionamento 
Institucional
Orçamento 
Atualizado]]</f>
        <v>#DIV/0!</v>
      </c>
      <c r="AC153" s="31"/>
      <c r="AD15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3" s="31"/>
      <c r="AF15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3" s="31"/>
      <c r="AI153" s="93"/>
      <c r="AJ153" s="93">
        <f>Tabela115[[#This Row],[GOVERNANÇA
Estratégia
Proposta Orçamentária Inicial]]+Tabela115[[#This Row],[GOVERNANÇA
Estratégia
Transposições Orçamentárias 
Nº __ a __ 
e
Reformulações
aprovadas]]</f>
        <v>0</v>
      </c>
      <c r="AK153" s="93"/>
      <c r="AL153" s="201" t="e">
        <f>Tabela115[[#This Row],[GOVERNANÇA
Estratégia
Despesa Liquidada até __/__/____]]/Tabela115[[#This Row],[GOVERNANÇA
Estratégia
Orçamento 
Atualizado]]</f>
        <v>#DIV/0!</v>
      </c>
      <c r="AM153" s="93"/>
      <c r="AN153" s="201" t="e">
        <f>Tabela115[[#This Row],[GOVERNANÇA
Estratégia
(+)
Suplementação
 proposta para a
_ª Reformulação]]/Tabela115[[#This Row],[GOVERNANÇA
Estratégia
Orçamento 
Atualizado]]</f>
        <v>#DIV/0!</v>
      </c>
      <c r="AO153" s="93"/>
      <c r="AP153" s="201" t="e">
        <f>-Tabela115[[#This Row],[GOVERNANÇA
Estratégia
(-)
Redução
proposta para a
_ª Reformulação]]/Tabela115[[#This Row],[GOVERNANÇA
Estratégia
Orçamento 
Atualizado]]</f>
        <v>#DIV/0!</v>
      </c>
      <c r="AQ15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3" s="31"/>
      <c r="AS153" s="93"/>
      <c r="AT153" s="93">
        <f>Tabela115[[#This Row],[GOVERNANÇA
Controle
Proposta Orçamentária Inicial]]+Tabela115[[#This Row],[GOVERNANÇA
Controle
Transposições Orçamentárias 
Nº __ a __ 
e
Reformulações
aprovadas]]</f>
        <v>0</v>
      </c>
      <c r="AU153" s="93"/>
      <c r="AV153" s="201" t="e">
        <f>Tabela115[[#This Row],[GOVERNANÇA
Controle
Despesa Liquidada até __/__/____]]/Tabela115[[#This Row],[GOVERNANÇA
Controle
Orçamento 
Atualizado]]</f>
        <v>#DIV/0!</v>
      </c>
      <c r="AW153" s="93"/>
      <c r="AX153" s="201" t="e">
        <f>Tabela115[[#This Row],[GOVERNANÇA
Controle
(+)
Suplementação
 proposta para a
_ª Reformulação]]/Tabela115[[#This Row],[GOVERNANÇA
Controle
Orçamento 
Atualizado]]</f>
        <v>#DIV/0!</v>
      </c>
      <c r="AY153" s="93"/>
      <c r="AZ153" s="201" t="e">
        <f>-Tabela115[[#This Row],[GOVERNANÇA
Controle
(-)
Redução
proposta para a
_ª Reformulação]]/Tabela115[[#This Row],[GOVERNANÇA
Controle
Orçamento 
Atualizado]]</f>
        <v>#DIV/0!</v>
      </c>
      <c r="BA15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3" s="225"/>
      <c r="BD153" s="93"/>
      <c r="BE153" s="93">
        <f>Tabela115[[#This Row],[FINALIDADE
Fiscalização
Proposta Orçamentária Inicial]]+Tabela115[[#This Row],[FINALIDADE
Fiscalização
Transposições Orçamentárias 
Nº __ a __ 
e
Reformulações
aprovadas]]</f>
        <v>0</v>
      </c>
      <c r="BF153" s="93"/>
      <c r="BG153" s="201" t="e">
        <f>Tabela115[[#This Row],[FINALIDADE
Fiscalização
Despesa Liquidada até __/__/____]]/Tabela115[[#This Row],[FINALIDADE
Fiscalização
Orçamento 
Atualizado]]</f>
        <v>#DIV/0!</v>
      </c>
      <c r="BH153" s="93"/>
      <c r="BI153" s="201" t="e">
        <f>Tabela115[[#This Row],[FINALIDADE
Fiscalização
(+)
Suplementação
 proposta para a
_ª Reformulação]]/Tabela115[[#This Row],[FINALIDADE
Fiscalização
Orçamento 
Atualizado]]</f>
        <v>#DIV/0!</v>
      </c>
      <c r="BJ153" s="93"/>
      <c r="BK153" s="201" t="e">
        <f>Tabela115[[#This Row],[FINALIDADE
Fiscalização
(-)
Redução
proposta para a
_ª Reformulação]]/Tabela115[[#This Row],[FINALIDADE
Fiscalização
Orçamento 
Atualizado]]</f>
        <v>#DIV/0!</v>
      </c>
      <c r="BL15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3" s="31"/>
      <c r="BN153" s="93"/>
      <c r="BO153" s="93">
        <f>Tabela115[[#This Row],[FINALIDADE
Registro
Proposta Orçamentária Inicial]]+Tabela115[[#This Row],[FINALIDADE
Registro
Transposições Orçamentárias 
Nº __ a __ 
e
Reformulações
aprovadas]]</f>
        <v>0</v>
      </c>
      <c r="BP153" s="93"/>
      <c r="BQ153" s="202" t="e">
        <f>Tabela115[[#This Row],[FINALIDADE
Registro
Despesa Liquidada até __/__/____]]/Tabela115[[#This Row],[FINALIDADE
Registro
Orçamento 
Atualizado]]</f>
        <v>#DIV/0!</v>
      </c>
      <c r="BR153" s="93"/>
      <c r="BS153" s="202" t="e">
        <f>Tabela115[[#This Row],[FINALIDADE
Registro
(+)
Suplementação
 proposta para a
_ª Reformulação]]/Tabela115[[#This Row],[FINALIDADE
Registro
Orçamento 
Atualizado]]</f>
        <v>#DIV/0!</v>
      </c>
      <c r="BT153" s="93"/>
      <c r="BU153" s="202" t="e">
        <f>Tabela115[[#This Row],[FINALIDADE
Registro
(-)
Redução
proposta para a
_ª Reformulação]]/Tabela115[[#This Row],[FINALIDADE
Registro
Orçamento 
Atualizado]]</f>
        <v>#DIV/0!</v>
      </c>
      <c r="BV15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3" s="244"/>
      <c r="BX153" s="31"/>
      <c r="BY15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3" s="93"/>
      <c r="CA153" s="201" t="e">
        <f>Tabela115[[#This Row],[FINALIDADE
Julgamento e Normatização
Despesa Liquidada até __/__/____]]/Tabela115[[#This Row],[FINALIDADE
Julgamento e Normatização
Orçamento 
Atualizado]]</f>
        <v>#DIV/0!</v>
      </c>
      <c r="CB153" s="93"/>
      <c r="CC15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3" s="93"/>
      <c r="CE15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3" s="31"/>
      <c r="CI153" s="31"/>
      <c r="CJ15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3" s="31"/>
      <c r="CL153" s="203" t="e">
        <f>Tabela115[[#This Row],[GESTÃO
Comunicação 
e Eventos
Despesa Liquidada até __/__/____]]/Tabela115[[#This Row],[GESTÃO
Comunicação 
e Eventos
Orçamento 
Atualizado]]</f>
        <v>#DIV/0!</v>
      </c>
      <c r="CM153" s="31"/>
      <c r="CN153" s="203" t="e">
        <f>Tabela115[[#This Row],[GESTÃO
Comunicação 
e Eventos
(+)
Suplementação
 proposta para a
_ª Reformulação]]/Tabela115[[#This Row],[GESTÃO
Comunicação 
e Eventos
Orçamento 
Atualizado]]</f>
        <v>#DIV/0!</v>
      </c>
      <c r="CO153" s="31"/>
      <c r="CP153" s="203" t="e">
        <f>-Tabela115[[#This Row],[GESTÃO
Comunicação 
e Eventos
(-)
Redução
proposta para a
_ª Reformulação]]/Tabela115[[#This Row],[GESTÃO
Comunicação 
e Eventos
Orçamento 
Atualizado]]</f>
        <v>#DIV/0!</v>
      </c>
      <c r="CQ15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3" s="31"/>
      <c r="CS153" s="31"/>
      <c r="CT15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3" s="31"/>
      <c r="CV153" s="203" t="e">
        <f>Tabela115[[#This Row],[GESTÃO
Suporte Técnico-Administrativo
Despesa Liquidada até __/__/____]]/Tabela115[[#This Row],[GESTÃO
Suporte Técnico-Administrativo
Orçamento 
Atualizado]]</f>
        <v>#DIV/0!</v>
      </c>
      <c r="CW153" s="31"/>
      <c r="CX15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3" s="31"/>
      <c r="CZ15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3" s="31"/>
      <c r="DC153" s="31"/>
      <c r="DD15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3" s="31"/>
      <c r="DF153" s="203" t="e">
        <f>Tabela115[[#This Row],[GESTÃO
Tecnologia da
Informação
Despesa Liquidada até __/__/____]]/Tabela115[[#This Row],[GESTÃO
Tecnologia da
Informação
Orçamento 
Atualizado]]</f>
        <v>#DIV/0!</v>
      </c>
      <c r="DG153" s="31"/>
      <c r="DH15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3" s="31"/>
      <c r="DJ153" s="203" t="e">
        <f>-Tabela115[[#This Row],[GESTÃO
Tecnologia da
Informação
(-)
Redução
proposta para a
_ª Reformulação]]/Tabela115[[#This Row],[GESTÃO
Tecnologia da
Informação
Orçamento 
Atualizado]]</f>
        <v>#DIV/0!</v>
      </c>
      <c r="DK15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3" s="31"/>
      <c r="DM153" s="31"/>
      <c r="DN153" s="31">
        <f>Tabela115[[#This Row],[GESTÃO
Infraestrutura
Proposta Orçamentária Inicial]]+Tabela115[[#This Row],[GESTÃO
Infraestrutura
Transposições Orçamentárias 
Nº __ a __ 
e
Reformulações
aprovadas]]</f>
        <v>0</v>
      </c>
      <c r="DO153" s="31"/>
      <c r="DP153" s="203" t="e">
        <f>Tabela115[[#This Row],[GESTÃO
Infraestrutura
Despesa Liquidada até __/__/____]]/Tabela115[[#This Row],[GESTÃO
Infraestrutura
Orçamento 
Atualizado]]</f>
        <v>#DIV/0!</v>
      </c>
      <c r="DQ153" s="31"/>
      <c r="DR153" s="203" t="e">
        <f>Tabela115[[#This Row],[GESTÃO
Infraestrutura
(+)
Suplementação
 proposta para a
_ª Reformulação]]/Tabela115[[#This Row],[GESTÃO
Infraestrutura
Orçamento 
Atualizado]]</f>
        <v>#DIV/0!</v>
      </c>
      <c r="DS153" s="31"/>
      <c r="DT153" s="203" t="e">
        <f>Tabela115[[#This Row],[GESTÃO
Infraestrutura
(-)
Redução
proposta para a
_ª Reformulação]]/Tabela115[[#This Row],[GESTÃO
Infraestrutura
Orçamento 
Atualizado]]</f>
        <v>#DIV/0!</v>
      </c>
      <c r="DU15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3" s="89"/>
      <c r="DX153" s="89"/>
      <c r="DY153" s="89"/>
      <c r="DZ153" s="89"/>
      <c r="EA153" s="89"/>
      <c r="EB153" s="89"/>
      <c r="EC153" s="89"/>
      <c r="ED153" s="89"/>
      <c r="EE153" s="89"/>
    </row>
    <row r="154" spans="1:135" s="18" customFormat="1" ht="12" x14ac:dyDescent="0.25">
      <c r="A154" s="85" t="s">
        <v>194</v>
      </c>
      <c r="B154" s="42" t="s">
        <v>761</v>
      </c>
      <c r="C15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4" s="69" t="e">
        <f>Tabela115[[#This Row],[DESPESA
LIQUIDADA ATÉ
 __/__/____]]/Tabela115[[#This Row],[ORÇAMENTO
ATUALIZADO]]</f>
        <v>#DIV/0!</v>
      </c>
      <c r="H15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4" s="263" t="e">
        <f>Tabela115[[#This Row],[(+)
SUPLEMENTAÇÃO
PROPOSTA PARA A
_ª
REFORMULAÇÃO]]/Tabela115[[#This Row],[ORÇAMENTO
ATUALIZADO]]</f>
        <v>#DIV/0!</v>
      </c>
      <c r="J15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4" s="263" t="e">
        <f>-Tabela115[[#This Row],[(-)
REDUÇÃO
PROPOSTA PARA A
_ª
REFORMULAÇÃO]]/Tabela115[[#This Row],[ORÇAMENTO
ATUALIZADO]]</f>
        <v>#DIV/0!</v>
      </c>
      <c r="L15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4" s="83" t="e">
        <f>(Tabela115[[#This Row],[PROPOSTA
ORÇAMENTÁRIA
ATUALIZADA
APÓS A
_ª
REFORMULAÇÃO]]/Tabela115[[#This Row],[ORÇAMENTO
ATUALIZADO]])-1</f>
        <v>#DIV/0!</v>
      </c>
      <c r="N154" s="225"/>
      <c r="O154" s="93"/>
      <c r="P15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4" s="93"/>
      <c r="R154" s="201" t="e">
        <f>Tabela115[[#This Row],[GOVERNANÇA
Direção e
Liderança
Despesa Liquidada até __/__/____]]/Tabela115[[#This Row],[GOVERNANÇA
Direção e
Liderança
Orçamento 
Atualizado]]</f>
        <v>#DIV/0!</v>
      </c>
      <c r="S154" s="93"/>
      <c r="T15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4" s="93"/>
      <c r="V154" s="201" t="e">
        <f>-Tabela115[[#This Row],[GOVERNANÇA
Direção e
Liderança
(-)
Redução
proposta para a
_ª Reformulação]]/Tabela115[[#This Row],[GOVERNANÇA
Direção e
Liderança
Orçamento 
Atualizado]]</f>
        <v>#DIV/0!</v>
      </c>
      <c r="W15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4" s="31"/>
      <c r="Y154" s="31"/>
      <c r="Z15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4" s="31"/>
      <c r="AB154" s="203" t="e">
        <f>Tabela115[[#This Row],[GOVERNANÇA
Relacionamento 
Institucional
Despesa Liquidada até __/__/____]]/Tabela115[[#This Row],[GOVERNANÇA
Relacionamento 
Institucional
Orçamento 
Atualizado]]</f>
        <v>#DIV/0!</v>
      </c>
      <c r="AC154" s="31"/>
      <c r="AD15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4" s="31"/>
      <c r="AF15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4" s="31"/>
      <c r="AI154" s="93"/>
      <c r="AJ154" s="93">
        <f>Tabela115[[#This Row],[GOVERNANÇA
Estratégia
Proposta Orçamentária Inicial]]+Tabela115[[#This Row],[GOVERNANÇA
Estratégia
Transposições Orçamentárias 
Nº __ a __ 
e
Reformulações
aprovadas]]</f>
        <v>0</v>
      </c>
      <c r="AK154" s="93"/>
      <c r="AL154" s="201" t="e">
        <f>Tabela115[[#This Row],[GOVERNANÇA
Estratégia
Despesa Liquidada até __/__/____]]/Tabela115[[#This Row],[GOVERNANÇA
Estratégia
Orçamento 
Atualizado]]</f>
        <v>#DIV/0!</v>
      </c>
      <c r="AM154" s="93"/>
      <c r="AN154" s="201" t="e">
        <f>Tabela115[[#This Row],[GOVERNANÇA
Estratégia
(+)
Suplementação
 proposta para a
_ª Reformulação]]/Tabela115[[#This Row],[GOVERNANÇA
Estratégia
Orçamento 
Atualizado]]</f>
        <v>#DIV/0!</v>
      </c>
      <c r="AO154" s="93"/>
      <c r="AP154" s="201" t="e">
        <f>-Tabela115[[#This Row],[GOVERNANÇA
Estratégia
(-)
Redução
proposta para a
_ª Reformulação]]/Tabela115[[#This Row],[GOVERNANÇA
Estratégia
Orçamento 
Atualizado]]</f>
        <v>#DIV/0!</v>
      </c>
      <c r="AQ15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4" s="31"/>
      <c r="AS154" s="93"/>
      <c r="AT154" s="93">
        <f>Tabela115[[#This Row],[GOVERNANÇA
Controle
Proposta Orçamentária Inicial]]+Tabela115[[#This Row],[GOVERNANÇA
Controle
Transposições Orçamentárias 
Nº __ a __ 
e
Reformulações
aprovadas]]</f>
        <v>0</v>
      </c>
      <c r="AU154" s="93"/>
      <c r="AV154" s="201" t="e">
        <f>Tabela115[[#This Row],[GOVERNANÇA
Controle
Despesa Liquidada até __/__/____]]/Tabela115[[#This Row],[GOVERNANÇA
Controle
Orçamento 
Atualizado]]</f>
        <v>#DIV/0!</v>
      </c>
      <c r="AW154" s="93"/>
      <c r="AX154" s="201" t="e">
        <f>Tabela115[[#This Row],[GOVERNANÇA
Controle
(+)
Suplementação
 proposta para a
_ª Reformulação]]/Tabela115[[#This Row],[GOVERNANÇA
Controle
Orçamento 
Atualizado]]</f>
        <v>#DIV/0!</v>
      </c>
      <c r="AY154" s="93"/>
      <c r="AZ154" s="201" t="e">
        <f>-Tabela115[[#This Row],[GOVERNANÇA
Controle
(-)
Redução
proposta para a
_ª Reformulação]]/Tabela115[[#This Row],[GOVERNANÇA
Controle
Orçamento 
Atualizado]]</f>
        <v>#DIV/0!</v>
      </c>
      <c r="BA15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4" s="225"/>
      <c r="BD154" s="93"/>
      <c r="BE154" s="93">
        <f>Tabela115[[#This Row],[FINALIDADE
Fiscalização
Proposta Orçamentária Inicial]]+Tabela115[[#This Row],[FINALIDADE
Fiscalização
Transposições Orçamentárias 
Nº __ a __ 
e
Reformulações
aprovadas]]</f>
        <v>0</v>
      </c>
      <c r="BF154" s="93"/>
      <c r="BG154" s="201" t="e">
        <f>Tabela115[[#This Row],[FINALIDADE
Fiscalização
Despesa Liquidada até __/__/____]]/Tabela115[[#This Row],[FINALIDADE
Fiscalização
Orçamento 
Atualizado]]</f>
        <v>#DIV/0!</v>
      </c>
      <c r="BH154" s="93"/>
      <c r="BI154" s="201" t="e">
        <f>Tabela115[[#This Row],[FINALIDADE
Fiscalização
(+)
Suplementação
 proposta para a
_ª Reformulação]]/Tabela115[[#This Row],[FINALIDADE
Fiscalização
Orçamento 
Atualizado]]</f>
        <v>#DIV/0!</v>
      </c>
      <c r="BJ154" s="93"/>
      <c r="BK154" s="201" t="e">
        <f>Tabela115[[#This Row],[FINALIDADE
Fiscalização
(-)
Redução
proposta para a
_ª Reformulação]]/Tabela115[[#This Row],[FINALIDADE
Fiscalização
Orçamento 
Atualizado]]</f>
        <v>#DIV/0!</v>
      </c>
      <c r="BL15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4" s="31"/>
      <c r="BN154" s="93"/>
      <c r="BO154" s="93">
        <f>Tabela115[[#This Row],[FINALIDADE
Registro
Proposta Orçamentária Inicial]]+Tabela115[[#This Row],[FINALIDADE
Registro
Transposições Orçamentárias 
Nº __ a __ 
e
Reformulações
aprovadas]]</f>
        <v>0</v>
      </c>
      <c r="BP154" s="93"/>
      <c r="BQ154" s="202" t="e">
        <f>Tabela115[[#This Row],[FINALIDADE
Registro
Despesa Liquidada até __/__/____]]/Tabela115[[#This Row],[FINALIDADE
Registro
Orçamento 
Atualizado]]</f>
        <v>#DIV/0!</v>
      </c>
      <c r="BR154" s="93"/>
      <c r="BS154" s="202" t="e">
        <f>Tabela115[[#This Row],[FINALIDADE
Registro
(+)
Suplementação
 proposta para a
_ª Reformulação]]/Tabela115[[#This Row],[FINALIDADE
Registro
Orçamento 
Atualizado]]</f>
        <v>#DIV/0!</v>
      </c>
      <c r="BT154" s="93"/>
      <c r="BU154" s="202" t="e">
        <f>Tabela115[[#This Row],[FINALIDADE
Registro
(-)
Redução
proposta para a
_ª Reformulação]]/Tabela115[[#This Row],[FINALIDADE
Registro
Orçamento 
Atualizado]]</f>
        <v>#DIV/0!</v>
      </c>
      <c r="BV15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4" s="244"/>
      <c r="BX154" s="31"/>
      <c r="BY15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4" s="93"/>
      <c r="CA154" s="201" t="e">
        <f>Tabela115[[#This Row],[FINALIDADE
Julgamento e Normatização
Despesa Liquidada até __/__/____]]/Tabela115[[#This Row],[FINALIDADE
Julgamento e Normatização
Orçamento 
Atualizado]]</f>
        <v>#DIV/0!</v>
      </c>
      <c r="CB154" s="93"/>
      <c r="CC15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4" s="93"/>
      <c r="CE15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4" s="31"/>
      <c r="CI154" s="31"/>
      <c r="CJ15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4" s="31"/>
      <c r="CL154" s="203" t="e">
        <f>Tabela115[[#This Row],[GESTÃO
Comunicação 
e Eventos
Despesa Liquidada até __/__/____]]/Tabela115[[#This Row],[GESTÃO
Comunicação 
e Eventos
Orçamento 
Atualizado]]</f>
        <v>#DIV/0!</v>
      </c>
      <c r="CM154" s="31"/>
      <c r="CN154" s="203" t="e">
        <f>Tabela115[[#This Row],[GESTÃO
Comunicação 
e Eventos
(+)
Suplementação
 proposta para a
_ª Reformulação]]/Tabela115[[#This Row],[GESTÃO
Comunicação 
e Eventos
Orçamento 
Atualizado]]</f>
        <v>#DIV/0!</v>
      </c>
      <c r="CO154" s="31"/>
      <c r="CP154" s="203" t="e">
        <f>-Tabela115[[#This Row],[GESTÃO
Comunicação 
e Eventos
(-)
Redução
proposta para a
_ª Reformulação]]/Tabela115[[#This Row],[GESTÃO
Comunicação 
e Eventos
Orçamento 
Atualizado]]</f>
        <v>#DIV/0!</v>
      </c>
      <c r="CQ15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4" s="31"/>
      <c r="CS154" s="31"/>
      <c r="CT15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4" s="31"/>
      <c r="CV154" s="203" t="e">
        <f>Tabela115[[#This Row],[GESTÃO
Suporte Técnico-Administrativo
Despesa Liquidada até __/__/____]]/Tabela115[[#This Row],[GESTÃO
Suporte Técnico-Administrativo
Orçamento 
Atualizado]]</f>
        <v>#DIV/0!</v>
      </c>
      <c r="CW154" s="31"/>
      <c r="CX15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4" s="31"/>
      <c r="CZ15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4" s="31"/>
      <c r="DC154" s="31"/>
      <c r="DD15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4" s="31"/>
      <c r="DF154" s="203" t="e">
        <f>Tabela115[[#This Row],[GESTÃO
Tecnologia da
Informação
Despesa Liquidada até __/__/____]]/Tabela115[[#This Row],[GESTÃO
Tecnologia da
Informação
Orçamento 
Atualizado]]</f>
        <v>#DIV/0!</v>
      </c>
      <c r="DG154" s="31"/>
      <c r="DH15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4" s="31"/>
      <c r="DJ154" s="203" t="e">
        <f>-Tabela115[[#This Row],[GESTÃO
Tecnologia da
Informação
(-)
Redução
proposta para a
_ª Reformulação]]/Tabela115[[#This Row],[GESTÃO
Tecnologia da
Informação
Orçamento 
Atualizado]]</f>
        <v>#DIV/0!</v>
      </c>
      <c r="DK15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4" s="31"/>
      <c r="DM154" s="31"/>
      <c r="DN154" s="31">
        <f>Tabela115[[#This Row],[GESTÃO
Infraestrutura
Proposta Orçamentária Inicial]]+Tabela115[[#This Row],[GESTÃO
Infraestrutura
Transposições Orçamentárias 
Nº __ a __ 
e
Reformulações
aprovadas]]</f>
        <v>0</v>
      </c>
      <c r="DO154" s="31"/>
      <c r="DP154" s="203" t="e">
        <f>Tabela115[[#This Row],[GESTÃO
Infraestrutura
Despesa Liquidada até __/__/____]]/Tabela115[[#This Row],[GESTÃO
Infraestrutura
Orçamento 
Atualizado]]</f>
        <v>#DIV/0!</v>
      </c>
      <c r="DQ154" s="31"/>
      <c r="DR154" s="203" t="e">
        <f>Tabela115[[#This Row],[GESTÃO
Infraestrutura
(+)
Suplementação
 proposta para a
_ª Reformulação]]/Tabela115[[#This Row],[GESTÃO
Infraestrutura
Orçamento 
Atualizado]]</f>
        <v>#DIV/0!</v>
      </c>
      <c r="DS154" s="31"/>
      <c r="DT154" s="203" t="e">
        <f>Tabela115[[#This Row],[GESTÃO
Infraestrutura
(-)
Redução
proposta para a
_ª Reformulação]]/Tabela115[[#This Row],[GESTÃO
Infraestrutura
Orçamento 
Atualizado]]</f>
        <v>#DIV/0!</v>
      </c>
      <c r="DU15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4" s="89"/>
      <c r="DX154" s="89"/>
      <c r="DY154" s="89"/>
      <c r="DZ154" s="89"/>
      <c r="EA154" s="89"/>
      <c r="EB154" s="89"/>
      <c r="EC154" s="89"/>
      <c r="ED154" s="89"/>
      <c r="EE154" s="89"/>
    </row>
    <row r="155" spans="1:135" s="18" customFormat="1" ht="12" x14ac:dyDescent="0.25">
      <c r="A155" s="85" t="s">
        <v>746</v>
      </c>
      <c r="B155" s="42" t="s">
        <v>709</v>
      </c>
      <c r="C15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5" s="69" t="e">
        <f>Tabela115[[#This Row],[DESPESA
LIQUIDADA ATÉ
 __/__/____]]/Tabela115[[#This Row],[ORÇAMENTO
ATUALIZADO]]</f>
        <v>#DIV/0!</v>
      </c>
      <c r="H15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5" s="263" t="e">
        <f>Tabela115[[#This Row],[(+)
SUPLEMENTAÇÃO
PROPOSTA PARA A
_ª
REFORMULAÇÃO]]/Tabela115[[#This Row],[ORÇAMENTO
ATUALIZADO]]</f>
        <v>#DIV/0!</v>
      </c>
      <c r="J15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5" s="263" t="e">
        <f>-Tabela115[[#This Row],[(-)
REDUÇÃO
PROPOSTA PARA A
_ª
REFORMULAÇÃO]]/Tabela115[[#This Row],[ORÇAMENTO
ATUALIZADO]]</f>
        <v>#DIV/0!</v>
      </c>
      <c r="L15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5" s="83" t="e">
        <f>(Tabela115[[#This Row],[PROPOSTA
ORÇAMENTÁRIA
ATUALIZADA
APÓS A
_ª
REFORMULAÇÃO]]/Tabela115[[#This Row],[ORÇAMENTO
ATUALIZADO]])-1</f>
        <v>#DIV/0!</v>
      </c>
      <c r="N155" s="225"/>
      <c r="O155" s="93"/>
      <c r="P15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5" s="93"/>
      <c r="R155" s="201" t="e">
        <f>Tabela115[[#This Row],[GOVERNANÇA
Direção e
Liderança
Despesa Liquidada até __/__/____]]/Tabela115[[#This Row],[GOVERNANÇA
Direção e
Liderança
Orçamento 
Atualizado]]</f>
        <v>#DIV/0!</v>
      </c>
      <c r="S155" s="93"/>
      <c r="T15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5" s="93"/>
      <c r="V155" s="201" t="e">
        <f>-Tabela115[[#This Row],[GOVERNANÇA
Direção e
Liderança
(-)
Redução
proposta para a
_ª Reformulação]]/Tabela115[[#This Row],[GOVERNANÇA
Direção e
Liderança
Orçamento 
Atualizado]]</f>
        <v>#DIV/0!</v>
      </c>
      <c r="W15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5" s="31"/>
      <c r="Y155" s="31"/>
      <c r="Z15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5" s="31"/>
      <c r="AB155" s="203" t="e">
        <f>Tabela115[[#This Row],[GOVERNANÇA
Relacionamento 
Institucional
Despesa Liquidada até __/__/____]]/Tabela115[[#This Row],[GOVERNANÇA
Relacionamento 
Institucional
Orçamento 
Atualizado]]</f>
        <v>#DIV/0!</v>
      </c>
      <c r="AC155" s="31"/>
      <c r="AD15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5" s="31"/>
      <c r="AF15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5" s="31"/>
      <c r="AI155" s="93"/>
      <c r="AJ155" s="93">
        <f>Tabela115[[#This Row],[GOVERNANÇA
Estratégia
Proposta Orçamentária Inicial]]+Tabela115[[#This Row],[GOVERNANÇA
Estratégia
Transposições Orçamentárias 
Nº __ a __ 
e
Reformulações
aprovadas]]</f>
        <v>0</v>
      </c>
      <c r="AK155" s="93"/>
      <c r="AL155" s="201" t="e">
        <f>Tabela115[[#This Row],[GOVERNANÇA
Estratégia
Despesa Liquidada até __/__/____]]/Tabela115[[#This Row],[GOVERNANÇA
Estratégia
Orçamento 
Atualizado]]</f>
        <v>#DIV/0!</v>
      </c>
      <c r="AM155" s="93"/>
      <c r="AN155" s="201" t="e">
        <f>Tabela115[[#This Row],[GOVERNANÇA
Estratégia
(+)
Suplementação
 proposta para a
_ª Reformulação]]/Tabela115[[#This Row],[GOVERNANÇA
Estratégia
Orçamento 
Atualizado]]</f>
        <v>#DIV/0!</v>
      </c>
      <c r="AO155" s="93"/>
      <c r="AP155" s="201" t="e">
        <f>-Tabela115[[#This Row],[GOVERNANÇA
Estratégia
(-)
Redução
proposta para a
_ª Reformulação]]/Tabela115[[#This Row],[GOVERNANÇA
Estratégia
Orçamento 
Atualizado]]</f>
        <v>#DIV/0!</v>
      </c>
      <c r="AQ15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5" s="31"/>
      <c r="AS155" s="93"/>
      <c r="AT155" s="93">
        <f>Tabela115[[#This Row],[GOVERNANÇA
Controle
Proposta Orçamentária Inicial]]+Tabela115[[#This Row],[GOVERNANÇA
Controle
Transposições Orçamentárias 
Nº __ a __ 
e
Reformulações
aprovadas]]</f>
        <v>0</v>
      </c>
      <c r="AU155" s="93"/>
      <c r="AV155" s="201" t="e">
        <f>Tabela115[[#This Row],[GOVERNANÇA
Controle
Despesa Liquidada até __/__/____]]/Tabela115[[#This Row],[GOVERNANÇA
Controle
Orçamento 
Atualizado]]</f>
        <v>#DIV/0!</v>
      </c>
      <c r="AW155" s="93"/>
      <c r="AX155" s="201" t="e">
        <f>Tabela115[[#This Row],[GOVERNANÇA
Controle
(+)
Suplementação
 proposta para a
_ª Reformulação]]/Tabela115[[#This Row],[GOVERNANÇA
Controle
Orçamento 
Atualizado]]</f>
        <v>#DIV/0!</v>
      </c>
      <c r="AY155" s="93"/>
      <c r="AZ155" s="201" t="e">
        <f>-Tabela115[[#This Row],[GOVERNANÇA
Controle
(-)
Redução
proposta para a
_ª Reformulação]]/Tabela115[[#This Row],[GOVERNANÇA
Controle
Orçamento 
Atualizado]]</f>
        <v>#DIV/0!</v>
      </c>
      <c r="BA15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5" s="225"/>
      <c r="BD155" s="93"/>
      <c r="BE155" s="93">
        <f>Tabela115[[#This Row],[FINALIDADE
Fiscalização
Proposta Orçamentária Inicial]]+Tabela115[[#This Row],[FINALIDADE
Fiscalização
Transposições Orçamentárias 
Nº __ a __ 
e
Reformulações
aprovadas]]</f>
        <v>0</v>
      </c>
      <c r="BF155" s="93"/>
      <c r="BG155" s="201" t="e">
        <f>Tabela115[[#This Row],[FINALIDADE
Fiscalização
Despesa Liquidada até __/__/____]]/Tabela115[[#This Row],[FINALIDADE
Fiscalização
Orçamento 
Atualizado]]</f>
        <v>#DIV/0!</v>
      </c>
      <c r="BH155" s="93"/>
      <c r="BI155" s="201" t="e">
        <f>Tabela115[[#This Row],[FINALIDADE
Fiscalização
(+)
Suplementação
 proposta para a
_ª Reformulação]]/Tabela115[[#This Row],[FINALIDADE
Fiscalização
Orçamento 
Atualizado]]</f>
        <v>#DIV/0!</v>
      </c>
      <c r="BJ155" s="93"/>
      <c r="BK155" s="201" t="e">
        <f>Tabela115[[#This Row],[FINALIDADE
Fiscalização
(-)
Redução
proposta para a
_ª Reformulação]]/Tabela115[[#This Row],[FINALIDADE
Fiscalização
Orçamento 
Atualizado]]</f>
        <v>#DIV/0!</v>
      </c>
      <c r="BL15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5" s="31"/>
      <c r="BN155" s="93"/>
      <c r="BO155" s="93">
        <f>Tabela115[[#This Row],[FINALIDADE
Registro
Proposta Orçamentária Inicial]]+Tabela115[[#This Row],[FINALIDADE
Registro
Transposições Orçamentárias 
Nº __ a __ 
e
Reformulações
aprovadas]]</f>
        <v>0</v>
      </c>
      <c r="BP155" s="93"/>
      <c r="BQ155" s="202" t="e">
        <f>Tabela115[[#This Row],[FINALIDADE
Registro
Despesa Liquidada até __/__/____]]/Tabela115[[#This Row],[FINALIDADE
Registro
Orçamento 
Atualizado]]</f>
        <v>#DIV/0!</v>
      </c>
      <c r="BR155" s="93"/>
      <c r="BS155" s="202" t="e">
        <f>Tabela115[[#This Row],[FINALIDADE
Registro
(+)
Suplementação
 proposta para a
_ª Reformulação]]/Tabela115[[#This Row],[FINALIDADE
Registro
Orçamento 
Atualizado]]</f>
        <v>#DIV/0!</v>
      </c>
      <c r="BT155" s="93"/>
      <c r="BU155" s="202" t="e">
        <f>Tabela115[[#This Row],[FINALIDADE
Registro
(-)
Redução
proposta para a
_ª Reformulação]]/Tabela115[[#This Row],[FINALIDADE
Registro
Orçamento 
Atualizado]]</f>
        <v>#DIV/0!</v>
      </c>
      <c r="BV15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5" s="244"/>
      <c r="BX155" s="31"/>
      <c r="BY15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5" s="93"/>
      <c r="CA155" s="201" t="e">
        <f>Tabela115[[#This Row],[FINALIDADE
Julgamento e Normatização
Despesa Liquidada até __/__/____]]/Tabela115[[#This Row],[FINALIDADE
Julgamento e Normatização
Orçamento 
Atualizado]]</f>
        <v>#DIV/0!</v>
      </c>
      <c r="CB155" s="93"/>
      <c r="CC15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5" s="93"/>
      <c r="CE15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5" s="31"/>
      <c r="CI155" s="31"/>
      <c r="CJ15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5" s="31"/>
      <c r="CL155" s="203" t="e">
        <f>Tabela115[[#This Row],[GESTÃO
Comunicação 
e Eventos
Despesa Liquidada até __/__/____]]/Tabela115[[#This Row],[GESTÃO
Comunicação 
e Eventos
Orçamento 
Atualizado]]</f>
        <v>#DIV/0!</v>
      </c>
      <c r="CM155" s="31"/>
      <c r="CN155" s="203" t="e">
        <f>Tabela115[[#This Row],[GESTÃO
Comunicação 
e Eventos
(+)
Suplementação
 proposta para a
_ª Reformulação]]/Tabela115[[#This Row],[GESTÃO
Comunicação 
e Eventos
Orçamento 
Atualizado]]</f>
        <v>#DIV/0!</v>
      </c>
      <c r="CO155" s="31"/>
      <c r="CP155" s="203" t="e">
        <f>-Tabela115[[#This Row],[GESTÃO
Comunicação 
e Eventos
(-)
Redução
proposta para a
_ª Reformulação]]/Tabela115[[#This Row],[GESTÃO
Comunicação 
e Eventos
Orçamento 
Atualizado]]</f>
        <v>#DIV/0!</v>
      </c>
      <c r="CQ15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5" s="31"/>
      <c r="CS155" s="31"/>
      <c r="CT15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5" s="31"/>
      <c r="CV155" s="203" t="e">
        <f>Tabela115[[#This Row],[GESTÃO
Suporte Técnico-Administrativo
Despesa Liquidada até __/__/____]]/Tabela115[[#This Row],[GESTÃO
Suporte Técnico-Administrativo
Orçamento 
Atualizado]]</f>
        <v>#DIV/0!</v>
      </c>
      <c r="CW155" s="31"/>
      <c r="CX15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5" s="31"/>
      <c r="CZ15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5" s="31"/>
      <c r="DC155" s="31"/>
      <c r="DD15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5" s="31"/>
      <c r="DF155" s="203" t="e">
        <f>Tabela115[[#This Row],[GESTÃO
Tecnologia da
Informação
Despesa Liquidada até __/__/____]]/Tabela115[[#This Row],[GESTÃO
Tecnologia da
Informação
Orçamento 
Atualizado]]</f>
        <v>#DIV/0!</v>
      </c>
      <c r="DG155" s="31"/>
      <c r="DH15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5" s="31"/>
      <c r="DJ155" s="203" t="e">
        <f>-Tabela115[[#This Row],[GESTÃO
Tecnologia da
Informação
(-)
Redução
proposta para a
_ª Reformulação]]/Tabela115[[#This Row],[GESTÃO
Tecnologia da
Informação
Orçamento 
Atualizado]]</f>
        <v>#DIV/0!</v>
      </c>
      <c r="DK15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5" s="31"/>
      <c r="DM155" s="31"/>
      <c r="DN155" s="31">
        <f>Tabela115[[#This Row],[GESTÃO
Infraestrutura
Proposta Orçamentária Inicial]]+Tabela115[[#This Row],[GESTÃO
Infraestrutura
Transposições Orçamentárias 
Nº __ a __ 
e
Reformulações
aprovadas]]</f>
        <v>0</v>
      </c>
      <c r="DO155" s="31"/>
      <c r="DP155" s="203" t="e">
        <f>Tabela115[[#This Row],[GESTÃO
Infraestrutura
Despesa Liquidada até __/__/____]]/Tabela115[[#This Row],[GESTÃO
Infraestrutura
Orçamento 
Atualizado]]</f>
        <v>#DIV/0!</v>
      </c>
      <c r="DQ155" s="31"/>
      <c r="DR155" s="203" t="e">
        <f>Tabela115[[#This Row],[GESTÃO
Infraestrutura
(+)
Suplementação
 proposta para a
_ª Reformulação]]/Tabela115[[#This Row],[GESTÃO
Infraestrutura
Orçamento 
Atualizado]]</f>
        <v>#DIV/0!</v>
      </c>
      <c r="DS155" s="31"/>
      <c r="DT155" s="203" t="e">
        <f>Tabela115[[#This Row],[GESTÃO
Infraestrutura
(-)
Redução
proposta para a
_ª Reformulação]]/Tabela115[[#This Row],[GESTÃO
Infraestrutura
Orçamento 
Atualizado]]</f>
        <v>#DIV/0!</v>
      </c>
      <c r="DU15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5" s="89"/>
      <c r="DX155" s="89"/>
      <c r="DY155" s="89"/>
      <c r="DZ155" s="89"/>
      <c r="EA155" s="89"/>
      <c r="EB155" s="89"/>
      <c r="EC155" s="89"/>
      <c r="ED155" s="89"/>
      <c r="EE155" s="89"/>
    </row>
    <row r="156" spans="1:135" s="18" customFormat="1" ht="12" x14ac:dyDescent="0.25">
      <c r="A156" s="85" t="s">
        <v>747</v>
      </c>
      <c r="B156" s="42" t="s">
        <v>710</v>
      </c>
      <c r="C15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6" s="69" t="e">
        <f>Tabela115[[#This Row],[DESPESA
LIQUIDADA ATÉ
 __/__/____]]/Tabela115[[#This Row],[ORÇAMENTO
ATUALIZADO]]</f>
        <v>#DIV/0!</v>
      </c>
      <c r="H15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6" s="263" t="e">
        <f>Tabela115[[#This Row],[(+)
SUPLEMENTAÇÃO
PROPOSTA PARA A
_ª
REFORMULAÇÃO]]/Tabela115[[#This Row],[ORÇAMENTO
ATUALIZADO]]</f>
        <v>#DIV/0!</v>
      </c>
      <c r="J15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6" s="263" t="e">
        <f>-Tabela115[[#This Row],[(-)
REDUÇÃO
PROPOSTA PARA A
_ª
REFORMULAÇÃO]]/Tabela115[[#This Row],[ORÇAMENTO
ATUALIZADO]]</f>
        <v>#DIV/0!</v>
      </c>
      <c r="L15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6" s="83" t="e">
        <f>(Tabela115[[#This Row],[PROPOSTA
ORÇAMENTÁRIA
ATUALIZADA
APÓS A
_ª
REFORMULAÇÃO]]/Tabela115[[#This Row],[ORÇAMENTO
ATUALIZADO]])-1</f>
        <v>#DIV/0!</v>
      </c>
      <c r="N156" s="225"/>
      <c r="O156" s="93"/>
      <c r="P15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6" s="93"/>
      <c r="R156" s="201" t="e">
        <f>Tabela115[[#This Row],[GOVERNANÇA
Direção e
Liderança
Despesa Liquidada até __/__/____]]/Tabela115[[#This Row],[GOVERNANÇA
Direção e
Liderança
Orçamento 
Atualizado]]</f>
        <v>#DIV/0!</v>
      </c>
      <c r="S156" s="93"/>
      <c r="T15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6" s="93"/>
      <c r="V156" s="201" t="e">
        <f>-Tabela115[[#This Row],[GOVERNANÇA
Direção e
Liderança
(-)
Redução
proposta para a
_ª Reformulação]]/Tabela115[[#This Row],[GOVERNANÇA
Direção e
Liderança
Orçamento 
Atualizado]]</f>
        <v>#DIV/0!</v>
      </c>
      <c r="W15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6" s="31"/>
      <c r="Y156" s="31"/>
      <c r="Z15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6" s="31"/>
      <c r="AB156" s="203" t="e">
        <f>Tabela115[[#This Row],[GOVERNANÇA
Relacionamento 
Institucional
Despesa Liquidada até __/__/____]]/Tabela115[[#This Row],[GOVERNANÇA
Relacionamento 
Institucional
Orçamento 
Atualizado]]</f>
        <v>#DIV/0!</v>
      </c>
      <c r="AC156" s="31"/>
      <c r="AD15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6" s="31"/>
      <c r="AF15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6" s="31"/>
      <c r="AI156" s="93"/>
      <c r="AJ156" s="93">
        <f>Tabela115[[#This Row],[GOVERNANÇA
Estratégia
Proposta Orçamentária Inicial]]+Tabela115[[#This Row],[GOVERNANÇA
Estratégia
Transposições Orçamentárias 
Nº __ a __ 
e
Reformulações
aprovadas]]</f>
        <v>0</v>
      </c>
      <c r="AK156" s="93"/>
      <c r="AL156" s="201" t="e">
        <f>Tabela115[[#This Row],[GOVERNANÇA
Estratégia
Despesa Liquidada até __/__/____]]/Tabela115[[#This Row],[GOVERNANÇA
Estratégia
Orçamento 
Atualizado]]</f>
        <v>#DIV/0!</v>
      </c>
      <c r="AM156" s="93"/>
      <c r="AN156" s="201" t="e">
        <f>Tabela115[[#This Row],[GOVERNANÇA
Estratégia
(+)
Suplementação
 proposta para a
_ª Reformulação]]/Tabela115[[#This Row],[GOVERNANÇA
Estratégia
Orçamento 
Atualizado]]</f>
        <v>#DIV/0!</v>
      </c>
      <c r="AO156" s="93"/>
      <c r="AP156" s="201" t="e">
        <f>-Tabela115[[#This Row],[GOVERNANÇA
Estratégia
(-)
Redução
proposta para a
_ª Reformulação]]/Tabela115[[#This Row],[GOVERNANÇA
Estratégia
Orçamento 
Atualizado]]</f>
        <v>#DIV/0!</v>
      </c>
      <c r="AQ15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6" s="31"/>
      <c r="AS156" s="93"/>
      <c r="AT156" s="93">
        <f>Tabela115[[#This Row],[GOVERNANÇA
Controle
Proposta Orçamentária Inicial]]+Tabela115[[#This Row],[GOVERNANÇA
Controle
Transposições Orçamentárias 
Nº __ a __ 
e
Reformulações
aprovadas]]</f>
        <v>0</v>
      </c>
      <c r="AU156" s="93"/>
      <c r="AV156" s="201" t="e">
        <f>Tabela115[[#This Row],[GOVERNANÇA
Controle
Despesa Liquidada até __/__/____]]/Tabela115[[#This Row],[GOVERNANÇA
Controle
Orçamento 
Atualizado]]</f>
        <v>#DIV/0!</v>
      </c>
      <c r="AW156" s="93"/>
      <c r="AX156" s="201" t="e">
        <f>Tabela115[[#This Row],[GOVERNANÇA
Controle
(+)
Suplementação
 proposta para a
_ª Reformulação]]/Tabela115[[#This Row],[GOVERNANÇA
Controle
Orçamento 
Atualizado]]</f>
        <v>#DIV/0!</v>
      </c>
      <c r="AY156" s="93"/>
      <c r="AZ156" s="201" t="e">
        <f>-Tabela115[[#This Row],[GOVERNANÇA
Controle
(-)
Redução
proposta para a
_ª Reformulação]]/Tabela115[[#This Row],[GOVERNANÇA
Controle
Orçamento 
Atualizado]]</f>
        <v>#DIV/0!</v>
      </c>
      <c r="BA15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6" s="225"/>
      <c r="BD156" s="93"/>
      <c r="BE156" s="93">
        <f>Tabela115[[#This Row],[FINALIDADE
Fiscalização
Proposta Orçamentária Inicial]]+Tabela115[[#This Row],[FINALIDADE
Fiscalização
Transposições Orçamentárias 
Nº __ a __ 
e
Reformulações
aprovadas]]</f>
        <v>0</v>
      </c>
      <c r="BF156" s="93"/>
      <c r="BG156" s="201" t="e">
        <f>Tabela115[[#This Row],[FINALIDADE
Fiscalização
Despesa Liquidada até __/__/____]]/Tabela115[[#This Row],[FINALIDADE
Fiscalização
Orçamento 
Atualizado]]</f>
        <v>#DIV/0!</v>
      </c>
      <c r="BH156" s="93"/>
      <c r="BI156" s="201" t="e">
        <f>Tabela115[[#This Row],[FINALIDADE
Fiscalização
(+)
Suplementação
 proposta para a
_ª Reformulação]]/Tabela115[[#This Row],[FINALIDADE
Fiscalização
Orçamento 
Atualizado]]</f>
        <v>#DIV/0!</v>
      </c>
      <c r="BJ156" s="93"/>
      <c r="BK156" s="201" t="e">
        <f>Tabela115[[#This Row],[FINALIDADE
Fiscalização
(-)
Redução
proposta para a
_ª Reformulação]]/Tabela115[[#This Row],[FINALIDADE
Fiscalização
Orçamento 
Atualizado]]</f>
        <v>#DIV/0!</v>
      </c>
      <c r="BL15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6" s="31"/>
      <c r="BN156" s="93"/>
      <c r="BO156" s="93">
        <f>Tabela115[[#This Row],[FINALIDADE
Registro
Proposta Orçamentária Inicial]]+Tabela115[[#This Row],[FINALIDADE
Registro
Transposições Orçamentárias 
Nº __ a __ 
e
Reformulações
aprovadas]]</f>
        <v>0</v>
      </c>
      <c r="BP156" s="93"/>
      <c r="BQ156" s="202" t="e">
        <f>Tabela115[[#This Row],[FINALIDADE
Registro
Despesa Liquidada até __/__/____]]/Tabela115[[#This Row],[FINALIDADE
Registro
Orçamento 
Atualizado]]</f>
        <v>#DIV/0!</v>
      </c>
      <c r="BR156" s="93"/>
      <c r="BS156" s="202" t="e">
        <f>Tabela115[[#This Row],[FINALIDADE
Registro
(+)
Suplementação
 proposta para a
_ª Reformulação]]/Tabela115[[#This Row],[FINALIDADE
Registro
Orçamento 
Atualizado]]</f>
        <v>#DIV/0!</v>
      </c>
      <c r="BT156" s="93"/>
      <c r="BU156" s="202" t="e">
        <f>Tabela115[[#This Row],[FINALIDADE
Registro
(-)
Redução
proposta para a
_ª Reformulação]]/Tabela115[[#This Row],[FINALIDADE
Registro
Orçamento 
Atualizado]]</f>
        <v>#DIV/0!</v>
      </c>
      <c r="BV15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6" s="244"/>
      <c r="BX156" s="31"/>
      <c r="BY15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6" s="93"/>
      <c r="CA156" s="201" t="e">
        <f>Tabela115[[#This Row],[FINALIDADE
Julgamento e Normatização
Despesa Liquidada até __/__/____]]/Tabela115[[#This Row],[FINALIDADE
Julgamento e Normatização
Orçamento 
Atualizado]]</f>
        <v>#DIV/0!</v>
      </c>
      <c r="CB156" s="93"/>
      <c r="CC15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6" s="93"/>
      <c r="CE15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6" s="31"/>
      <c r="CI156" s="31"/>
      <c r="CJ15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6" s="31"/>
      <c r="CL156" s="203" t="e">
        <f>Tabela115[[#This Row],[GESTÃO
Comunicação 
e Eventos
Despesa Liquidada até __/__/____]]/Tabela115[[#This Row],[GESTÃO
Comunicação 
e Eventos
Orçamento 
Atualizado]]</f>
        <v>#DIV/0!</v>
      </c>
      <c r="CM156" s="31"/>
      <c r="CN156" s="203" t="e">
        <f>Tabela115[[#This Row],[GESTÃO
Comunicação 
e Eventos
(+)
Suplementação
 proposta para a
_ª Reformulação]]/Tabela115[[#This Row],[GESTÃO
Comunicação 
e Eventos
Orçamento 
Atualizado]]</f>
        <v>#DIV/0!</v>
      </c>
      <c r="CO156" s="31"/>
      <c r="CP156" s="203" t="e">
        <f>-Tabela115[[#This Row],[GESTÃO
Comunicação 
e Eventos
(-)
Redução
proposta para a
_ª Reformulação]]/Tabela115[[#This Row],[GESTÃO
Comunicação 
e Eventos
Orçamento 
Atualizado]]</f>
        <v>#DIV/0!</v>
      </c>
      <c r="CQ15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6" s="31"/>
      <c r="CS156" s="31"/>
      <c r="CT15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6" s="31"/>
      <c r="CV156" s="203" t="e">
        <f>Tabela115[[#This Row],[GESTÃO
Suporte Técnico-Administrativo
Despesa Liquidada até __/__/____]]/Tabela115[[#This Row],[GESTÃO
Suporte Técnico-Administrativo
Orçamento 
Atualizado]]</f>
        <v>#DIV/0!</v>
      </c>
      <c r="CW156" s="31"/>
      <c r="CX15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6" s="31"/>
      <c r="CZ15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6" s="31"/>
      <c r="DC156" s="31"/>
      <c r="DD15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6" s="31"/>
      <c r="DF156" s="203" t="e">
        <f>Tabela115[[#This Row],[GESTÃO
Tecnologia da
Informação
Despesa Liquidada até __/__/____]]/Tabela115[[#This Row],[GESTÃO
Tecnologia da
Informação
Orçamento 
Atualizado]]</f>
        <v>#DIV/0!</v>
      </c>
      <c r="DG156" s="31"/>
      <c r="DH15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6" s="31"/>
      <c r="DJ156" s="203" t="e">
        <f>-Tabela115[[#This Row],[GESTÃO
Tecnologia da
Informação
(-)
Redução
proposta para a
_ª Reformulação]]/Tabela115[[#This Row],[GESTÃO
Tecnologia da
Informação
Orçamento 
Atualizado]]</f>
        <v>#DIV/0!</v>
      </c>
      <c r="DK15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6" s="31"/>
      <c r="DM156" s="31"/>
      <c r="DN156" s="31">
        <f>Tabela115[[#This Row],[GESTÃO
Infraestrutura
Proposta Orçamentária Inicial]]+Tabela115[[#This Row],[GESTÃO
Infraestrutura
Transposições Orçamentárias 
Nº __ a __ 
e
Reformulações
aprovadas]]</f>
        <v>0</v>
      </c>
      <c r="DO156" s="31"/>
      <c r="DP156" s="203" t="e">
        <f>Tabela115[[#This Row],[GESTÃO
Infraestrutura
Despesa Liquidada até __/__/____]]/Tabela115[[#This Row],[GESTÃO
Infraestrutura
Orçamento 
Atualizado]]</f>
        <v>#DIV/0!</v>
      </c>
      <c r="DQ156" s="31"/>
      <c r="DR156" s="203" t="e">
        <f>Tabela115[[#This Row],[GESTÃO
Infraestrutura
(+)
Suplementação
 proposta para a
_ª Reformulação]]/Tabela115[[#This Row],[GESTÃO
Infraestrutura
Orçamento 
Atualizado]]</f>
        <v>#DIV/0!</v>
      </c>
      <c r="DS156" s="31"/>
      <c r="DT156" s="203" t="e">
        <f>Tabela115[[#This Row],[GESTÃO
Infraestrutura
(-)
Redução
proposta para a
_ª Reformulação]]/Tabela115[[#This Row],[GESTÃO
Infraestrutura
Orçamento 
Atualizado]]</f>
        <v>#DIV/0!</v>
      </c>
      <c r="DU15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6" s="89"/>
      <c r="DX156" s="89"/>
      <c r="DY156" s="89"/>
      <c r="DZ156" s="89"/>
      <c r="EA156" s="89"/>
      <c r="EB156" s="89"/>
      <c r="EC156" s="89"/>
      <c r="ED156" s="89"/>
      <c r="EE156" s="89"/>
    </row>
    <row r="157" spans="1:135" s="18" customFormat="1" ht="12" x14ac:dyDescent="0.25">
      <c r="A157" s="85" t="s">
        <v>748</v>
      </c>
      <c r="B157" s="42" t="s">
        <v>711</v>
      </c>
      <c r="C15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7" s="227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7" s="227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7" s="69" t="e">
        <f>Tabela115[[#This Row],[DESPESA
LIQUIDADA ATÉ
 __/__/____]]/Tabela115[[#This Row],[ORÇAMENTO
ATUALIZADO]]</f>
        <v>#DIV/0!</v>
      </c>
      <c r="H15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7" s="263" t="e">
        <f>Tabela115[[#This Row],[(+)
SUPLEMENTAÇÃO
PROPOSTA PARA A
_ª
REFORMULAÇÃO]]/Tabela115[[#This Row],[ORÇAMENTO
ATUALIZADO]]</f>
        <v>#DIV/0!</v>
      </c>
      <c r="J15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7" s="263" t="e">
        <f>-Tabela115[[#This Row],[(-)
REDUÇÃO
PROPOSTA PARA A
_ª
REFORMULAÇÃO]]/Tabela115[[#This Row],[ORÇAMENTO
ATUALIZADO]]</f>
        <v>#DIV/0!</v>
      </c>
      <c r="L15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7" s="83" t="e">
        <f>(Tabela115[[#This Row],[PROPOSTA
ORÇAMENTÁRIA
ATUALIZADA
APÓS A
_ª
REFORMULAÇÃO]]/Tabela115[[#This Row],[ORÇAMENTO
ATUALIZADO]])-1</f>
        <v>#DIV/0!</v>
      </c>
      <c r="N157" s="225"/>
      <c r="O157" s="93"/>
      <c r="P15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7" s="93"/>
      <c r="R157" s="201" t="e">
        <f>Tabela115[[#This Row],[GOVERNANÇA
Direção e
Liderança
Despesa Liquidada até __/__/____]]/Tabela115[[#This Row],[GOVERNANÇA
Direção e
Liderança
Orçamento 
Atualizado]]</f>
        <v>#DIV/0!</v>
      </c>
      <c r="S157" s="93"/>
      <c r="T15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7" s="93"/>
      <c r="V157" s="201" t="e">
        <f>-Tabela115[[#This Row],[GOVERNANÇA
Direção e
Liderança
(-)
Redução
proposta para a
_ª Reformulação]]/Tabela115[[#This Row],[GOVERNANÇA
Direção e
Liderança
Orçamento 
Atualizado]]</f>
        <v>#DIV/0!</v>
      </c>
      <c r="W15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7" s="31"/>
      <c r="Y157" s="31"/>
      <c r="Z15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7" s="31"/>
      <c r="AB157" s="203" t="e">
        <f>Tabela115[[#This Row],[GOVERNANÇA
Relacionamento 
Institucional
Despesa Liquidada até __/__/____]]/Tabela115[[#This Row],[GOVERNANÇA
Relacionamento 
Institucional
Orçamento 
Atualizado]]</f>
        <v>#DIV/0!</v>
      </c>
      <c r="AC157" s="31"/>
      <c r="AD15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7" s="31"/>
      <c r="AF15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7" s="31"/>
      <c r="AI157" s="93"/>
      <c r="AJ157" s="93">
        <f>Tabela115[[#This Row],[GOVERNANÇA
Estratégia
Proposta Orçamentária Inicial]]+Tabela115[[#This Row],[GOVERNANÇA
Estratégia
Transposições Orçamentárias 
Nº __ a __ 
e
Reformulações
aprovadas]]</f>
        <v>0</v>
      </c>
      <c r="AK157" s="93"/>
      <c r="AL157" s="201" t="e">
        <f>Tabela115[[#This Row],[GOVERNANÇA
Estratégia
Despesa Liquidada até __/__/____]]/Tabela115[[#This Row],[GOVERNANÇA
Estratégia
Orçamento 
Atualizado]]</f>
        <v>#DIV/0!</v>
      </c>
      <c r="AM157" s="93"/>
      <c r="AN157" s="201" t="e">
        <f>Tabela115[[#This Row],[GOVERNANÇA
Estratégia
(+)
Suplementação
 proposta para a
_ª Reformulação]]/Tabela115[[#This Row],[GOVERNANÇA
Estratégia
Orçamento 
Atualizado]]</f>
        <v>#DIV/0!</v>
      </c>
      <c r="AO157" s="93"/>
      <c r="AP157" s="201" t="e">
        <f>-Tabela115[[#This Row],[GOVERNANÇA
Estratégia
(-)
Redução
proposta para a
_ª Reformulação]]/Tabela115[[#This Row],[GOVERNANÇA
Estratégia
Orçamento 
Atualizado]]</f>
        <v>#DIV/0!</v>
      </c>
      <c r="AQ15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7" s="31"/>
      <c r="AS157" s="93"/>
      <c r="AT157" s="93">
        <f>Tabela115[[#This Row],[GOVERNANÇA
Controle
Proposta Orçamentária Inicial]]+Tabela115[[#This Row],[GOVERNANÇA
Controle
Transposições Orçamentárias 
Nº __ a __ 
e
Reformulações
aprovadas]]</f>
        <v>0</v>
      </c>
      <c r="AU157" s="93"/>
      <c r="AV157" s="201" t="e">
        <f>Tabela115[[#This Row],[GOVERNANÇA
Controle
Despesa Liquidada até __/__/____]]/Tabela115[[#This Row],[GOVERNANÇA
Controle
Orçamento 
Atualizado]]</f>
        <v>#DIV/0!</v>
      </c>
      <c r="AW157" s="93"/>
      <c r="AX157" s="201" t="e">
        <f>Tabela115[[#This Row],[GOVERNANÇA
Controle
(+)
Suplementação
 proposta para a
_ª Reformulação]]/Tabela115[[#This Row],[GOVERNANÇA
Controle
Orçamento 
Atualizado]]</f>
        <v>#DIV/0!</v>
      </c>
      <c r="AY157" s="93"/>
      <c r="AZ157" s="201" t="e">
        <f>-Tabela115[[#This Row],[GOVERNANÇA
Controle
(-)
Redução
proposta para a
_ª Reformulação]]/Tabela115[[#This Row],[GOVERNANÇA
Controle
Orçamento 
Atualizado]]</f>
        <v>#DIV/0!</v>
      </c>
      <c r="BA15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7" s="225"/>
      <c r="BD157" s="93"/>
      <c r="BE157" s="93">
        <f>Tabela115[[#This Row],[FINALIDADE
Fiscalização
Proposta Orçamentária Inicial]]+Tabela115[[#This Row],[FINALIDADE
Fiscalização
Transposições Orçamentárias 
Nº __ a __ 
e
Reformulações
aprovadas]]</f>
        <v>0</v>
      </c>
      <c r="BF157" s="93"/>
      <c r="BG157" s="201" t="e">
        <f>Tabela115[[#This Row],[FINALIDADE
Fiscalização
Despesa Liquidada até __/__/____]]/Tabela115[[#This Row],[FINALIDADE
Fiscalização
Orçamento 
Atualizado]]</f>
        <v>#DIV/0!</v>
      </c>
      <c r="BH157" s="93"/>
      <c r="BI157" s="201" t="e">
        <f>Tabela115[[#This Row],[FINALIDADE
Fiscalização
(+)
Suplementação
 proposta para a
_ª Reformulação]]/Tabela115[[#This Row],[FINALIDADE
Fiscalização
Orçamento 
Atualizado]]</f>
        <v>#DIV/0!</v>
      </c>
      <c r="BJ157" s="93"/>
      <c r="BK157" s="201" t="e">
        <f>Tabela115[[#This Row],[FINALIDADE
Fiscalização
(-)
Redução
proposta para a
_ª Reformulação]]/Tabela115[[#This Row],[FINALIDADE
Fiscalização
Orçamento 
Atualizado]]</f>
        <v>#DIV/0!</v>
      </c>
      <c r="BL15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7" s="31"/>
      <c r="BN157" s="93"/>
      <c r="BO157" s="93">
        <f>Tabela115[[#This Row],[FINALIDADE
Registro
Proposta Orçamentária Inicial]]+Tabela115[[#This Row],[FINALIDADE
Registro
Transposições Orçamentárias 
Nº __ a __ 
e
Reformulações
aprovadas]]</f>
        <v>0</v>
      </c>
      <c r="BP157" s="93"/>
      <c r="BQ157" s="202" t="e">
        <f>Tabela115[[#This Row],[FINALIDADE
Registro
Despesa Liquidada até __/__/____]]/Tabela115[[#This Row],[FINALIDADE
Registro
Orçamento 
Atualizado]]</f>
        <v>#DIV/0!</v>
      </c>
      <c r="BR157" s="93"/>
      <c r="BS157" s="202" t="e">
        <f>Tabela115[[#This Row],[FINALIDADE
Registro
(+)
Suplementação
 proposta para a
_ª Reformulação]]/Tabela115[[#This Row],[FINALIDADE
Registro
Orçamento 
Atualizado]]</f>
        <v>#DIV/0!</v>
      </c>
      <c r="BT157" s="93"/>
      <c r="BU157" s="202" t="e">
        <f>Tabela115[[#This Row],[FINALIDADE
Registro
(-)
Redução
proposta para a
_ª Reformulação]]/Tabela115[[#This Row],[FINALIDADE
Registro
Orçamento 
Atualizado]]</f>
        <v>#DIV/0!</v>
      </c>
      <c r="BV15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7" s="244"/>
      <c r="BX157" s="31"/>
      <c r="BY15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7" s="93"/>
      <c r="CA157" s="201" t="e">
        <f>Tabela115[[#This Row],[FINALIDADE
Julgamento e Normatização
Despesa Liquidada até __/__/____]]/Tabela115[[#This Row],[FINALIDADE
Julgamento e Normatização
Orçamento 
Atualizado]]</f>
        <v>#DIV/0!</v>
      </c>
      <c r="CB157" s="93"/>
      <c r="CC15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7" s="93"/>
      <c r="CE15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7" s="31"/>
      <c r="CI157" s="31"/>
      <c r="CJ15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7" s="31"/>
      <c r="CL157" s="203" t="e">
        <f>Tabela115[[#This Row],[GESTÃO
Comunicação 
e Eventos
Despesa Liquidada até __/__/____]]/Tabela115[[#This Row],[GESTÃO
Comunicação 
e Eventos
Orçamento 
Atualizado]]</f>
        <v>#DIV/0!</v>
      </c>
      <c r="CM157" s="31"/>
      <c r="CN157" s="203" t="e">
        <f>Tabela115[[#This Row],[GESTÃO
Comunicação 
e Eventos
(+)
Suplementação
 proposta para a
_ª Reformulação]]/Tabela115[[#This Row],[GESTÃO
Comunicação 
e Eventos
Orçamento 
Atualizado]]</f>
        <v>#DIV/0!</v>
      </c>
      <c r="CO157" s="31"/>
      <c r="CP157" s="203" t="e">
        <f>-Tabela115[[#This Row],[GESTÃO
Comunicação 
e Eventos
(-)
Redução
proposta para a
_ª Reformulação]]/Tabela115[[#This Row],[GESTÃO
Comunicação 
e Eventos
Orçamento 
Atualizado]]</f>
        <v>#DIV/0!</v>
      </c>
      <c r="CQ15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7" s="31"/>
      <c r="CS157" s="31"/>
      <c r="CT15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7" s="31"/>
      <c r="CV157" s="203" t="e">
        <f>Tabela115[[#This Row],[GESTÃO
Suporte Técnico-Administrativo
Despesa Liquidada até __/__/____]]/Tabela115[[#This Row],[GESTÃO
Suporte Técnico-Administrativo
Orçamento 
Atualizado]]</f>
        <v>#DIV/0!</v>
      </c>
      <c r="CW157" s="31"/>
      <c r="CX15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7" s="31"/>
      <c r="CZ15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7" s="31"/>
      <c r="DC157" s="31"/>
      <c r="DD15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7" s="31"/>
      <c r="DF157" s="203" t="e">
        <f>Tabela115[[#This Row],[GESTÃO
Tecnologia da
Informação
Despesa Liquidada até __/__/____]]/Tabela115[[#This Row],[GESTÃO
Tecnologia da
Informação
Orçamento 
Atualizado]]</f>
        <v>#DIV/0!</v>
      </c>
      <c r="DG157" s="31"/>
      <c r="DH15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7" s="31"/>
      <c r="DJ157" s="203" t="e">
        <f>-Tabela115[[#This Row],[GESTÃO
Tecnologia da
Informação
(-)
Redução
proposta para a
_ª Reformulação]]/Tabela115[[#This Row],[GESTÃO
Tecnologia da
Informação
Orçamento 
Atualizado]]</f>
        <v>#DIV/0!</v>
      </c>
      <c r="DK15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7" s="31"/>
      <c r="DM157" s="31"/>
      <c r="DN157" s="31">
        <f>Tabela115[[#This Row],[GESTÃO
Infraestrutura
Proposta Orçamentária Inicial]]+Tabela115[[#This Row],[GESTÃO
Infraestrutura
Transposições Orçamentárias 
Nº __ a __ 
e
Reformulações
aprovadas]]</f>
        <v>0</v>
      </c>
      <c r="DO157" s="31"/>
      <c r="DP157" s="203" t="e">
        <f>Tabela115[[#This Row],[GESTÃO
Infraestrutura
Despesa Liquidada até __/__/____]]/Tabela115[[#This Row],[GESTÃO
Infraestrutura
Orçamento 
Atualizado]]</f>
        <v>#DIV/0!</v>
      </c>
      <c r="DQ157" s="31"/>
      <c r="DR157" s="203" t="e">
        <f>Tabela115[[#This Row],[GESTÃO
Infraestrutura
(+)
Suplementação
 proposta para a
_ª Reformulação]]/Tabela115[[#This Row],[GESTÃO
Infraestrutura
Orçamento 
Atualizado]]</f>
        <v>#DIV/0!</v>
      </c>
      <c r="DS157" s="31"/>
      <c r="DT157" s="203" t="e">
        <f>Tabela115[[#This Row],[GESTÃO
Infraestrutura
(-)
Redução
proposta para a
_ª Reformulação]]/Tabela115[[#This Row],[GESTÃO
Infraestrutura
Orçamento 
Atualizado]]</f>
        <v>#DIV/0!</v>
      </c>
      <c r="DU15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7" s="89"/>
      <c r="DX157" s="89"/>
      <c r="DY157" s="89"/>
      <c r="DZ157" s="89"/>
      <c r="EA157" s="89"/>
      <c r="EB157" s="89"/>
      <c r="EC157" s="89"/>
      <c r="ED157" s="89"/>
      <c r="EE157" s="89"/>
    </row>
    <row r="158" spans="1:135" s="18" customFormat="1" ht="12" x14ac:dyDescent="0.25">
      <c r="A158" s="85" t="s">
        <v>195</v>
      </c>
      <c r="B158" s="42" t="s">
        <v>712</v>
      </c>
      <c r="C15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8" s="69" t="e">
        <f>Tabela115[[#This Row],[DESPESA
LIQUIDADA ATÉ
 __/__/____]]/Tabela115[[#This Row],[ORÇAMENTO
ATUALIZADO]]</f>
        <v>#DIV/0!</v>
      </c>
      <c r="H15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8" s="263" t="e">
        <f>Tabela115[[#This Row],[(+)
SUPLEMENTAÇÃO
PROPOSTA PARA A
_ª
REFORMULAÇÃO]]/Tabela115[[#This Row],[ORÇAMENTO
ATUALIZADO]]</f>
        <v>#DIV/0!</v>
      </c>
      <c r="J15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8" s="263" t="e">
        <f>-Tabela115[[#This Row],[(-)
REDUÇÃO
PROPOSTA PARA A
_ª
REFORMULAÇÃO]]/Tabela115[[#This Row],[ORÇAMENTO
ATUALIZADO]]</f>
        <v>#DIV/0!</v>
      </c>
      <c r="L15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8" s="83" t="e">
        <f>(Tabela115[[#This Row],[PROPOSTA
ORÇAMENTÁRIA
ATUALIZADA
APÓS A
_ª
REFORMULAÇÃO]]/Tabela115[[#This Row],[ORÇAMENTO
ATUALIZADO]])-1</f>
        <v>#DIV/0!</v>
      </c>
      <c r="N158" s="225"/>
      <c r="O158" s="93"/>
      <c r="P15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8" s="93"/>
      <c r="R158" s="201" t="e">
        <f>Tabela115[[#This Row],[GOVERNANÇA
Direção e
Liderança
Despesa Liquidada até __/__/____]]/Tabela115[[#This Row],[GOVERNANÇA
Direção e
Liderança
Orçamento 
Atualizado]]</f>
        <v>#DIV/0!</v>
      </c>
      <c r="S158" s="93"/>
      <c r="T15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8" s="93"/>
      <c r="V158" s="201" t="e">
        <f>-Tabela115[[#This Row],[GOVERNANÇA
Direção e
Liderança
(-)
Redução
proposta para a
_ª Reformulação]]/Tabela115[[#This Row],[GOVERNANÇA
Direção e
Liderança
Orçamento 
Atualizado]]</f>
        <v>#DIV/0!</v>
      </c>
      <c r="W15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8" s="31"/>
      <c r="Y158" s="31"/>
      <c r="Z15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8" s="31"/>
      <c r="AB158" s="203" t="e">
        <f>Tabela115[[#This Row],[GOVERNANÇA
Relacionamento 
Institucional
Despesa Liquidada até __/__/____]]/Tabela115[[#This Row],[GOVERNANÇA
Relacionamento 
Institucional
Orçamento 
Atualizado]]</f>
        <v>#DIV/0!</v>
      </c>
      <c r="AC158" s="31"/>
      <c r="AD15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8" s="31"/>
      <c r="AF15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8" s="31"/>
      <c r="AI158" s="93"/>
      <c r="AJ158" s="93">
        <f>Tabela115[[#This Row],[GOVERNANÇA
Estratégia
Proposta Orçamentária Inicial]]+Tabela115[[#This Row],[GOVERNANÇA
Estratégia
Transposições Orçamentárias 
Nº __ a __ 
e
Reformulações
aprovadas]]</f>
        <v>0</v>
      </c>
      <c r="AK158" s="93"/>
      <c r="AL158" s="201" t="e">
        <f>Tabela115[[#This Row],[GOVERNANÇA
Estratégia
Despesa Liquidada até __/__/____]]/Tabela115[[#This Row],[GOVERNANÇA
Estratégia
Orçamento 
Atualizado]]</f>
        <v>#DIV/0!</v>
      </c>
      <c r="AM158" s="93"/>
      <c r="AN158" s="201" t="e">
        <f>Tabela115[[#This Row],[GOVERNANÇA
Estratégia
(+)
Suplementação
 proposta para a
_ª Reformulação]]/Tabela115[[#This Row],[GOVERNANÇA
Estratégia
Orçamento 
Atualizado]]</f>
        <v>#DIV/0!</v>
      </c>
      <c r="AO158" s="93"/>
      <c r="AP158" s="201" t="e">
        <f>-Tabela115[[#This Row],[GOVERNANÇA
Estratégia
(-)
Redução
proposta para a
_ª Reformulação]]/Tabela115[[#This Row],[GOVERNANÇA
Estratégia
Orçamento 
Atualizado]]</f>
        <v>#DIV/0!</v>
      </c>
      <c r="AQ15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8" s="31"/>
      <c r="AS158" s="93"/>
      <c r="AT158" s="93">
        <f>Tabela115[[#This Row],[GOVERNANÇA
Controle
Proposta Orçamentária Inicial]]+Tabela115[[#This Row],[GOVERNANÇA
Controle
Transposições Orçamentárias 
Nº __ a __ 
e
Reformulações
aprovadas]]</f>
        <v>0</v>
      </c>
      <c r="AU158" s="93"/>
      <c r="AV158" s="201" t="e">
        <f>Tabela115[[#This Row],[GOVERNANÇA
Controle
Despesa Liquidada até __/__/____]]/Tabela115[[#This Row],[GOVERNANÇA
Controle
Orçamento 
Atualizado]]</f>
        <v>#DIV/0!</v>
      </c>
      <c r="AW158" s="93"/>
      <c r="AX158" s="201" t="e">
        <f>Tabela115[[#This Row],[GOVERNANÇA
Controle
(+)
Suplementação
 proposta para a
_ª Reformulação]]/Tabela115[[#This Row],[GOVERNANÇA
Controle
Orçamento 
Atualizado]]</f>
        <v>#DIV/0!</v>
      </c>
      <c r="AY158" s="93"/>
      <c r="AZ158" s="201" t="e">
        <f>-Tabela115[[#This Row],[GOVERNANÇA
Controle
(-)
Redução
proposta para a
_ª Reformulação]]/Tabela115[[#This Row],[GOVERNANÇA
Controle
Orçamento 
Atualizado]]</f>
        <v>#DIV/0!</v>
      </c>
      <c r="BA15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8" s="225"/>
      <c r="BD158" s="93"/>
      <c r="BE158" s="93">
        <f>Tabela115[[#This Row],[FINALIDADE
Fiscalização
Proposta Orçamentária Inicial]]+Tabela115[[#This Row],[FINALIDADE
Fiscalização
Transposições Orçamentárias 
Nº __ a __ 
e
Reformulações
aprovadas]]</f>
        <v>0</v>
      </c>
      <c r="BF158" s="93"/>
      <c r="BG158" s="201" t="e">
        <f>Tabela115[[#This Row],[FINALIDADE
Fiscalização
Despesa Liquidada até __/__/____]]/Tabela115[[#This Row],[FINALIDADE
Fiscalização
Orçamento 
Atualizado]]</f>
        <v>#DIV/0!</v>
      </c>
      <c r="BH158" s="93"/>
      <c r="BI158" s="201" t="e">
        <f>Tabela115[[#This Row],[FINALIDADE
Fiscalização
(+)
Suplementação
 proposta para a
_ª Reformulação]]/Tabela115[[#This Row],[FINALIDADE
Fiscalização
Orçamento 
Atualizado]]</f>
        <v>#DIV/0!</v>
      </c>
      <c r="BJ158" s="93"/>
      <c r="BK158" s="201" t="e">
        <f>Tabela115[[#This Row],[FINALIDADE
Fiscalização
(-)
Redução
proposta para a
_ª Reformulação]]/Tabela115[[#This Row],[FINALIDADE
Fiscalização
Orçamento 
Atualizado]]</f>
        <v>#DIV/0!</v>
      </c>
      <c r="BL15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8" s="31"/>
      <c r="BN158" s="93"/>
      <c r="BO158" s="93">
        <f>Tabela115[[#This Row],[FINALIDADE
Registro
Proposta Orçamentária Inicial]]+Tabela115[[#This Row],[FINALIDADE
Registro
Transposições Orçamentárias 
Nº __ a __ 
e
Reformulações
aprovadas]]</f>
        <v>0</v>
      </c>
      <c r="BP158" s="93"/>
      <c r="BQ158" s="202" t="e">
        <f>Tabela115[[#This Row],[FINALIDADE
Registro
Despesa Liquidada até __/__/____]]/Tabela115[[#This Row],[FINALIDADE
Registro
Orçamento 
Atualizado]]</f>
        <v>#DIV/0!</v>
      </c>
      <c r="BR158" s="93"/>
      <c r="BS158" s="202" t="e">
        <f>Tabela115[[#This Row],[FINALIDADE
Registro
(+)
Suplementação
 proposta para a
_ª Reformulação]]/Tabela115[[#This Row],[FINALIDADE
Registro
Orçamento 
Atualizado]]</f>
        <v>#DIV/0!</v>
      </c>
      <c r="BT158" s="93"/>
      <c r="BU158" s="202" t="e">
        <f>Tabela115[[#This Row],[FINALIDADE
Registro
(-)
Redução
proposta para a
_ª Reformulação]]/Tabela115[[#This Row],[FINALIDADE
Registro
Orçamento 
Atualizado]]</f>
        <v>#DIV/0!</v>
      </c>
      <c r="BV15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8" s="244"/>
      <c r="BX158" s="31"/>
      <c r="BY15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8" s="93"/>
      <c r="CA158" s="201" t="e">
        <f>Tabela115[[#This Row],[FINALIDADE
Julgamento e Normatização
Despesa Liquidada até __/__/____]]/Tabela115[[#This Row],[FINALIDADE
Julgamento e Normatização
Orçamento 
Atualizado]]</f>
        <v>#DIV/0!</v>
      </c>
      <c r="CB158" s="93"/>
      <c r="CC15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8" s="93"/>
      <c r="CE15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8" s="31"/>
      <c r="CI158" s="31"/>
      <c r="CJ15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8" s="31"/>
      <c r="CL158" s="203" t="e">
        <f>Tabela115[[#This Row],[GESTÃO
Comunicação 
e Eventos
Despesa Liquidada até __/__/____]]/Tabela115[[#This Row],[GESTÃO
Comunicação 
e Eventos
Orçamento 
Atualizado]]</f>
        <v>#DIV/0!</v>
      </c>
      <c r="CM158" s="31"/>
      <c r="CN158" s="203" t="e">
        <f>Tabela115[[#This Row],[GESTÃO
Comunicação 
e Eventos
(+)
Suplementação
 proposta para a
_ª Reformulação]]/Tabela115[[#This Row],[GESTÃO
Comunicação 
e Eventos
Orçamento 
Atualizado]]</f>
        <v>#DIV/0!</v>
      </c>
      <c r="CO158" s="31"/>
      <c r="CP158" s="203" t="e">
        <f>-Tabela115[[#This Row],[GESTÃO
Comunicação 
e Eventos
(-)
Redução
proposta para a
_ª Reformulação]]/Tabela115[[#This Row],[GESTÃO
Comunicação 
e Eventos
Orçamento 
Atualizado]]</f>
        <v>#DIV/0!</v>
      </c>
      <c r="CQ15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8" s="31"/>
      <c r="CS158" s="31"/>
      <c r="CT15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8" s="31"/>
      <c r="CV158" s="203" t="e">
        <f>Tabela115[[#This Row],[GESTÃO
Suporte Técnico-Administrativo
Despesa Liquidada até __/__/____]]/Tabela115[[#This Row],[GESTÃO
Suporte Técnico-Administrativo
Orçamento 
Atualizado]]</f>
        <v>#DIV/0!</v>
      </c>
      <c r="CW158" s="31"/>
      <c r="CX15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8" s="31"/>
      <c r="CZ15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8" s="31"/>
      <c r="DC158" s="31"/>
      <c r="DD15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8" s="31"/>
      <c r="DF158" s="203" t="e">
        <f>Tabela115[[#This Row],[GESTÃO
Tecnologia da
Informação
Despesa Liquidada até __/__/____]]/Tabela115[[#This Row],[GESTÃO
Tecnologia da
Informação
Orçamento 
Atualizado]]</f>
        <v>#DIV/0!</v>
      </c>
      <c r="DG158" s="31"/>
      <c r="DH15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8" s="31"/>
      <c r="DJ158" s="203" t="e">
        <f>-Tabela115[[#This Row],[GESTÃO
Tecnologia da
Informação
(-)
Redução
proposta para a
_ª Reformulação]]/Tabela115[[#This Row],[GESTÃO
Tecnologia da
Informação
Orçamento 
Atualizado]]</f>
        <v>#DIV/0!</v>
      </c>
      <c r="DK15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8" s="31"/>
      <c r="DM158" s="31"/>
      <c r="DN158" s="31">
        <f>Tabela115[[#This Row],[GESTÃO
Infraestrutura
Proposta Orçamentária Inicial]]+Tabela115[[#This Row],[GESTÃO
Infraestrutura
Transposições Orçamentárias 
Nº __ a __ 
e
Reformulações
aprovadas]]</f>
        <v>0</v>
      </c>
      <c r="DO158" s="31"/>
      <c r="DP158" s="203" t="e">
        <f>Tabela115[[#This Row],[GESTÃO
Infraestrutura
Despesa Liquidada até __/__/____]]/Tabela115[[#This Row],[GESTÃO
Infraestrutura
Orçamento 
Atualizado]]</f>
        <v>#DIV/0!</v>
      </c>
      <c r="DQ158" s="31"/>
      <c r="DR158" s="203" t="e">
        <f>Tabela115[[#This Row],[GESTÃO
Infraestrutura
(+)
Suplementação
 proposta para a
_ª Reformulação]]/Tabela115[[#This Row],[GESTÃO
Infraestrutura
Orçamento 
Atualizado]]</f>
        <v>#DIV/0!</v>
      </c>
      <c r="DS158" s="31"/>
      <c r="DT158" s="203" t="e">
        <f>Tabela115[[#This Row],[GESTÃO
Infraestrutura
(-)
Redução
proposta para a
_ª Reformulação]]/Tabela115[[#This Row],[GESTÃO
Infraestrutura
Orçamento 
Atualizado]]</f>
        <v>#DIV/0!</v>
      </c>
      <c r="DU15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8" s="89"/>
      <c r="DX158" s="89"/>
      <c r="DY158" s="89"/>
      <c r="DZ158" s="89"/>
      <c r="EA158" s="89"/>
      <c r="EB158" s="89"/>
      <c r="EC158" s="89"/>
      <c r="ED158" s="89"/>
      <c r="EE158" s="89"/>
    </row>
    <row r="159" spans="1:135" s="18" customFormat="1" ht="12" x14ac:dyDescent="0.25">
      <c r="A159" s="85" t="s">
        <v>749</v>
      </c>
      <c r="B159" s="42" t="s">
        <v>713</v>
      </c>
      <c r="C15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5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5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5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59" s="69" t="e">
        <f>Tabela115[[#This Row],[DESPESA
LIQUIDADA ATÉ
 __/__/____]]/Tabela115[[#This Row],[ORÇAMENTO
ATUALIZADO]]</f>
        <v>#DIV/0!</v>
      </c>
      <c r="H15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59" s="263" t="e">
        <f>Tabela115[[#This Row],[(+)
SUPLEMENTAÇÃO
PROPOSTA PARA A
_ª
REFORMULAÇÃO]]/Tabela115[[#This Row],[ORÇAMENTO
ATUALIZADO]]</f>
        <v>#DIV/0!</v>
      </c>
      <c r="J15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59" s="263" t="e">
        <f>-Tabela115[[#This Row],[(-)
REDUÇÃO
PROPOSTA PARA A
_ª
REFORMULAÇÃO]]/Tabela115[[#This Row],[ORÇAMENTO
ATUALIZADO]]</f>
        <v>#DIV/0!</v>
      </c>
      <c r="L15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59" s="83" t="e">
        <f>(Tabela115[[#This Row],[PROPOSTA
ORÇAMENTÁRIA
ATUALIZADA
APÓS A
_ª
REFORMULAÇÃO]]/Tabela115[[#This Row],[ORÇAMENTO
ATUALIZADO]])-1</f>
        <v>#DIV/0!</v>
      </c>
      <c r="N159" s="225"/>
      <c r="O159" s="93"/>
      <c r="P15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59" s="93"/>
      <c r="R159" s="201" t="e">
        <f>Tabela115[[#This Row],[GOVERNANÇA
Direção e
Liderança
Despesa Liquidada até __/__/____]]/Tabela115[[#This Row],[GOVERNANÇA
Direção e
Liderança
Orçamento 
Atualizado]]</f>
        <v>#DIV/0!</v>
      </c>
      <c r="S159" s="93"/>
      <c r="T15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59" s="93"/>
      <c r="V159" s="201" t="e">
        <f>-Tabela115[[#This Row],[GOVERNANÇA
Direção e
Liderança
(-)
Redução
proposta para a
_ª Reformulação]]/Tabela115[[#This Row],[GOVERNANÇA
Direção e
Liderança
Orçamento 
Atualizado]]</f>
        <v>#DIV/0!</v>
      </c>
      <c r="W15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59" s="31"/>
      <c r="Y159" s="31"/>
      <c r="Z15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59" s="31"/>
      <c r="AB159" s="203" t="e">
        <f>Tabela115[[#This Row],[GOVERNANÇA
Relacionamento 
Institucional
Despesa Liquidada até __/__/____]]/Tabela115[[#This Row],[GOVERNANÇA
Relacionamento 
Institucional
Orçamento 
Atualizado]]</f>
        <v>#DIV/0!</v>
      </c>
      <c r="AC159" s="31"/>
      <c r="AD15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59" s="31"/>
      <c r="AF15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5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59" s="31"/>
      <c r="AI159" s="93"/>
      <c r="AJ159" s="93">
        <f>Tabela115[[#This Row],[GOVERNANÇA
Estratégia
Proposta Orçamentária Inicial]]+Tabela115[[#This Row],[GOVERNANÇA
Estratégia
Transposições Orçamentárias 
Nº __ a __ 
e
Reformulações
aprovadas]]</f>
        <v>0</v>
      </c>
      <c r="AK159" s="93"/>
      <c r="AL159" s="201" t="e">
        <f>Tabela115[[#This Row],[GOVERNANÇA
Estratégia
Despesa Liquidada até __/__/____]]/Tabela115[[#This Row],[GOVERNANÇA
Estratégia
Orçamento 
Atualizado]]</f>
        <v>#DIV/0!</v>
      </c>
      <c r="AM159" s="93"/>
      <c r="AN159" s="201" t="e">
        <f>Tabela115[[#This Row],[GOVERNANÇA
Estratégia
(+)
Suplementação
 proposta para a
_ª Reformulação]]/Tabela115[[#This Row],[GOVERNANÇA
Estratégia
Orçamento 
Atualizado]]</f>
        <v>#DIV/0!</v>
      </c>
      <c r="AO159" s="93"/>
      <c r="AP159" s="201" t="e">
        <f>-Tabela115[[#This Row],[GOVERNANÇA
Estratégia
(-)
Redução
proposta para a
_ª Reformulação]]/Tabela115[[#This Row],[GOVERNANÇA
Estratégia
Orçamento 
Atualizado]]</f>
        <v>#DIV/0!</v>
      </c>
      <c r="AQ15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59" s="31"/>
      <c r="AS159" s="93"/>
      <c r="AT159" s="93">
        <f>Tabela115[[#This Row],[GOVERNANÇA
Controle
Proposta Orçamentária Inicial]]+Tabela115[[#This Row],[GOVERNANÇA
Controle
Transposições Orçamentárias 
Nº __ a __ 
e
Reformulações
aprovadas]]</f>
        <v>0</v>
      </c>
      <c r="AU159" s="93"/>
      <c r="AV159" s="201" t="e">
        <f>Tabela115[[#This Row],[GOVERNANÇA
Controle
Despesa Liquidada até __/__/____]]/Tabela115[[#This Row],[GOVERNANÇA
Controle
Orçamento 
Atualizado]]</f>
        <v>#DIV/0!</v>
      </c>
      <c r="AW159" s="93"/>
      <c r="AX159" s="201" t="e">
        <f>Tabela115[[#This Row],[GOVERNANÇA
Controle
(+)
Suplementação
 proposta para a
_ª Reformulação]]/Tabela115[[#This Row],[GOVERNANÇA
Controle
Orçamento 
Atualizado]]</f>
        <v>#DIV/0!</v>
      </c>
      <c r="AY159" s="93"/>
      <c r="AZ159" s="201" t="e">
        <f>-Tabela115[[#This Row],[GOVERNANÇA
Controle
(-)
Redução
proposta para a
_ª Reformulação]]/Tabela115[[#This Row],[GOVERNANÇA
Controle
Orçamento 
Atualizado]]</f>
        <v>#DIV/0!</v>
      </c>
      <c r="BA15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5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59" s="225"/>
      <c r="BD159" s="93"/>
      <c r="BE159" s="93">
        <f>Tabela115[[#This Row],[FINALIDADE
Fiscalização
Proposta Orçamentária Inicial]]+Tabela115[[#This Row],[FINALIDADE
Fiscalização
Transposições Orçamentárias 
Nº __ a __ 
e
Reformulações
aprovadas]]</f>
        <v>0</v>
      </c>
      <c r="BF159" s="93"/>
      <c r="BG159" s="201" t="e">
        <f>Tabela115[[#This Row],[FINALIDADE
Fiscalização
Despesa Liquidada até __/__/____]]/Tabela115[[#This Row],[FINALIDADE
Fiscalização
Orçamento 
Atualizado]]</f>
        <v>#DIV/0!</v>
      </c>
      <c r="BH159" s="93"/>
      <c r="BI159" s="201" t="e">
        <f>Tabela115[[#This Row],[FINALIDADE
Fiscalização
(+)
Suplementação
 proposta para a
_ª Reformulação]]/Tabela115[[#This Row],[FINALIDADE
Fiscalização
Orçamento 
Atualizado]]</f>
        <v>#DIV/0!</v>
      </c>
      <c r="BJ159" s="93"/>
      <c r="BK159" s="201" t="e">
        <f>Tabela115[[#This Row],[FINALIDADE
Fiscalização
(-)
Redução
proposta para a
_ª Reformulação]]/Tabela115[[#This Row],[FINALIDADE
Fiscalização
Orçamento 
Atualizado]]</f>
        <v>#DIV/0!</v>
      </c>
      <c r="BL15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59" s="31"/>
      <c r="BN159" s="93"/>
      <c r="BO159" s="93">
        <f>Tabela115[[#This Row],[FINALIDADE
Registro
Proposta Orçamentária Inicial]]+Tabela115[[#This Row],[FINALIDADE
Registro
Transposições Orçamentárias 
Nº __ a __ 
e
Reformulações
aprovadas]]</f>
        <v>0</v>
      </c>
      <c r="BP159" s="93"/>
      <c r="BQ159" s="202" t="e">
        <f>Tabela115[[#This Row],[FINALIDADE
Registro
Despesa Liquidada até __/__/____]]/Tabela115[[#This Row],[FINALIDADE
Registro
Orçamento 
Atualizado]]</f>
        <v>#DIV/0!</v>
      </c>
      <c r="BR159" s="93"/>
      <c r="BS159" s="202" t="e">
        <f>Tabela115[[#This Row],[FINALIDADE
Registro
(+)
Suplementação
 proposta para a
_ª Reformulação]]/Tabela115[[#This Row],[FINALIDADE
Registro
Orçamento 
Atualizado]]</f>
        <v>#DIV/0!</v>
      </c>
      <c r="BT159" s="93"/>
      <c r="BU159" s="202" t="e">
        <f>Tabela115[[#This Row],[FINALIDADE
Registro
(-)
Redução
proposta para a
_ª Reformulação]]/Tabela115[[#This Row],[FINALIDADE
Registro
Orçamento 
Atualizado]]</f>
        <v>#DIV/0!</v>
      </c>
      <c r="BV15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59" s="244"/>
      <c r="BX159" s="31"/>
      <c r="BY15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59" s="93"/>
      <c r="CA159" s="201" t="e">
        <f>Tabela115[[#This Row],[FINALIDADE
Julgamento e Normatização
Despesa Liquidada até __/__/____]]/Tabela115[[#This Row],[FINALIDADE
Julgamento e Normatização
Orçamento 
Atualizado]]</f>
        <v>#DIV/0!</v>
      </c>
      <c r="CB159" s="93"/>
      <c r="CC15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59" s="93"/>
      <c r="CE15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5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5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59" s="31"/>
      <c r="CI159" s="31"/>
      <c r="CJ15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59" s="31"/>
      <c r="CL159" s="203" t="e">
        <f>Tabela115[[#This Row],[GESTÃO
Comunicação 
e Eventos
Despesa Liquidada até __/__/____]]/Tabela115[[#This Row],[GESTÃO
Comunicação 
e Eventos
Orçamento 
Atualizado]]</f>
        <v>#DIV/0!</v>
      </c>
      <c r="CM159" s="31"/>
      <c r="CN159" s="203" t="e">
        <f>Tabela115[[#This Row],[GESTÃO
Comunicação 
e Eventos
(+)
Suplementação
 proposta para a
_ª Reformulação]]/Tabela115[[#This Row],[GESTÃO
Comunicação 
e Eventos
Orçamento 
Atualizado]]</f>
        <v>#DIV/0!</v>
      </c>
      <c r="CO159" s="31"/>
      <c r="CP159" s="203" t="e">
        <f>-Tabela115[[#This Row],[GESTÃO
Comunicação 
e Eventos
(-)
Redução
proposta para a
_ª Reformulação]]/Tabela115[[#This Row],[GESTÃO
Comunicação 
e Eventos
Orçamento 
Atualizado]]</f>
        <v>#DIV/0!</v>
      </c>
      <c r="CQ15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59" s="31"/>
      <c r="CS159" s="31"/>
      <c r="CT15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59" s="31"/>
      <c r="CV159" s="203" t="e">
        <f>Tabela115[[#This Row],[GESTÃO
Suporte Técnico-Administrativo
Despesa Liquidada até __/__/____]]/Tabela115[[#This Row],[GESTÃO
Suporte Técnico-Administrativo
Orçamento 
Atualizado]]</f>
        <v>#DIV/0!</v>
      </c>
      <c r="CW159" s="31"/>
      <c r="CX15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59" s="31"/>
      <c r="CZ15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5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59" s="31"/>
      <c r="DC159" s="31"/>
      <c r="DD15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59" s="31"/>
      <c r="DF159" s="203" t="e">
        <f>Tabela115[[#This Row],[GESTÃO
Tecnologia da
Informação
Despesa Liquidada até __/__/____]]/Tabela115[[#This Row],[GESTÃO
Tecnologia da
Informação
Orçamento 
Atualizado]]</f>
        <v>#DIV/0!</v>
      </c>
      <c r="DG159" s="31"/>
      <c r="DH15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59" s="31"/>
      <c r="DJ159" s="203" t="e">
        <f>-Tabela115[[#This Row],[GESTÃO
Tecnologia da
Informação
(-)
Redução
proposta para a
_ª Reformulação]]/Tabela115[[#This Row],[GESTÃO
Tecnologia da
Informação
Orçamento 
Atualizado]]</f>
        <v>#DIV/0!</v>
      </c>
      <c r="DK15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59" s="31"/>
      <c r="DM159" s="31"/>
      <c r="DN159" s="31">
        <f>Tabela115[[#This Row],[GESTÃO
Infraestrutura
Proposta Orçamentária Inicial]]+Tabela115[[#This Row],[GESTÃO
Infraestrutura
Transposições Orçamentárias 
Nº __ a __ 
e
Reformulações
aprovadas]]</f>
        <v>0</v>
      </c>
      <c r="DO159" s="31"/>
      <c r="DP159" s="203" t="e">
        <f>Tabela115[[#This Row],[GESTÃO
Infraestrutura
Despesa Liquidada até __/__/____]]/Tabela115[[#This Row],[GESTÃO
Infraestrutura
Orçamento 
Atualizado]]</f>
        <v>#DIV/0!</v>
      </c>
      <c r="DQ159" s="31"/>
      <c r="DR159" s="203" t="e">
        <f>Tabela115[[#This Row],[GESTÃO
Infraestrutura
(+)
Suplementação
 proposta para a
_ª Reformulação]]/Tabela115[[#This Row],[GESTÃO
Infraestrutura
Orçamento 
Atualizado]]</f>
        <v>#DIV/0!</v>
      </c>
      <c r="DS159" s="31"/>
      <c r="DT159" s="203" t="e">
        <f>Tabela115[[#This Row],[GESTÃO
Infraestrutura
(-)
Redução
proposta para a
_ª Reformulação]]/Tabela115[[#This Row],[GESTÃO
Infraestrutura
Orçamento 
Atualizado]]</f>
        <v>#DIV/0!</v>
      </c>
      <c r="DU15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5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59" s="89"/>
      <c r="DX159" s="89"/>
      <c r="DY159" s="89"/>
      <c r="DZ159" s="89"/>
      <c r="EA159" s="89"/>
      <c r="EB159" s="89"/>
      <c r="EC159" s="89"/>
      <c r="ED159" s="89"/>
      <c r="EE159" s="89"/>
    </row>
    <row r="160" spans="1:135" s="18" customFormat="1" ht="12" x14ac:dyDescent="0.25">
      <c r="A160" s="85" t="s">
        <v>750</v>
      </c>
      <c r="B160" s="42" t="s">
        <v>714</v>
      </c>
      <c r="C16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0" s="69" t="e">
        <f>Tabela115[[#This Row],[DESPESA
LIQUIDADA ATÉ
 __/__/____]]/Tabela115[[#This Row],[ORÇAMENTO
ATUALIZADO]]</f>
        <v>#DIV/0!</v>
      </c>
      <c r="H16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0" s="263" t="e">
        <f>Tabela115[[#This Row],[(+)
SUPLEMENTAÇÃO
PROPOSTA PARA A
_ª
REFORMULAÇÃO]]/Tabela115[[#This Row],[ORÇAMENTO
ATUALIZADO]]</f>
        <v>#DIV/0!</v>
      </c>
      <c r="J16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0" s="263" t="e">
        <f>-Tabela115[[#This Row],[(-)
REDUÇÃO
PROPOSTA PARA A
_ª
REFORMULAÇÃO]]/Tabela115[[#This Row],[ORÇAMENTO
ATUALIZADO]]</f>
        <v>#DIV/0!</v>
      </c>
      <c r="L16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0" s="83" t="e">
        <f>(Tabela115[[#This Row],[PROPOSTA
ORÇAMENTÁRIA
ATUALIZADA
APÓS A
_ª
REFORMULAÇÃO]]/Tabela115[[#This Row],[ORÇAMENTO
ATUALIZADO]])-1</f>
        <v>#DIV/0!</v>
      </c>
      <c r="N160" s="225"/>
      <c r="O160" s="93"/>
      <c r="P16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0" s="93"/>
      <c r="R160" s="201" t="e">
        <f>Tabela115[[#This Row],[GOVERNANÇA
Direção e
Liderança
Despesa Liquidada até __/__/____]]/Tabela115[[#This Row],[GOVERNANÇA
Direção e
Liderança
Orçamento 
Atualizado]]</f>
        <v>#DIV/0!</v>
      </c>
      <c r="S160" s="93"/>
      <c r="T16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0" s="93"/>
      <c r="V160" s="201" t="e">
        <f>-Tabela115[[#This Row],[GOVERNANÇA
Direção e
Liderança
(-)
Redução
proposta para a
_ª Reformulação]]/Tabela115[[#This Row],[GOVERNANÇA
Direção e
Liderança
Orçamento 
Atualizado]]</f>
        <v>#DIV/0!</v>
      </c>
      <c r="W16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0" s="31"/>
      <c r="Y160" s="31"/>
      <c r="Z16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0" s="31"/>
      <c r="AB160" s="203" t="e">
        <f>Tabela115[[#This Row],[GOVERNANÇA
Relacionamento 
Institucional
Despesa Liquidada até __/__/____]]/Tabela115[[#This Row],[GOVERNANÇA
Relacionamento 
Institucional
Orçamento 
Atualizado]]</f>
        <v>#DIV/0!</v>
      </c>
      <c r="AC160" s="31"/>
      <c r="AD16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0" s="31"/>
      <c r="AF16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0" s="31"/>
      <c r="AI160" s="93"/>
      <c r="AJ160" s="93">
        <f>Tabela115[[#This Row],[GOVERNANÇA
Estratégia
Proposta Orçamentária Inicial]]+Tabela115[[#This Row],[GOVERNANÇA
Estratégia
Transposições Orçamentárias 
Nº __ a __ 
e
Reformulações
aprovadas]]</f>
        <v>0</v>
      </c>
      <c r="AK160" s="93"/>
      <c r="AL160" s="201" t="e">
        <f>Tabela115[[#This Row],[GOVERNANÇA
Estratégia
Despesa Liquidada até __/__/____]]/Tabela115[[#This Row],[GOVERNANÇA
Estratégia
Orçamento 
Atualizado]]</f>
        <v>#DIV/0!</v>
      </c>
      <c r="AM160" s="93"/>
      <c r="AN160" s="201" t="e">
        <f>Tabela115[[#This Row],[GOVERNANÇA
Estratégia
(+)
Suplementação
 proposta para a
_ª Reformulação]]/Tabela115[[#This Row],[GOVERNANÇA
Estratégia
Orçamento 
Atualizado]]</f>
        <v>#DIV/0!</v>
      </c>
      <c r="AO160" s="93"/>
      <c r="AP160" s="201" t="e">
        <f>-Tabela115[[#This Row],[GOVERNANÇA
Estratégia
(-)
Redução
proposta para a
_ª Reformulação]]/Tabela115[[#This Row],[GOVERNANÇA
Estratégia
Orçamento 
Atualizado]]</f>
        <v>#DIV/0!</v>
      </c>
      <c r="AQ16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0" s="31"/>
      <c r="AS160" s="93"/>
      <c r="AT160" s="93">
        <f>Tabela115[[#This Row],[GOVERNANÇA
Controle
Proposta Orçamentária Inicial]]+Tabela115[[#This Row],[GOVERNANÇA
Controle
Transposições Orçamentárias 
Nº __ a __ 
e
Reformulações
aprovadas]]</f>
        <v>0</v>
      </c>
      <c r="AU160" s="93"/>
      <c r="AV160" s="201" t="e">
        <f>Tabela115[[#This Row],[GOVERNANÇA
Controle
Despesa Liquidada até __/__/____]]/Tabela115[[#This Row],[GOVERNANÇA
Controle
Orçamento 
Atualizado]]</f>
        <v>#DIV/0!</v>
      </c>
      <c r="AW160" s="93"/>
      <c r="AX160" s="201" t="e">
        <f>Tabela115[[#This Row],[GOVERNANÇA
Controle
(+)
Suplementação
 proposta para a
_ª Reformulação]]/Tabela115[[#This Row],[GOVERNANÇA
Controle
Orçamento 
Atualizado]]</f>
        <v>#DIV/0!</v>
      </c>
      <c r="AY160" s="93"/>
      <c r="AZ160" s="201" t="e">
        <f>-Tabela115[[#This Row],[GOVERNANÇA
Controle
(-)
Redução
proposta para a
_ª Reformulação]]/Tabela115[[#This Row],[GOVERNANÇA
Controle
Orçamento 
Atualizado]]</f>
        <v>#DIV/0!</v>
      </c>
      <c r="BA16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0" s="225"/>
      <c r="BD160" s="93"/>
      <c r="BE160" s="93">
        <f>Tabela115[[#This Row],[FINALIDADE
Fiscalização
Proposta Orçamentária Inicial]]+Tabela115[[#This Row],[FINALIDADE
Fiscalização
Transposições Orçamentárias 
Nº __ a __ 
e
Reformulações
aprovadas]]</f>
        <v>0</v>
      </c>
      <c r="BF160" s="93"/>
      <c r="BG160" s="201" t="e">
        <f>Tabela115[[#This Row],[FINALIDADE
Fiscalização
Despesa Liquidada até __/__/____]]/Tabela115[[#This Row],[FINALIDADE
Fiscalização
Orçamento 
Atualizado]]</f>
        <v>#DIV/0!</v>
      </c>
      <c r="BH160" s="93"/>
      <c r="BI160" s="201" t="e">
        <f>Tabela115[[#This Row],[FINALIDADE
Fiscalização
(+)
Suplementação
 proposta para a
_ª Reformulação]]/Tabela115[[#This Row],[FINALIDADE
Fiscalização
Orçamento 
Atualizado]]</f>
        <v>#DIV/0!</v>
      </c>
      <c r="BJ160" s="93"/>
      <c r="BK160" s="201" t="e">
        <f>Tabela115[[#This Row],[FINALIDADE
Fiscalização
(-)
Redução
proposta para a
_ª Reformulação]]/Tabela115[[#This Row],[FINALIDADE
Fiscalização
Orçamento 
Atualizado]]</f>
        <v>#DIV/0!</v>
      </c>
      <c r="BL16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0" s="31"/>
      <c r="BN160" s="93"/>
      <c r="BO160" s="93">
        <f>Tabela115[[#This Row],[FINALIDADE
Registro
Proposta Orçamentária Inicial]]+Tabela115[[#This Row],[FINALIDADE
Registro
Transposições Orçamentárias 
Nº __ a __ 
e
Reformulações
aprovadas]]</f>
        <v>0</v>
      </c>
      <c r="BP160" s="93"/>
      <c r="BQ160" s="202" t="e">
        <f>Tabela115[[#This Row],[FINALIDADE
Registro
Despesa Liquidada até __/__/____]]/Tabela115[[#This Row],[FINALIDADE
Registro
Orçamento 
Atualizado]]</f>
        <v>#DIV/0!</v>
      </c>
      <c r="BR160" s="93"/>
      <c r="BS160" s="202" t="e">
        <f>Tabela115[[#This Row],[FINALIDADE
Registro
(+)
Suplementação
 proposta para a
_ª Reformulação]]/Tabela115[[#This Row],[FINALIDADE
Registro
Orçamento 
Atualizado]]</f>
        <v>#DIV/0!</v>
      </c>
      <c r="BT160" s="93"/>
      <c r="BU160" s="202" t="e">
        <f>Tabela115[[#This Row],[FINALIDADE
Registro
(-)
Redução
proposta para a
_ª Reformulação]]/Tabela115[[#This Row],[FINALIDADE
Registro
Orçamento 
Atualizado]]</f>
        <v>#DIV/0!</v>
      </c>
      <c r="BV16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0" s="244"/>
      <c r="BX160" s="31"/>
      <c r="BY16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0" s="93"/>
      <c r="CA160" s="201" t="e">
        <f>Tabela115[[#This Row],[FINALIDADE
Julgamento e Normatização
Despesa Liquidada até __/__/____]]/Tabela115[[#This Row],[FINALIDADE
Julgamento e Normatização
Orçamento 
Atualizado]]</f>
        <v>#DIV/0!</v>
      </c>
      <c r="CB160" s="93"/>
      <c r="CC16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0" s="93"/>
      <c r="CE16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0" s="31"/>
      <c r="CI160" s="31"/>
      <c r="CJ16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0" s="31"/>
      <c r="CL160" s="203" t="e">
        <f>Tabela115[[#This Row],[GESTÃO
Comunicação 
e Eventos
Despesa Liquidada até __/__/____]]/Tabela115[[#This Row],[GESTÃO
Comunicação 
e Eventos
Orçamento 
Atualizado]]</f>
        <v>#DIV/0!</v>
      </c>
      <c r="CM160" s="31"/>
      <c r="CN160" s="203" t="e">
        <f>Tabela115[[#This Row],[GESTÃO
Comunicação 
e Eventos
(+)
Suplementação
 proposta para a
_ª Reformulação]]/Tabela115[[#This Row],[GESTÃO
Comunicação 
e Eventos
Orçamento 
Atualizado]]</f>
        <v>#DIV/0!</v>
      </c>
      <c r="CO160" s="31"/>
      <c r="CP160" s="203" t="e">
        <f>-Tabela115[[#This Row],[GESTÃO
Comunicação 
e Eventos
(-)
Redução
proposta para a
_ª Reformulação]]/Tabela115[[#This Row],[GESTÃO
Comunicação 
e Eventos
Orçamento 
Atualizado]]</f>
        <v>#DIV/0!</v>
      </c>
      <c r="CQ16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0" s="31"/>
      <c r="CS160" s="31"/>
      <c r="CT16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0" s="31"/>
      <c r="CV160" s="203" t="e">
        <f>Tabela115[[#This Row],[GESTÃO
Suporte Técnico-Administrativo
Despesa Liquidada até __/__/____]]/Tabela115[[#This Row],[GESTÃO
Suporte Técnico-Administrativo
Orçamento 
Atualizado]]</f>
        <v>#DIV/0!</v>
      </c>
      <c r="CW160" s="31"/>
      <c r="CX16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0" s="31"/>
      <c r="CZ16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0" s="31"/>
      <c r="DC160" s="31"/>
      <c r="DD16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0" s="31"/>
      <c r="DF160" s="203" t="e">
        <f>Tabela115[[#This Row],[GESTÃO
Tecnologia da
Informação
Despesa Liquidada até __/__/____]]/Tabela115[[#This Row],[GESTÃO
Tecnologia da
Informação
Orçamento 
Atualizado]]</f>
        <v>#DIV/0!</v>
      </c>
      <c r="DG160" s="31"/>
      <c r="DH16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0" s="31"/>
      <c r="DJ160" s="203" t="e">
        <f>-Tabela115[[#This Row],[GESTÃO
Tecnologia da
Informação
(-)
Redução
proposta para a
_ª Reformulação]]/Tabela115[[#This Row],[GESTÃO
Tecnologia da
Informação
Orçamento 
Atualizado]]</f>
        <v>#DIV/0!</v>
      </c>
      <c r="DK16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0" s="31"/>
      <c r="DM160" s="31"/>
      <c r="DN160" s="31">
        <f>Tabela115[[#This Row],[GESTÃO
Infraestrutura
Proposta Orçamentária Inicial]]+Tabela115[[#This Row],[GESTÃO
Infraestrutura
Transposições Orçamentárias 
Nº __ a __ 
e
Reformulações
aprovadas]]</f>
        <v>0</v>
      </c>
      <c r="DO160" s="31"/>
      <c r="DP160" s="203" t="e">
        <f>Tabela115[[#This Row],[GESTÃO
Infraestrutura
Despesa Liquidada até __/__/____]]/Tabela115[[#This Row],[GESTÃO
Infraestrutura
Orçamento 
Atualizado]]</f>
        <v>#DIV/0!</v>
      </c>
      <c r="DQ160" s="31"/>
      <c r="DR160" s="203" t="e">
        <f>Tabela115[[#This Row],[GESTÃO
Infraestrutura
(+)
Suplementação
 proposta para a
_ª Reformulação]]/Tabela115[[#This Row],[GESTÃO
Infraestrutura
Orçamento 
Atualizado]]</f>
        <v>#DIV/0!</v>
      </c>
      <c r="DS160" s="31"/>
      <c r="DT160" s="203" t="e">
        <f>Tabela115[[#This Row],[GESTÃO
Infraestrutura
(-)
Redução
proposta para a
_ª Reformulação]]/Tabela115[[#This Row],[GESTÃO
Infraestrutura
Orçamento 
Atualizado]]</f>
        <v>#DIV/0!</v>
      </c>
      <c r="DU16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0" s="89"/>
      <c r="DX160" s="89"/>
      <c r="DY160" s="89"/>
      <c r="DZ160" s="89"/>
      <c r="EA160" s="89"/>
      <c r="EB160" s="89"/>
      <c r="EC160" s="89"/>
      <c r="ED160" s="89"/>
      <c r="EE160" s="89"/>
    </row>
    <row r="161" spans="1:135" s="18" customFormat="1" ht="12" x14ac:dyDescent="0.25">
      <c r="A161" s="85" t="s">
        <v>196</v>
      </c>
      <c r="B161" s="42" t="s">
        <v>360</v>
      </c>
      <c r="C16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1" s="69" t="e">
        <f>Tabela115[[#This Row],[DESPESA
LIQUIDADA ATÉ
 __/__/____]]/Tabela115[[#This Row],[ORÇAMENTO
ATUALIZADO]]</f>
        <v>#DIV/0!</v>
      </c>
      <c r="H16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1" s="263" t="e">
        <f>Tabela115[[#This Row],[(+)
SUPLEMENTAÇÃO
PROPOSTA PARA A
_ª
REFORMULAÇÃO]]/Tabela115[[#This Row],[ORÇAMENTO
ATUALIZADO]]</f>
        <v>#DIV/0!</v>
      </c>
      <c r="J16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1" s="263" t="e">
        <f>-Tabela115[[#This Row],[(-)
REDUÇÃO
PROPOSTA PARA A
_ª
REFORMULAÇÃO]]/Tabela115[[#This Row],[ORÇAMENTO
ATUALIZADO]]</f>
        <v>#DIV/0!</v>
      </c>
      <c r="L16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1" s="83" t="e">
        <f>(Tabela115[[#This Row],[PROPOSTA
ORÇAMENTÁRIA
ATUALIZADA
APÓS A
_ª
REFORMULAÇÃO]]/Tabela115[[#This Row],[ORÇAMENTO
ATUALIZADO]])-1</f>
        <v>#DIV/0!</v>
      </c>
      <c r="N161" s="225"/>
      <c r="O161" s="93"/>
      <c r="P16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1" s="93"/>
      <c r="R161" s="201" t="e">
        <f>Tabela115[[#This Row],[GOVERNANÇA
Direção e
Liderança
Despesa Liquidada até __/__/____]]/Tabela115[[#This Row],[GOVERNANÇA
Direção e
Liderança
Orçamento 
Atualizado]]</f>
        <v>#DIV/0!</v>
      </c>
      <c r="S161" s="93"/>
      <c r="T16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1" s="93"/>
      <c r="V161" s="201" t="e">
        <f>-Tabela115[[#This Row],[GOVERNANÇA
Direção e
Liderança
(-)
Redução
proposta para a
_ª Reformulação]]/Tabela115[[#This Row],[GOVERNANÇA
Direção e
Liderança
Orçamento 
Atualizado]]</f>
        <v>#DIV/0!</v>
      </c>
      <c r="W16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1" s="31"/>
      <c r="Y161" s="31"/>
      <c r="Z16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1" s="31"/>
      <c r="AB161" s="203" t="e">
        <f>Tabela115[[#This Row],[GOVERNANÇA
Relacionamento 
Institucional
Despesa Liquidada até __/__/____]]/Tabela115[[#This Row],[GOVERNANÇA
Relacionamento 
Institucional
Orçamento 
Atualizado]]</f>
        <v>#DIV/0!</v>
      </c>
      <c r="AC161" s="31"/>
      <c r="AD16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1" s="31"/>
      <c r="AF16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1" s="31"/>
      <c r="AI161" s="93"/>
      <c r="AJ161" s="93">
        <f>Tabela115[[#This Row],[GOVERNANÇA
Estratégia
Proposta Orçamentária Inicial]]+Tabela115[[#This Row],[GOVERNANÇA
Estratégia
Transposições Orçamentárias 
Nº __ a __ 
e
Reformulações
aprovadas]]</f>
        <v>0</v>
      </c>
      <c r="AK161" s="93"/>
      <c r="AL161" s="201" t="e">
        <f>Tabela115[[#This Row],[GOVERNANÇA
Estratégia
Despesa Liquidada até __/__/____]]/Tabela115[[#This Row],[GOVERNANÇA
Estratégia
Orçamento 
Atualizado]]</f>
        <v>#DIV/0!</v>
      </c>
      <c r="AM161" s="93"/>
      <c r="AN161" s="201" t="e">
        <f>Tabela115[[#This Row],[GOVERNANÇA
Estratégia
(+)
Suplementação
 proposta para a
_ª Reformulação]]/Tabela115[[#This Row],[GOVERNANÇA
Estratégia
Orçamento 
Atualizado]]</f>
        <v>#DIV/0!</v>
      </c>
      <c r="AO161" s="93"/>
      <c r="AP161" s="201" t="e">
        <f>-Tabela115[[#This Row],[GOVERNANÇA
Estratégia
(-)
Redução
proposta para a
_ª Reformulação]]/Tabela115[[#This Row],[GOVERNANÇA
Estratégia
Orçamento 
Atualizado]]</f>
        <v>#DIV/0!</v>
      </c>
      <c r="AQ16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1" s="31"/>
      <c r="AS161" s="93"/>
      <c r="AT161" s="93">
        <f>Tabela115[[#This Row],[GOVERNANÇA
Controle
Proposta Orçamentária Inicial]]+Tabela115[[#This Row],[GOVERNANÇA
Controle
Transposições Orçamentárias 
Nº __ a __ 
e
Reformulações
aprovadas]]</f>
        <v>0</v>
      </c>
      <c r="AU161" s="93"/>
      <c r="AV161" s="201" t="e">
        <f>Tabela115[[#This Row],[GOVERNANÇA
Controle
Despesa Liquidada até __/__/____]]/Tabela115[[#This Row],[GOVERNANÇA
Controle
Orçamento 
Atualizado]]</f>
        <v>#DIV/0!</v>
      </c>
      <c r="AW161" s="93"/>
      <c r="AX161" s="201" t="e">
        <f>Tabela115[[#This Row],[GOVERNANÇA
Controle
(+)
Suplementação
 proposta para a
_ª Reformulação]]/Tabela115[[#This Row],[GOVERNANÇA
Controle
Orçamento 
Atualizado]]</f>
        <v>#DIV/0!</v>
      </c>
      <c r="AY161" s="93"/>
      <c r="AZ161" s="201" t="e">
        <f>-Tabela115[[#This Row],[GOVERNANÇA
Controle
(-)
Redução
proposta para a
_ª Reformulação]]/Tabela115[[#This Row],[GOVERNANÇA
Controle
Orçamento 
Atualizado]]</f>
        <v>#DIV/0!</v>
      </c>
      <c r="BA16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1" s="225"/>
      <c r="BD161" s="93"/>
      <c r="BE161" s="93">
        <f>Tabela115[[#This Row],[FINALIDADE
Fiscalização
Proposta Orçamentária Inicial]]+Tabela115[[#This Row],[FINALIDADE
Fiscalização
Transposições Orçamentárias 
Nº __ a __ 
e
Reformulações
aprovadas]]</f>
        <v>0</v>
      </c>
      <c r="BF161" s="93"/>
      <c r="BG161" s="201" t="e">
        <f>Tabela115[[#This Row],[FINALIDADE
Fiscalização
Despesa Liquidada até __/__/____]]/Tabela115[[#This Row],[FINALIDADE
Fiscalização
Orçamento 
Atualizado]]</f>
        <v>#DIV/0!</v>
      </c>
      <c r="BH161" s="93"/>
      <c r="BI161" s="201" t="e">
        <f>Tabela115[[#This Row],[FINALIDADE
Fiscalização
(+)
Suplementação
 proposta para a
_ª Reformulação]]/Tabela115[[#This Row],[FINALIDADE
Fiscalização
Orçamento 
Atualizado]]</f>
        <v>#DIV/0!</v>
      </c>
      <c r="BJ161" s="93"/>
      <c r="BK161" s="201" t="e">
        <f>Tabela115[[#This Row],[FINALIDADE
Fiscalização
(-)
Redução
proposta para a
_ª Reformulação]]/Tabela115[[#This Row],[FINALIDADE
Fiscalização
Orçamento 
Atualizado]]</f>
        <v>#DIV/0!</v>
      </c>
      <c r="BL16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1" s="31"/>
      <c r="BN161" s="93"/>
      <c r="BO161" s="93">
        <f>Tabela115[[#This Row],[FINALIDADE
Registro
Proposta Orçamentária Inicial]]+Tabela115[[#This Row],[FINALIDADE
Registro
Transposições Orçamentárias 
Nº __ a __ 
e
Reformulações
aprovadas]]</f>
        <v>0</v>
      </c>
      <c r="BP161" s="93"/>
      <c r="BQ161" s="202" t="e">
        <f>Tabela115[[#This Row],[FINALIDADE
Registro
Despesa Liquidada até __/__/____]]/Tabela115[[#This Row],[FINALIDADE
Registro
Orçamento 
Atualizado]]</f>
        <v>#DIV/0!</v>
      </c>
      <c r="BR161" s="93"/>
      <c r="BS161" s="202" t="e">
        <f>Tabela115[[#This Row],[FINALIDADE
Registro
(+)
Suplementação
 proposta para a
_ª Reformulação]]/Tabela115[[#This Row],[FINALIDADE
Registro
Orçamento 
Atualizado]]</f>
        <v>#DIV/0!</v>
      </c>
      <c r="BT161" s="93"/>
      <c r="BU161" s="202" t="e">
        <f>Tabela115[[#This Row],[FINALIDADE
Registro
(-)
Redução
proposta para a
_ª Reformulação]]/Tabela115[[#This Row],[FINALIDADE
Registro
Orçamento 
Atualizado]]</f>
        <v>#DIV/0!</v>
      </c>
      <c r="BV16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1" s="244"/>
      <c r="BX161" s="31"/>
      <c r="BY16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1" s="93"/>
      <c r="CA161" s="201" t="e">
        <f>Tabela115[[#This Row],[FINALIDADE
Julgamento e Normatização
Despesa Liquidada até __/__/____]]/Tabela115[[#This Row],[FINALIDADE
Julgamento e Normatização
Orçamento 
Atualizado]]</f>
        <v>#DIV/0!</v>
      </c>
      <c r="CB161" s="93"/>
      <c r="CC16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1" s="93"/>
      <c r="CE16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1" s="31"/>
      <c r="CI161" s="31"/>
      <c r="CJ16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1" s="31"/>
      <c r="CL161" s="203" t="e">
        <f>Tabela115[[#This Row],[GESTÃO
Comunicação 
e Eventos
Despesa Liquidada até __/__/____]]/Tabela115[[#This Row],[GESTÃO
Comunicação 
e Eventos
Orçamento 
Atualizado]]</f>
        <v>#DIV/0!</v>
      </c>
      <c r="CM161" s="31"/>
      <c r="CN161" s="203" t="e">
        <f>Tabela115[[#This Row],[GESTÃO
Comunicação 
e Eventos
(+)
Suplementação
 proposta para a
_ª Reformulação]]/Tabela115[[#This Row],[GESTÃO
Comunicação 
e Eventos
Orçamento 
Atualizado]]</f>
        <v>#DIV/0!</v>
      </c>
      <c r="CO161" s="31"/>
      <c r="CP161" s="203" t="e">
        <f>-Tabela115[[#This Row],[GESTÃO
Comunicação 
e Eventos
(-)
Redução
proposta para a
_ª Reformulação]]/Tabela115[[#This Row],[GESTÃO
Comunicação 
e Eventos
Orçamento 
Atualizado]]</f>
        <v>#DIV/0!</v>
      </c>
      <c r="CQ16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1" s="31"/>
      <c r="CS161" s="31"/>
      <c r="CT16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1" s="31"/>
      <c r="CV161" s="203" t="e">
        <f>Tabela115[[#This Row],[GESTÃO
Suporte Técnico-Administrativo
Despesa Liquidada até __/__/____]]/Tabela115[[#This Row],[GESTÃO
Suporte Técnico-Administrativo
Orçamento 
Atualizado]]</f>
        <v>#DIV/0!</v>
      </c>
      <c r="CW161" s="31"/>
      <c r="CX16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1" s="31"/>
      <c r="CZ16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1" s="31"/>
      <c r="DC161" s="31"/>
      <c r="DD16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1" s="31"/>
      <c r="DF161" s="203" t="e">
        <f>Tabela115[[#This Row],[GESTÃO
Tecnologia da
Informação
Despesa Liquidada até __/__/____]]/Tabela115[[#This Row],[GESTÃO
Tecnologia da
Informação
Orçamento 
Atualizado]]</f>
        <v>#DIV/0!</v>
      </c>
      <c r="DG161" s="31"/>
      <c r="DH16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1" s="31"/>
      <c r="DJ161" s="203" t="e">
        <f>-Tabela115[[#This Row],[GESTÃO
Tecnologia da
Informação
(-)
Redução
proposta para a
_ª Reformulação]]/Tabela115[[#This Row],[GESTÃO
Tecnologia da
Informação
Orçamento 
Atualizado]]</f>
        <v>#DIV/0!</v>
      </c>
      <c r="DK16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1" s="31"/>
      <c r="DM161" s="31"/>
      <c r="DN161" s="31">
        <f>Tabela115[[#This Row],[GESTÃO
Infraestrutura
Proposta Orçamentária Inicial]]+Tabela115[[#This Row],[GESTÃO
Infraestrutura
Transposições Orçamentárias 
Nº __ a __ 
e
Reformulações
aprovadas]]</f>
        <v>0</v>
      </c>
      <c r="DO161" s="31"/>
      <c r="DP161" s="203" t="e">
        <f>Tabela115[[#This Row],[GESTÃO
Infraestrutura
Despesa Liquidada até __/__/____]]/Tabela115[[#This Row],[GESTÃO
Infraestrutura
Orçamento 
Atualizado]]</f>
        <v>#DIV/0!</v>
      </c>
      <c r="DQ161" s="31"/>
      <c r="DR161" s="203" t="e">
        <f>Tabela115[[#This Row],[GESTÃO
Infraestrutura
(+)
Suplementação
 proposta para a
_ª Reformulação]]/Tabela115[[#This Row],[GESTÃO
Infraestrutura
Orçamento 
Atualizado]]</f>
        <v>#DIV/0!</v>
      </c>
      <c r="DS161" s="31"/>
      <c r="DT161" s="203" t="e">
        <f>Tabela115[[#This Row],[GESTÃO
Infraestrutura
(-)
Redução
proposta para a
_ª Reformulação]]/Tabela115[[#This Row],[GESTÃO
Infraestrutura
Orçamento 
Atualizado]]</f>
        <v>#DIV/0!</v>
      </c>
      <c r="DU16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1" s="89"/>
      <c r="DX161" s="89"/>
      <c r="DY161" s="89"/>
      <c r="DZ161" s="89"/>
      <c r="EA161" s="89"/>
      <c r="EB161" s="89"/>
      <c r="EC161" s="89"/>
      <c r="ED161" s="89"/>
      <c r="EE161" s="89"/>
    </row>
    <row r="162" spans="1:135" s="18" customFormat="1" ht="12" x14ac:dyDescent="0.25">
      <c r="A162" s="85" t="s">
        <v>197</v>
      </c>
      <c r="B162" s="42" t="s">
        <v>361</v>
      </c>
      <c r="C16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2" s="69" t="e">
        <f>Tabela115[[#This Row],[DESPESA
LIQUIDADA ATÉ
 __/__/____]]/Tabela115[[#This Row],[ORÇAMENTO
ATUALIZADO]]</f>
        <v>#DIV/0!</v>
      </c>
      <c r="H16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2" s="263" t="e">
        <f>Tabela115[[#This Row],[(+)
SUPLEMENTAÇÃO
PROPOSTA PARA A
_ª
REFORMULAÇÃO]]/Tabela115[[#This Row],[ORÇAMENTO
ATUALIZADO]]</f>
        <v>#DIV/0!</v>
      </c>
      <c r="J16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2" s="263" t="e">
        <f>-Tabela115[[#This Row],[(-)
REDUÇÃO
PROPOSTA PARA A
_ª
REFORMULAÇÃO]]/Tabela115[[#This Row],[ORÇAMENTO
ATUALIZADO]]</f>
        <v>#DIV/0!</v>
      </c>
      <c r="L16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2" s="83" t="e">
        <f>(Tabela115[[#This Row],[PROPOSTA
ORÇAMENTÁRIA
ATUALIZADA
APÓS A
_ª
REFORMULAÇÃO]]/Tabela115[[#This Row],[ORÇAMENTO
ATUALIZADO]])-1</f>
        <v>#DIV/0!</v>
      </c>
      <c r="N162" s="225"/>
      <c r="O162" s="93"/>
      <c r="P16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2" s="93"/>
      <c r="R162" s="201" t="e">
        <f>Tabela115[[#This Row],[GOVERNANÇA
Direção e
Liderança
Despesa Liquidada até __/__/____]]/Tabela115[[#This Row],[GOVERNANÇA
Direção e
Liderança
Orçamento 
Atualizado]]</f>
        <v>#DIV/0!</v>
      </c>
      <c r="S162" s="93"/>
      <c r="T16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2" s="93"/>
      <c r="V162" s="201" t="e">
        <f>-Tabela115[[#This Row],[GOVERNANÇA
Direção e
Liderança
(-)
Redução
proposta para a
_ª Reformulação]]/Tabela115[[#This Row],[GOVERNANÇA
Direção e
Liderança
Orçamento 
Atualizado]]</f>
        <v>#DIV/0!</v>
      </c>
      <c r="W16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2" s="31"/>
      <c r="Y162" s="31"/>
      <c r="Z16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2" s="31"/>
      <c r="AB162" s="203" t="e">
        <f>Tabela115[[#This Row],[GOVERNANÇA
Relacionamento 
Institucional
Despesa Liquidada até __/__/____]]/Tabela115[[#This Row],[GOVERNANÇA
Relacionamento 
Institucional
Orçamento 
Atualizado]]</f>
        <v>#DIV/0!</v>
      </c>
      <c r="AC162" s="31"/>
      <c r="AD16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2" s="31"/>
      <c r="AF16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2" s="31"/>
      <c r="AI162" s="93"/>
      <c r="AJ162" s="93">
        <f>Tabela115[[#This Row],[GOVERNANÇA
Estratégia
Proposta Orçamentária Inicial]]+Tabela115[[#This Row],[GOVERNANÇA
Estratégia
Transposições Orçamentárias 
Nº __ a __ 
e
Reformulações
aprovadas]]</f>
        <v>0</v>
      </c>
      <c r="AK162" s="93"/>
      <c r="AL162" s="201" t="e">
        <f>Tabela115[[#This Row],[GOVERNANÇA
Estratégia
Despesa Liquidada até __/__/____]]/Tabela115[[#This Row],[GOVERNANÇA
Estratégia
Orçamento 
Atualizado]]</f>
        <v>#DIV/0!</v>
      </c>
      <c r="AM162" s="93"/>
      <c r="AN162" s="201" t="e">
        <f>Tabela115[[#This Row],[GOVERNANÇA
Estratégia
(+)
Suplementação
 proposta para a
_ª Reformulação]]/Tabela115[[#This Row],[GOVERNANÇA
Estratégia
Orçamento 
Atualizado]]</f>
        <v>#DIV/0!</v>
      </c>
      <c r="AO162" s="93"/>
      <c r="AP162" s="201" t="e">
        <f>-Tabela115[[#This Row],[GOVERNANÇA
Estratégia
(-)
Redução
proposta para a
_ª Reformulação]]/Tabela115[[#This Row],[GOVERNANÇA
Estratégia
Orçamento 
Atualizado]]</f>
        <v>#DIV/0!</v>
      </c>
      <c r="AQ16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2" s="31"/>
      <c r="AS162" s="93"/>
      <c r="AT162" s="93">
        <f>Tabela115[[#This Row],[GOVERNANÇA
Controle
Proposta Orçamentária Inicial]]+Tabela115[[#This Row],[GOVERNANÇA
Controle
Transposições Orçamentárias 
Nº __ a __ 
e
Reformulações
aprovadas]]</f>
        <v>0</v>
      </c>
      <c r="AU162" s="93"/>
      <c r="AV162" s="201" t="e">
        <f>Tabela115[[#This Row],[GOVERNANÇA
Controle
Despesa Liquidada até __/__/____]]/Tabela115[[#This Row],[GOVERNANÇA
Controle
Orçamento 
Atualizado]]</f>
        <v>#DIV/0!</v>
      </c>
      <c r="AW162" s="93"/>
      <c r="AX162" s="201" t="e">
        <f>Tabela115[[#This Row],[GOVERNANÇA
Controle
(+)
Suplementação
 proposta para a
_ª Reformulação]]/Tabela115[[#This Row],[GOVERNANÇA
Controle
Orçamento 
Atualizado]]</f>
        <v>#DIV/0!</v>
      </c>
      <c r="AY162" s="93"/>
      <c r="AZ162" s="201" t="e">
        <f>-Tabela115[[#This Row],[GOVERNANÇA
Controle
(-)
Redução
proposta para a
_ª Reformulação]]/Tabela115[[#This Row],[GOVERNANÇA
Controle
Orçamento 
Atualizado]]</f>
        <v>#DIV/0!</v>
      </c>
      <c r="BA16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2" s="225"/>
      <c r="BD162" s="93"/>
      <c r="BE162" s="93">
        <f>Tabela115[[#This Row],[FINALIDADE
Fiscalização
Proposta Orçamentária Inicial]]+Tabela115[[#This Row],[FINALIDADE
Fiscalização
Transposições Orçamentárias 
Nº __ a __ 
e
Reformulações
aprovadas]]</f>
        <v>0</v>
      </c>
      <c r="BF162" s="93"/>
      <c r="BG162" s="201" t="e">
        <f>Tabela115[[#This Row],[FINALIDADE
Fiscalização
Despesa Liquidada até __/__/____]]/Tabela115[[#This Row],[FINALIDADE
Fiscalização
Orçamento 
Atualizado]]</f>
        <v>#DIV/0!</v>
      </c>
      <c r="BH162" s="93"/>
      <c r="BI162" s="201" t="e">
        <f>Tabela115[[#This Row],[FINALIDADE
Fiscalização
(+)
Suplementação
 proposta para a
_ª Reformulação]]/Tabela115[[#This Row],[FINALIDADE
Fiscalização
Orçamento 
Atualizado]]</f>
        <v>#DIV/0!</v>
      </c>
      <c r="BJ162" s="93"/>
      <c r="BK162" s="201" t="e">
        <f>Tabela115[[#This Row],[FINALIDADE
Fiscalização
(-)
Redução
proposta para a
_ª Reformulação]]/Tabela115[[#This Row],[FINALIDADE
Fiscalização
Orçamento 
Atualizado]]</f>
        <v>#DIV/0!</v>
      </c>
      <c r="BL16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2" s="31"/>
      <c r="BN162" s="93"/>
      <c r="BO162" s="93">
        <f>Tabela115[[#This Row],[FINALIDADE
Registro
Proposta Orçamentária Inicial]]+Tabela115[[#This Row],[FINALIDADE
Registro
Transposições Orçamentárias 
Nº __ a __ 
e
Reformulações
aprovadas]]</f>
        <v>0</v>
      </c>
      <c r="BP162" s="93"/>
      <c r="BQ162" s="202" t="e">
        <f>Tabela115[[#This Row],[FINALIDADE
Registro
Despesa Liquidada até __/__/____]]/Tabela115[[#This Row],[FINALIDADE
Registro
Orçamento 
Atualizado]]</f>
        <v>#DIV/0!</v>
      </c>
      <c r="BR162" s="93"/>
      <c r="BS162" s="202" t="e">
        <f>Tabela115[[#This Row],[FINALIDADE
Registro
(+)
Suplementação
 proposta para a
_ª Reformulação]]/Tabela115[[#This Row],[FINALIDADE
Registro
Orçamento 
Atualizado]]</f>
        <v>#DIV/0!</v>
      </c>
      <c r="BT162" s="93"/>
      <c r="BU162" s="202" t="e">
        <f>Tabela115[[#This Row],[FINALIDADE
Registro
(-)
Redução
proposta para a
_ª Reformulação]]/Tabela115[[#This Row],[FINALIDADE
Registro
Orçamento 
Atualizado]]</f>
        <v>#DIV/0!</v>
      </c>
      <c r="BV16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2" s="244"/>
      <c r="BX162" s="31"/>
      <c r="BY16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2" s="93"/>
      <c r="CA162" s="201" t="e">
        <f>Tabela115[[#This Row],[FINALIDADE
Julgamento e Normatização
Despesa Liquidada até __/__/____]]/Tabela115[[#This Row],[FINALIDADE
Julgamento e Normatização
Orçamento 
Atualizado]]</f>
        <v>#DIV/0!</v>
      </c>
      <c r="CB162" s="93"/>
      <c r="CC16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2" s="93"/>
      <c r="CE16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2" s="31"/>
      <c r="CI162" s="31"/>
      <c r="CJ16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2" s="31"/>
      <c r="CL162" s="203" t="e">
        <f>Tabela115[[#This Row],[GESTÃO
Comunicação 
e Eventos
Despesa Liquidada até __/__/____]]/Tabela115[[#This Row],[GESTÃO
Comunicação 
e Eventos
Orçamento 
Atualizado]]</f>
        <v>#DIV/0!</v>
      </c>
      <c r="CM162" s="31"/>
      <c r="CN162" s="203" t="e">
        <f>Tabela115[[#This Row],[GESTÃO
Comunicação 
e Eventos
(+)
Suplementação
 proposta para a
_ª Reformulação]]/Tabela115[[#This Row],[GESTÃO
Comunicação 
e Eventos
Orçamento 
Atualizado]]</f>
        <v>#DIV/0!</v>
      </c>
      <c r="CO162" s="31"/>
      <c r="CP162" s="203" t="e">
        <f>-Tabela115[[#This Row],[GESTÃO
Comunicação 
e Eventos
(-)
Redução
proposta para a
_ª Reformulação]]/Tabela115[[#This Row],[GESTÃO
Comunicação 
e Eventos
Orçamento 
Atualizado]]</f>
        <v>#DIV/0!</v>
      </c>
      <c r="CQ16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2" s="31"/>
      <c r="CS162" s="31"/>
      <c r="CT16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2" s="31"/>
      <c r="CV162" s="203" t="e">
        <f>Tabela115[[#This Row],[GESTÃO
Suporte Técnico-Administrativo
Despesa Liquidada até __/__/____]]/Tabela115[[#This Row],[GESTÃO
Suporte Técnico-Administrativo
Orçamento 
Atualizado]]</f>
        <v>#DIV/0!</v>
      </c>
      <c r="CW162" s="31"/>
      <c r="CX16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2" s="31"/>
      <c r="CZ16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2" s="31"/>
      <c r="DC162" s="31"/>
      <c r="DD16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2" s="31"/>
      <c r="DF162" s="203" t="e">
        <f>Tabela115[[#This Row],[GESTÃO
Tecnologia da
Informação
Despesa Liquidada até __/__/____]]/Tabela115[[#This Row],[GESTÃO
Tecnologia da
Informação
Orçamento 
Atualizado]]</f>
        <v>#DIV/0!</v>
      </c>
      <c r="DG162" s="31"/>
      <c r="DH16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2" s="31"/>
      <c r="DJ162" s="203" t="e">
        <f>-Tabela115[[#This Row],[GESTÃO
Tecnologia da
Informação
(-)
Redução
proposta para a
_ª Reformulação]]/Tabela115[[#This Row],[GESTÃO
Tecnologia da
Informação
Orçamento 
Atualizado]]</f>
        <v>#DIV/0!</v>
      </c>
      <c r="DK16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2" s="31"/>
      <c r="DM162" s="31"/>
      <c r="DN162" s="31">
        <f>Tabela115[[#This Row],[GESTÃO
Infraestrutura
Proposta Orçamentária Inicial]]+Tabela115[[#This Row],[GESTÃO
Infraestrutura
Transposições Orçamentárias 
Nº __ a __ 
e
Reformulações
aprovadas]]</f>
        <v>0</v>
      </c>
      <c r="DO162" s="31"/>
      <c r="DP162" s="203" t="e">
        <f>Tabela115[[#This Row],[GESTÃO
Infraestrutura
Despesa Liquidada até __/__/____]]/Tabela115[[#This Row],[GESTÃO
Infraestrutura
Orçamento 
Atualizado]]</f>
        <v>#DIV/0!</v>
      </c>
      <c r="DQ162" s="31"/>
      <c r="DR162" s="203" t="e">
        <f>Tabela115[[#This Row],[GESTÃO
Infraestrutura
(+)
Suplementação
 proposta para a
_ª Reformulação]]/Tabela115[[#This Row],[GESTÃO
Infraestrutura
Orçamento 
Atualizado]]</f>
        <v>#DIV/0!</v>
      </c>
      <c r="DS162" s="31"/>
      <c r="DT162" s="203" t="e">
        <f>Tabela115[[#This Row],[GESTÃO
Infraestrutura
(-)
Redução
proposta para a
_ª Reformulação]]/Tabela115[[#This Row],[GESTÃO
Infraestrutura
Orçamento 
Atualizado]]</f>
        <v>#DIV/0!</v>
      </c>
      <c r="DU16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2" s="89"/>
      <c r="DX162" s="89"/>
      <c r="DY162" s="89"/>
      <c r="DZ162" s="89"/>
      <c r="EA162" s="89"/>
      <c r="EB162" s="89"/>
      <c r="EC162" s="89"/>
      <c r="ED162" s="89"/>
      <c r="EE162" s="89"/>
    </row>
    <row r="163" spans="1:135" s="18" customFormat="1" ht="12" x14ac:dyDescent="0.25">
      <c r="A163" s="85" t="s">
        <v>198</v>
      </c>
      <c r="B163" s="42" t="s">
        <v>762</v>
      </c>
      <c r="C16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3" s="69" t="e">
        <f>Tabela115[[#This Row],[DESPESA
LIQUIDADA ATÉ
 __/__/____]]/Tabela115[[#This Row],[ORÇAMENTO
ATUALIZADO]]</f>
        <v>#DIV/0!</v>
      </c>
      <c r="H16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3" s="263" t="e">
        <f>Tabela115[[#This Row],[(+)
SUPLEMENTAÇÃO
PROPOSTA PARA A
_ª
REFORMULAÇÃO]]/Tabela115[[#This Row],[ORÇAMENTO
ATUALIZADO]]</f>
        <v>#DIV/0!</v>
      </c>
      <c r="J16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3" s="263" t="e">
        <f>-Tabela115[[#This Row],[(-)
REDUÇÃO
PROPOSTA PARA A
_ª
REFORMULAÇÃO]]/Tabela115[[#This Row],[ORÇAMENTO
ATUALIZADO]]</f>
        <v>#DIV/0!</v>
      </c>
      <c r="L16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3" s="83" t="e">
        <f>(Tabela115[[#This Row],[PROPOSTA
ORÇAMENTÁRIA
ATUALIZADA
APÓS A
_ª
REFORMULAÇÃO]]/Tabela115[[#This Row],[ORÇAMENTO
ATUALIZADO]])-1</f>
        <v>#DIV/0!</v>
      </c>
      <c r="N163" s="225"/>
      <c r="O163" s="93"/>
      <c r="P16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3" s="93"/>
      <c r="R163" s="201" t="e">
        <f>Tabela115[[#This Row],[GOVERNANÇA
Direção e
Liderança
Despesa Liquidada até __/__/____]]/Tabela115[[#This Row],[GOVERNANÇA
Direção e
Liderança
Orçamento 
Atualizado]]</f>
        <v>#DIV/0!</v>
      </c>
      <c r="S163" s="93"/>
      <c r="T16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3" s="93"/>
      <c r="V163" s="201" t="e">
        <f>-Tabela115[[#This Row],[GOVERNANÇA
Direção e
Liderança
(-)
Redução
proposta para a
_ª Reformulação]]/Tabela115[[#This Row],[GOVERNANÇA
Direção e
Liderança
Orçamento 
Atualizado]]</f>
        <v>#DIV/0!</v>
      </c>
      <c r="W16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3" s="31"/>
      <c r="Y163" s="31"/>
      <c r="Z16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3" s="31"/>
      <c r="AB163" s="203" t="e">
        <f>Tabela115[[#This Row],[GOVERNANÇA
Relacionamento 
Institucional
Despesa Liquidada até __/__/____]]/Tabela115[[#This Row],[GOVERNANÇA
Relacionamento 
Institucional
Orçamento 
Atualizado]]</f>
        <v>#DIV/0!</v>
      </c>
      <c r="AC163" s="31"/>
      <c r="AD16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3" s="31"/>
      <c r="AF16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3" s="31"/>
      <c r="AI163" s="93"/>
      <c r="AJ163" s="93">
        <f>Tabela115[[#This Row],[GOVERNANÇA
Estratégia
Proposta Orçamentária Inicial]]+Tabela115[[#This Row],[GOVERNANÇA
Estratégia
Transposições Orçamentárias 
Nº __ a __ 
e
Reformulações
aprovadas]]</f>
        <v>0</v>
      </c>
      <c r="AK163" s="93"/>
      <c r="AL163" s="201" t="e">
        <f>Tabela115[[#This Row],[GOVERNANÇA
Estratégia
Despesa Liquidada até __/__/____]]/Tabela115[[#This Row],[GOVERNANÇA
Estratégia
Orçamento 
Atualizado]]</f>
        <v>#DIV/0!</v>
      </c>
      <c r="AM163" s="93"/>
      <c r="AN163" s="201" t="e">
        <f>Tabela115[[#This Row],[GOVERNANÇA
Estratégia
(+)
Suplementação
 proposta para a
_ª Reformulação]]/Tabela115[[#This Row],[GOVERNANÇA
Estratégia
Orçamento 
Atualizado]]</f>
        <v>#DIV/0!</v>
      </c>
      <c r="AO163" s="93"/>
      <c r="AP163" s="201" t="e">
        <f>-Tabela115[[#This Row],[GOVERNANÇA
Estratégia
(-)
Redução
proposta para a
_ª Reformulação]]/Tabela115[[#This Row],[GOVERNANÇA
Estratégia
Orçamento 
Atualizado]]</f>
        <v>#DIV/0!</v>
      </c>
      <c r="AQ16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3" s="31"/>
      <c r="AS163" s="93"/>
      <c r="AT163" s="93">
        <f>Tabela115[[#This Row],[GOVERNANÇA
Controle
Proposta Orçamentária Inicial]]+Tabela115[[#This Row],[GOVERNANÇA
Controle
Transposições Orçamentárias 
Nº __ a __ 
e
Reformulações
aprovadas]]</f>
        <v>0</v>
      </c>
      <c r="AU163" s="93"/>
      <c r="AV163" s="201" t="e">
        <f>Tabela115[[#This Row],[GOVERNANÇA
Controle
Despesa Liquidada até __/__/____]]/Tabela115[[#This Row],[GOVERNANÇA
Controle
Orçamento 
Atualizado]]</f>
        <v>#DIV/0!</v>
      </c>
      <c r="AW163" s="93"/>
      <c r="AX163" s="201" t="e">
        <f>Tabela115[[#This Row],[GOVERNANÇA
Controle
(+)
Suplementação
 proposta para a
_ª Reformulação]]/Tabela115[[#This Row],[GOVERNANÇA
Controle
Orçamento 
Atualizado]]</f>
        <v>#DIV/0!</v>
      </c>
      <c r="AY163" s="93"/>
      <c r="AZ163" s="201" t="e">
        <f>-Tabela115[[#This Row],[GOVERNANÇA
Controle
(-)
Redução
proposta para a
_ª Reformulação]]/Tabela115[[#This Row],[GOVERNANÇA
Controle
Orçamento 
Atualizado]]</f>
        <v>#DIV/0!</v>
      </c>
      <c r="BA16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3" s="225"/>
      <c r="BD163" s="93"/>
      <c r="BE163" s="93">
        <f>Tabela115[[#This Row],[FINALIDADE
Fiscalização
Proposta Orçamentária Inicial]]+Tabela115[[#This Row],[FINALIDADE
Fiscalização
Transposições Orçamentárias 
Nº __ a __ 
e
Reformulações
aprovadas]]</f>
        <v>0</v>
      </c>
      <c r="BF163" s="93"/>
      <c r="BG163" s="201" t="e">
        <f>Tabela115[[#This Row],[FINALIDADE
Fiscalização
Despesa Liquidada até __/__/____]]/Tabela115[[#This Row],[FINALIDADE
Fiscalização
Orçamento 
Atualizado]]</f>
        <v>#DIV/0!</v>
      </c>
      <c r="BH163" s="93"/>
      <c r="BI163" s="201" t="e">
        <f>Tabela115[[#This Row],[FINALIDADE
Fiscalização
(+)
Suplementação
 proposta para a
_ª Reformulação]]/Tabela115[[#This Row],[FINALIDADE
Fiscalização
Orçamento 
Atualizado]]</f>
        <v>#DIV/0!</v>
      </c>
      <c r="BJ163" s="93"/>
      <c r="BK163" s="201" t="e">
        <f>Tabela115[[#This Row],[FINALIDADE
Fiscalização
(-)
Redução
proposta para a
_ª Reformulação]]/Tabela115[[#This Row],[FINALIDADE
Fiscalização
Orçamento 
Atualizado]]</f>
        <v>#DIV/0!</v>
      </c>
      <c r="BL16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3" s="31"/>
      <c r="BN163" s="93"/>
      <c r="BO163" s="93">
        <f>Tabela115[[#This Row],[FINALIDADE
Registro
Proposta Orçamentária Inicial]]+Tabela115[[#This Row],[FINALIDADE
Registro
Transposições Orçamentárias 
Nº __ a __ 
e
Reformulações
aprovadas]]</f>
        <v>0</v>
      </c>
      <c r="BP163" s="93"/>
      <c r="BQ163" s="202" t="e">
        <f>Tabela115[[#This Row],[FINALIDADE
Registro
Despesa Liquidada até __/__/____]]/Tabela115[[#This Row],[FINALIDADE
Registro
Orçamento 
Atualizado]]</f>
        <v>#DIV/0!</v>
      </c>
      <c r="BR163" s="93"/>
      <c r="BS163" s="202" t="e">
        <f>Tabela115[[#This Row],[FINALIDADE
Registro
(+)
Suplementação
 proposta para a
_ª Reformulação]]/Tabela115[[#This Row],[FINALIDADE
Registro
Orçamento 
Atualizado]]</f>
        <v>#DIV/0!</v>
      </c>
      <c r="BT163" s="93"/>
      <c r="BU163" s="202" t="e">
        <f>Tabela115[[#This Row],[FINALIDADE
Registro
(-)
Redução
proposta para a
_ª Reformulação]]/Tabela115[[#This Row],[FINALIDADE
Registro
Orçamento 
Atualizado]]</f>
        <v>#DIV/0!</v>
      </c>
      <c r="BV16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3" s="244"/>
      <c r="BX163" s="31"/>
      <c r="BY16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3" s="93"/>
      <c r="CA163" s="201" t="e">
        <f>Tabela115[[#This Row],[FINALIDADE
Julgamento e Normatização
Despesa Liquidada até __/__/____]]/Tabela115[[#This Row],[FINALIDADE
Julgamento e Normatização
Orçamento 
Atualizado]]</f>
        <v>#DIV/0!</v>
      </c>
      <c r="CB163" s="93"/>
      <c r="CC16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3" s="93"/>
      <c r="CE16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3" s="31"/>
      <c r="CI163" s="31"/>
      <c r="CJ16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3" s="31"/>
      <c r="CL163" s="203" t="e">
        <f>Tabela115[[#This Row],[GESTÃO
Comunicação 
e Eventos
Despesa Liquidada até __/__/____]]/Tabela115[[#This Row],[GESTÃO
Comunicação 
e Eventos
Orçamento 
Atualizado]]</f>
        <v>#DIV/0!</v>
      </c>
      <c r="CM163" s="31"/>
      <c r="CN163" s="203" t="e">
        <f>Tabela115[[#This Row],[GESTÃO
Comunicação 
e Eventos
(+)
Suplementação
 proposta para a
_ª Reformulação]]/Tabela115[[#This Row],[GESTÃO
Comunicação 
e Eventos
Orçamento 
Atualizado]]</f>
        <v>#DIV/0!</v>
      </c>
      <c r="CO163" s="31"/>
      <c r="CP163" s="203" t="e">
        <f>-Tabela115[[#This Row],[GESTÃO
Comunicação 
e Eventos
(-)
Redução
proposta para a
_ª Reformulação]]/Tabela115[[#This Row],[GESTÃO
Comunicação 
e Eventos
Orçamento 
Atualizado]]</f>
        <v>#DIV/0!</v>
      </c>
      <c r="CQ16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3" s="31"/>
      <c r="CS163" s="31"/>
      <c r="CT16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3" s="31"/>
      <c r="CV163" s="203" t="e">
        <f>Tabela115[[#This Row],[GESTÃO
Suporte Técnico-Administrativo
Despesa Liquidada até __/__/____]]/Tabela115[[#This Row],[GESTÃO
Suporte Técnico-Administrativo
Orçamento 
Atualizado]]</f>
        <v>#DIV/0!</v>
      </c>
      <c r="CW163" s="31"/>
      <c r="CX16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3" s="31"/>
      <c r="CZ16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3" s="31"/>
      <c r="DC163" s="31"/>
      <c r="DD16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3" s="31"/>
      <c r="DF163" s="203" t="e">
        <f>Tabela115[[#This Row],[GESTÃO
Tecnologia da
Informação
Despesa Liquidada até __/__/____]]/Tabela115[[#This Row],[GESTÃO
Tecnologia da
Informação
Orçamento 
Atualizado]]</f>
        <v>#DIV/0!</v>
      </c>
      <c r="DG163" s="31"/>
      <c r="DH16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3" s="31"/>
      <c r="DJ163" s="203" t="e">
        <f>-Tabela115[[#This Row],[GESTÃO
Tecnologia da
Informação
(-)
Redução
proposta para a
_ª Reformulação]]/Tabela115[[#This Row],[GESTÃO
Tecnologia da
Informação
Orçamento 
Atualizado]]</f>
        <v>#DIV/0!</v>
      </c>
      <c r="DK16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3" s="31"/>
      <c r="DM163" s="31"/>
      <c r="DN163" s="31">
        <f>Tabela115[[#This Row],[GESTÃO
Infraestrutura
Proposta Orçamentária Inicial]]+Tabela115[[#This Row],[GESTÃO
Infraestrutura
Transposições Orçamentárias 
Nº __ a __ 
e
Reformulações
aprovadas]]</f>
        <v>0</v>
      </c>
      <c r="DO163" s="31"/>
      <c r="DP163" s="203" t="e">
        <f>Tabela115[[#This Row],[GESTÃO
Infraestrutura
Despesa Liquidada até __/__/____]]/Tabela115[[#This Row],[GESTÃO
Infraestrutura
Orçamento 
Atualizado]]</f>
        <v>#DIV/0!</v>
      </c>
      <c r="DQ163" s="31"/>
      <c r="DR163" s="203" t="e">
        <f>Tabela115[[#This Row],[GESTÃO
Infraestrutura
(+)
Suplementação
 proposta para a
_ª Reformulação]]/Tabela115[[#This Row],[GESTÃO
Infraestrutura
Orçamento 
Atualizado]]</f>
        <v>#DIV/0!</v>
      </c>
      <c r="DS163" s="31"/>
      <c r="DT163" s="203" t="e">
        <f>Tabela115[[#This Row],[GESTÃO
Infraestrutura
(-)
Redução
proposta para a
_ª Reformulação]]/Tabela115[[#This Row],[GESTÃO
Infraestrutura
Orçamento 
Atualizado]]</f>
        <v>#DIV/0!</v>
      </c>
      <c r="DU16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3" s="89"/>
      <c r="DX163" s="89"/>
      <c r="DY163" s="89"/>
      <c r="DZ163" s="89"/>
      <c r="EA163" s="89"/>
      <c r="EB163" s="89"/>
      <c r="EC163" s="89"/>
      <c r="ED163" s="89"/>
      <c r="EE163" s="89"/>
    </row>
    <row r="164" spans="1:135" s="18" customFormat="1" ht="12" x14ac:dyDescent="0.25">
      <c r="A164" s="85" t="s">
        <v>199</v>
      </c>
      <c r="B164" s="42" t="s">
        <v>368</v>
      </c>
      <c r="C16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4" s="69" t="e">
        <f>Tabela115[[#This Row],[DESPESA
LIQUIDADA ATÉ
 __/__/____]]/Tabela115[[#This Row],[ORÇAMENTO
ATUALIZADO]]</f>
        <v>#DIV/0!</v>
      </c>
      <c r="H16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4" s="263" t="e">
        <f>Tabela115[[#This Row],[(+)
SUPLEMENTAÇÃO
PROPOSTA PARA A
_ª
REFORMULAÇÃO]]/Tabela115[[#This Row],[ORÇAMENTO
ATUALIZADO]]</f>
        <v>#DIV/0!</v>
      </c>
      <c r="J16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4" s="263" t="e">
        <f>-Tabela115[[#This Row],[(-)
REDUÇÃO
PROPOSTA PARA A
_ª
REFORMULAÇÃO]]/Tabela115[[#This Row],[ORÇAMENTO
ATUALIZADO]]</f>
        <v>#DIV/0!</v>
      </c>
      <c r="L16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4" s="83" t="e">
        <f>(Tabela115[[#This Row],[PROPOSTA
ORÇAMENTÁRIA
ATUALIZADA
APÓS A
_ª
REFORMULAÇÃO]]/Tabela115[[#This Row],[ORÇAMENTO
ATUALIZADO]])-1</f>
        <v>#DIV/0!</v>
      </c>
      <c r="N164" s="225"/>
      <c r="O164" s="93"/>
      <c r="P16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4" s="93"/>
      <c r="R164" s="201" t="e">
        <f>Tabela115[[#This Row],[GOVERNANÇA
Direção e
Liderança
Despesa Liquidada até __/__/____]]/Tabela115[[#This Row],[GOVERNANÇA
Direção e
Liderança
Orçamento 
Atualizado]]</f>
        <v>#DIV/0!</v>
      </c>
      <c r="S164" s="93"/>
      <c r="T16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4" s="93"/>
      <c r="V164" s="201" t="e">
        <f>-Tabela115[[#This Row],[GOVERNANÇA
Direção e
Liderança
(-)
Redução
proposta para a
_ª Reformulação]]/Tabela115[[#This Row],[GOVERNANÇA
Direção e
Liderança
Orçamento 
Atualizado]]</f>
        <v>#DIV/0!</v>
      </c>
      <c r="W16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4" s="31"/>
      <c r="Y164" s="31"/>
      <c r="Z16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4" s="31"/>
      <c r="AB164" s="203" t="e">
        <f>Tabela115[[#This Row],[GOVERNANÇA
Relacionamento 
Institucional
Despesa Liquidada até __/__/____]]/Tabela115[[#This Row],[GOVERNANÇA
Relacionamento 
Institucional
Orçamento 
Atualizado]]</f>
        <v>#DIV/0!</v>
      </c>
      <c r="AC164" s="31"/>
      <c r="AD16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4" s="31"/>
      <c r="AF16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4" s="31"/>
      <c r="AI164" s="93"/>
      <c r="AJ164" s="93">
        <f>Tabela115[[#This Row],[GOVERNANÇA
Estratégia
Proposta Orçamentária Inicial]]+Tabela115[[#This Row],[GOVERNANÇA
Estratégia
Transposições Orçamentárias 
Nº __ a __ 
e
Reformulações
aprovadas]]</f>
        <v>0</v>
      </c>
      <c r="AK164" s="93"/>
      <c r="AL164" s="201" t="e">
        <f>Tabela115[[#This Row],[GOVERNANÇA
Estratégia
Despesa Liquidada até __/__/____]]/Tabela115[[#This Row],[GOVERNANÇA
Estratégia
Orçamento 
Atualizado]]</f>
        <v>#DIV/0!</v>
      </c>
      <c r="AM164" s="93"/>
      <c r="AN164" s="201" t="e">
        <f>Tabela115[[#This Row],[GOVERNANÇA
Estratégia
(+)
Suplementação
 proposta para a
_ª Reformulação]]/Tabela115[[#This Row],[GOVERNANÇA
Estratégia
Orçamento 
Atualizado]]</f>
        <v>#DIV/0!</v>
      </c>
      <c r="AO164" s="93"/>
      <c r="AP164" s="201" t="e">
        <f>-Tabela115[[#This Row],[GOVERNANÇA
Estratégia
(-)
Redução
proposta para a
_ª Reformulação]]/Tabela115[[#This Row],[GOVERNANÇA
Estratégia
Orçamento 
Atualizado]]</f>
        <v>#DIV/0!</v>
      </c>
      <c r="AQ16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4" s="31"/>
      <c r="AS164" s="93"/>
      <c r="AT164" s="93">
        <f>Tabela115[[#This Row],[GOVERNANÇA
Controle
Proposta Orçamentária Inicial]]+Tabela115[[#This Row],[GOVERNANÇA
Controle
Transposições Orçamentárias 
Nº __ a __ 
e
Reformulações
aprovadas]]</f>
        <v>0</v>
      </c>
      <c r="AU164" s="93"/>
      <c r="AV164" s="201" t="e">
        <f>Tabela115[[#This Row],[GOVERNANÇA
Controle
Despesa Liquidada até __/__/____]]/Tabela115[[#This Row],[GOVERNANÇA
Controle
Orçamento 
Atualizado]]</f>
        <v>#DIV/0!</v>
      </c>
      <c r="AW164" s="93"/>
      <c r="AX164" s="201" t="e">
        <f>Tabela115[[#This Row],[GOVERNANÇA
Controle
(+)
Suplementação
 proposta para a
_ª Reformulação]]/Tabela115[[#This Row],[GOVERNANÇA
Controle
Orçamento 
Atualizado]]</f>
        <v>#DIV/0!</v>
      </c>
      <c r="AY164" s="93"/>
      <c r="AZ164" s="201" t="e">
        <f>-Tabela115[[#This Row],[GOVERNANÇA
Controle
(-)
Redução
proposta para a
_ª Reformulação]]/Tabela115[[#This Row],[GOVERNANÇA
Controle
Orçamento 
Atualizado]]</f>
        <v>#DIV/0!</v>
      </c>
      <c r="BA16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4" s="225"/>
      <c r="BD164" s="93"/>
      <c r="BE164" s="93">
        <f>Tabela115[[#This Row],[FINALIDADE
Fiscalização
Proposta Orçamentária Inicial]]+Tabela115[[#This Row],[FINALIDADE
Fiscalização
Transposições Orçamentárias 
Nº __ a __ 
e
Reformulações
aprovadas]]</f>
        <v>0</v>
      </c>
      <c r="BF164" s="93"/>
      <c r="BG164" s="201" t="e">
        <f>Tabela115[[#This Row],[FINALIDADE
Fiscalização
Despesa Liquidada até __/__/____]]/Tabela115[[#This Row],[FINALIDADE
Fiscalização
Orçamento 
Atualizado]]</f>
        <v>#DIV/0!</v>
      </c>
      <c r="BH164" s="93"/>
      <c r="BI164" s="201" t="e">
        <f>Tabela115[[#This Row],[FINALIDADE
Fiscalização
(+)
Suplementação
 proposta para a
_ª Reformulação]]/Tabela115[[#This Row],[FINALIDADE
Fiscalização
Orçamento 
Atualizado]]</f>
        <v>#DIV/0!</v>
      </c>
      <c r="BJ164" s="93"/>
      <c r="BK164" s="201" t="e">
        <f>Tabela115[[#This Row],[FINALIDADE
Fiscalização
(-)
Redução
proposta para a
_ª Reformulação]]/Tabela115[[#This Row],[FINALIDADE
Fiscalização
Orçamento 
Atualizado]]</f>
        <v>#DIV/0!</v>
      </c>
      <c r="BL16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4" s="31"/>
      <c r="BN164" s="93"/>
      <c r="BO164" s="93">
        <f>Tabela115[[#This Row],[FINALIDADE
Registro
Proposta Orçamentária Inicial]]+Tabela115[[#This Row],[FINALIDADE
Registro
Transposições Orçamentárias 
Nº __ a __ 
e
Reformulações
aprovadas]]</f>
        <v>0</v>
      </c>
      <c r="BP164" s="93"/>
      <c r="BQ164" s="202" t="e">
        <f>Tabela115[[#This Row],[FINALIDADE
Registro
Despesa Liquidada até __/__/____]]/Tabela115[[#This Row],[FINALIDADE
Registro
Orçamento 
Atualizado]]</f>
        <v>#DIV/0!</v>
      </c>
      <c r="BR164" s="93"/>
      <c r="BS164" s="202" t="e">
        <f>Tabela115[[#This Row],[FINALIDADE
Registro
(+)
Suplementação
 proposta para a
_ª Reformulação]]/Tabela115[[#This Row],[FINALIDADE
Registro
Orçamento 
Atualizado]]</f>
        <v>#DIV/0!</v>
      </c>
      <c r="BT164" s="93"/>
      <c r="BU164" s="202" t="e">
        <f>Tabela115[[#This Row],[FINALIDADE
Registro
(-)
Redução
proposta para a
_ª Reformulação]]/Tabela115[[#This Row],[FINALIDADE
Registro
Orçamento 
Atualizado]]</f>
        <v>#DIV/0!</v>
      </c>
      <c r="BV16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4" s="244"/>
      <c r="BX164" s="31"/>
      <c r="BY16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4" s="93"/>
      <c r="CA164" s="201" t="e">
        <f>Tabela115[[#This Row],[FINALIDADE
Julgamento e Normatização
Despesa Liquidada até __/__/____]]/Tabela115[[#This Row],[FINALIDADE
Julgamento e Normatização
Orçamento 
Atualizado]]</f>
        <v>#DIV/0!</v>
      </c>
      <c r="CB164" s="93"/>
      <c r="CC16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4" s="93"/>
      <c r="CE16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4" s="31"/>
      <c r="CI164" s="31"/>
      <c r="CJ16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4" s="31"/>
      <c r="CL164" s="203" t="e">
        <f>Tabela115[[#This Row],[GESTÃO
Comunicação 
e Eventos
Despesa Liquidada até __/__/____]]/Tabela115[[#This Row],[GESTÃO
Comunicação 
e Eventos
Orçamento 
Atualizado]]</f>
        <v>#DIV/0!</v>
      </c>
      <c r="CM164" s="31"/>
      <c r="CN164" s="203" t="e">
        <f>Tabela115[[#This Row],[GESTÃO
Comunicação 
e Eventos
(+)
Suplementação
 proposta para a
_ª Reformulação]]/Tabela115[[#This Row],[GESTÃO
Comunicação 
e Eventos
Orçamento 
Atualizado]]</f>
        <v>#DIV/0!</v>
      </c>
      <c r="CO164" s="31"/>
      <c r="CP164" s="203" t="e">
        <f>-Tabela115[[#This Row],[GESTÃO
Comunicação 
e Eventos
(-)
Redução
proposta para a
_ª Reformulação]]/Tabela115[[#This Row],[GESTÃO
Comunicação 
e Eventos
Orçamento 
Atualizado]]</f>
        <v>#DIV/0!</v>
      </c>
      <c r="CQ16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4" s="31"/>
      <c r="CS164" s="31"/>
      <c r="CT16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4" s="31"/>
      <c r="CV164" s="203" t="e">
        <f>Tabela115[[#This Row],[GESTÃO
Suporte Técnico-Administrativo
Despesa Liquidada até __/__/____]]/Tabela115[[#This Row],[GESTÃO
Suporte Técnico-Administrativo
Orçamento 
Atualizado]]</f>
        <v>#DIV/0!</v>
      </c>
      <c r="CW164" s="31"/>
      <c r="CX16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4" s="31"/>
      <c r="CZ16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4" s="31"/>
      <c r="DC164" s="31"/>
      <c r="DD16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4" s="31"/>
      <c r="DF164" s="203" t="e">
        <f>Tabela115[[#This Row],[GESTÃO
Tecnologia da
Informação
Despesa Liquidada até __/__/____]]/Tabela115[[#This Row],[GESTÃO
Tecnologia da
Informação
Orçamento 
Atualizado]]</f>
        <v>#DIV/0!</v>
      </c>
      <c r="DG164" s="31"/>
      <c r="DH16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4" s="31"/>
      <c r="DJ164" s="203" t="e">
        <f>-Tabela115[[#This Row],[GESTÃO
Tecnologia da
Informação
(-)
Redução
proposta para a
_ª Reformulação]]/Tabela115[[#This Row],[GESTÃO
Tecnologia da
Informação
Orçamento 
Atualizado]]</f>
        <v>#DIV/0!</v>
      </c>
      <c r="DK16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4" s="31"/>
      <c r="DM164" s="31"/>
      <c r="DN164" s="31">
        <f>Tabela115[[#This Row],[GESTÃO
Infraestrutura
Proposta Orçamentária Inicial]]+Tabela115[[#This Row],[GESTÃO
Infraestrutura
Transposições Orçamentárias 
Nº __ a __ 
e
Reformulações
aprovadas]]</f>
        <v>0</v>
      </c>
      <c r="DO164" s="31"/>
      <c r="DP164" s="203" t="e">
        <f>Tabela115[[#This Row],[GESTÃO
Infraestrutura
Despesa Liquidada até __/__/____]]/Tabela115[[#This Row],[GESTÃO
Infraestrutura
Orçamento 
Atualizado]]</f>
        <v>#DIV/0!</v>
      </c>
      <c r="DQ164" s="31"/>
      <c r="DR164" s="203" t="e">
        <f>Tabela115[[#This Row],[GESTÃO
Infraestrutura
(+)
Suplementação
 proposta para a
_ª Reformulação]]/Tabela115[[#This Row],[GESTÃO
Infraestrutura
Orçamento 
Atualizado]]</f>
        <v>#DIV/0!</v>
      </c>
      <c r="DS164" s="31"/>
      <c r="DT164" s="203" t="e">
        <f>Tabela115[[#This Row],[GESTÃO
Infraestrutura
(-)
Redução
proposta para a
_ª Reformulação]]/Tabela115[[#This Row],[GESTÃO
Infraestrutura
Orçamento 
Atualizado]]</f>
        <v>#DIV/0!</v>
      </c>
      <c r="DU16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4" s="89"/>
      <c r="DX164" s="89"/>
      <c r="DY164" s="89"/>
      <c r="DZ164" s="89"/>
      <c r="EA164" s="89"/>
      <c r="EB164" s="89"/>
      <c r="EC164" s="89"/>
      <c r="ED164" s="89"/>
      <c r="EE164" s="89"/>
    </row>
    <row r="165" spans="1:135" s="18" customFormat="1" ht="12" x14ac:dyDescent="0.25">
      <c r="A165" s="85" t="s">
        <v>200</v>
      </c>
      <c r="B165" s="42" t="s">
        <v>763</v>
      </c>
      <c r="C16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5" s="69" t="e">
        <f>Tabela115[[#This Row],[DESPESA
LIQUIDADA ATÉ
 __/__/____]]/Tabela115[[#This Row],[ORÇAMENTO
ATUALIZADO]]</f>
        <v>#DIV/0!</v>
      </c>
      <c r="H16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5" s="263" t="e">
        <f>Tabela115[[#This Row],[(+)
SUPLEMENTAÇÃO
PROPOSTA PARA A
_ª
REFORMULAÇÃO]]/Tabela115[[#This Row],[ORÇAMENTO
ATUALIZADO]]</f>
        <v>#DIV/0!</v>
      </c>
      <c r="J16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5" s="263" t="e">
        <f>-Tabela115[[#This Row],[(-)
REDUÇÃO
PROPOSTA PARA A
_ª
REFORMULAÇÃO]]/Tabela115[[#This Row],[ORÇAMENTO
ATUALIZADO]]</f>
        <v>#DIV/0!</v>
      </c>
      <c r="L16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5" s="83" t="e">
        <f>(Tabela115[[#This Row],[PROPOSTA
ORÇAMENTÁRIA
ATUALIZADA
APÓS A
_ª
REFORMULAÇÃO]]/Tabela115[[#This Row],[ORÇAMENTO
ATUALIZADO]])-1</f>
        <v>#DIV/0!</v>
      </c>
      <c r="N165" s="225"/>
      <c r="O165" s="93"/>
      <c r="P16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5" s="93"/>
      <c r="R165" s="201" t="e">
        <f>Tabela115[[#This Row],[GOVERNANÇA
Direção e
Liderança
Despesa Liquidada até __/__/____]]/Tabela115[[#This Row],[GOVERNANÇA
Direção e
Liderança
Orçamento 
Atualizado]]</f>
        <v>#DIV/0!</v>
      </c>
      <c r="S165" s="93"/>
      <c r="T16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5" s="93"/>
      <c r="V165" s="201" t="e">
        <f>-Tabela115[[#This Row],[GOVERNANÇA
Direção e
Liderança
(-)
Redução
proposta para a
_ª Reformulação]]/Tabela115[[#This Row],[GOVERNANÇA
Direção e
Liderança
Orçamento 
Atualizado]]</f>
        <v>#DIV/0!</v>
      </c>
      <c r="W16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5" s="31"/>
      <c r="Y165" s="31"/>
      <c r="Z16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5" s="31"/>
      <c r="AB165" s="203" t="e">
        <f>Tabela115[[#This Row],[GOVERNANÇA
Relacionamento 
Institucional
Despesa Liquidada até __/__/____]]/Tabela115[[#This Row],[GOVERNANÇA
Relacionamento 
Institucional
Orçamento 
Atualizado]]</f>
        <v>#DIV/0!</v>
      </c>
      <c r="AC165" s="31"/>
      <c r="AD16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5" s="31"/>
      <c r="AF16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5" s="31"/>
      <c r="AI165" s="93"/>
      <c r="AJ165" s="93">
        <f>Tabela115[[#This Row],[GOVERNANÇA
Estratégia
Proposta Orçamentária Inicial]]+Tabela115[[#This Row],[GOVERNANÇA
Estratégia
Transposições Orçamentárias 
Nº __ a __ 
e
Reformulações
aprovadas]]</f>
        <v>0</v>
      </c>
      <c r="AK165" s="93"/>
      <c r="AL165" s="201" t="e">
        <f>Tabela115[[#This Row],[GOVERNANÇA
Estratégia
Despesa Liquidada até __/__/____]]/Tabela115[[#This Row],[GOVERNANÇA
Estratégia
Orçamento 
Atualizado]]</f>
        <v>#DIV/0!</v>
      </c>
      <c r="AM165" s="93"/>
      <c r="AN165" s="201" t="e">
        <f>Tabela115[[#This Row],[GOVERNANÇA
Estratégia
(+)
Suplementação
 proposta para a
_ª Reformulação]]/Tabela115[[#This Row],[GOVERNANÇA
Estratégia
Orçamento 
Atualizado]]</f>
        <v>#DIV/0!</v>
      </c>
      <c r="AO165" s="93"/>
      <c r="AP165" s="201" t="e">
        <f>-Tabela115[[#This Row],[GOVERNANÇA
Estratégia
(-)
Redução
proposta para a
_ª Reformulação]]/Tabela115[[#This Row],[GOVERNANÇA
Estratégia
Orçamento 
Atualizado]]</f>
        <v>#DIV/0!</v>
      </c>
      <c r="AQ16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5" s="31"/>
      <c r="AS165" s="93"/>
      <c r="AT165" s="93">
        <f>Tabela115[[#This Row],[GOVERNANÇA
Controle
Proposta Orçamentária Inicial]]+Tabela115[[#This Row],[GOVERNANÇA
Controle
Transposições Orçamentárias 
Nº __ a __ 
e
Reformulações
aprovadas]]</f>
        <v>0</v>
      </c>
      <c r="AU165" s="93"/>
      <c r="AV165" s="201" t="e">
        <f>Tabela115[[#This Row],[GOVERNANÇA
Controle
Despesa Liquidada até __/__/____]]/Tabela115[[#This Row],[GOVERNANÇA
Controle
Orçamento 
Atualizado]]</f>
        <v>#DIV/0!</v>
      </c>
      <c r="AW165" s="93"/>
      <c r="AX165" s="201" t="e">
        <f>Tabela115[[#This Row],[GOVERNANÇA
Controle
(+)
Suplementação
 proposta para a
_ª Reformulação]]/Tabela115[[#This Row],[GOVERNANÇA
Controle
Orçamento 
Atualizado]]</f>
        <v>#DIV/0!</v>
      </c>
      <c r="AY165" s="93"/>
      <c r="AZ165" s="201" t="e">
        <f>-Tabela115[[#This Row],[GOVERNANÇA
Controle
(-)
Redução
proposta para a
_ª Reformulação]]/Tabela115[[#This Row],[GOVERNANÇA
Controle
Orçamento 
Atualizado]]</f>
        <v>#DIV/0!</v>
      </c>
      <c r="BA16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5" s="225"/>
      <c r="BD165" s="93"/>
      <c r="BE165" s="93">
        <f>Tabela115[[#This Row],[FINALIDADE
Fiscalização
Proposta Orçamentária Inicial]]+Tabela115[[#This Row],[FINALIDADE
Fiscalização
Transposições Orçamentárias 
Nº __ a __ 
e
Reformulações
aprovadas]]</f>
        <v>0</v>
      </c>
      <c r="BF165" s="93"/>
      <c r="BG165" s="201" t="e">
        <f>Tabela115[[#This Row],[FINALIDADE
Fiscalização
Despesa Liquidada até __/__/____]]/Tabela115[[#This Row],[FINALIDADE
Fiscalização
Orçamento 
Atualizado]]</f>
        <v>#DIV/0!</v>
      </c>
      <c r="BH165" s="93"/>
      <c r="BI165" s="201" t="e">
        <f>Tabela115[[#This Row],[FINALIDADE
Fiscalização
(+)
Suplementação
 proposta para a
_ª Reformulação]]/Tabela115[[#This Row],[FINALIDADE
Fiscalização
Orçamento 
Atualizado]]</f>
        <v>#DIV/0!</v>
      </c>
      <c r="BJ165" s="93"/>
      <c r="BK165" s="201" t="e">
        <f>Tabela115[[#This Row],[FINALIDADE
Fiscalização
(-)
Redução
proposta para a
_ª Reformulação]]/Tabela115[[#This Row],[FINALIDADE
Fiscalização
Orçamento 
Atualizado]]</f>
        <v>#DIV/0!</v>
      </c>
      <c r="BL16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5" s="31"/>
      <c r="BN165" s="93"/>
      <c r="BO165" s="93">
        <f>Tabela115[[#This Row],[FINALIDADE
Registro
Proposta Orçamentária Inicial]]+Tabela115[[#This Row],[FINALIDADE
Registro
Transposições Orçamentárias 
Nº __ a __ 
e
Reformulações
aprovadas]]</f>
        <v>0</v>
      </c>
      <c r="BP165" s="93"/>
      <c r="BQ165" s="202" t="e">
        <f>Tabela115[[#This Row],[FINALIDADE
Registro
Despesa Liquidada até __/__/____]]/Tabela115[[#This Row],[FINALIDADE
Registro
Orçamento 
Atualizado]]</f>
        <v>#DIV/0!</v>
      </c>
      <c r="BR165" s="93"/>
      <c r="BS165" s="202" t="e">
        <f>Tabela115[[#This Row],[FINALIDADE
Registro
(+)
Suplementação
 proposta para a
_ª Reformulação]]/Tabela115[[#This Row],[FINALIDADE
Registro
Orçamento 
Atualizado]]</f>
        <v>#DIV/0!</v>
      </c>
      <c r="BT165" s="93"/>
      <c r="BU165" s="202" t="e">
        <f>Tabela115[[#This Row],[FINALIDADE
Registro
(-)
Redução
proposta para a
_ª Reformulação]]/Tabela115[[#This Row],[FINALIDADE
Registro
Orçamento 
Atualizado]]</f>
        <v>#DIV/0!</v>
      </c>
      <c r="BV16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5" s="244"/>
      <c r="BX165" s="31"/>
      <c r="BY16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5" s="93"/>
      <c r="CA165" s="201" t="e">
        <f>Tabela115[[#This Row],[FINALIDADE
Julgamento e Normatização
Despesa Liquidada até __/__/____]]/Tabela115[[#This Row],[FINALIDADE
Julgamento e Normatização
Orçamento 
Atualizado]]</f>
        <v>#DIV/0!</v>
      </c>
      <c r="CB165" s="93"/>
      <c r="CC16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5" s="93"/>
      <c r="CE16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5" s="31"/>
      <c r="CI165" s="31"/>
      <c r="CJ16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5" s="31"/>
      <c r="CL165" s="203" t="e">
        <f>Tabela115[[#This Row],[GESTÃO
Comunicação 
e Eventos
Despesa Liquidada até __/__/____]]/Tabela115[[#This Row],[GESTÃO
Comunicação 
e Eventos
Orçamento 
Atualizado]]</f>
        <v>#DIV/0!</v>
      </c>
      <c r="CM165" s="31"/>
      <c r="CN165" s="203" t="e">
        <f>Tabela115[[#This Row],[GESTÃO
Comunicação 
e Eventos
(+)
Suplementação
 proposta para a
_ª Reformulação]]/Tabela115[[#This Row],[GESTÃO
Comunicação 
e Eventos
Orçamento 
Atualizado]]</f>
        <v>#DIV/0!</v>
      </c>
      <c r="CO165" s="31"/>
      <c r="CP165" s="203" t="e">
        <f>-Tabela115[[#This Row],[GESTÃO
Comunicação 
e Eventos
(-)
Redução
proposta para a
_ª Reformulação]]/Tabela115[[#This Row],[GESTÃO
Comunicação 
e Eventos
Orçamento 
Atualizado]]</f>
        <v>#DIV/0!</v>
      </c>
      <c r="CQ16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5" s="31"/>
      <c r="CS165" s="31"/>
      <c r="CT16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5" s="31"/>
      <c r="CV165" s="203" t="e">
        <f>Tabela115[[#This Row],[GESTÃO
Suporte Técnico-Administrativo
Despesa Liquidada até __/__/____]]/Tabela115[[#This Row],[GESTÃO
Suporte Técnico-Administrativo
Orçamento 
Atualizado]]</f>
        <v>#DIV/0!</v>
      </c>
      <c r="CW165" s="31"/>
      <c r="CX16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5" s="31"/>
      <c r="CZ16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5" s="31"/>
      <c r="DC165" s="31"/>
      <c r="DD16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5" s="31"/>
      <c r="DF165" s="203" t="e">
        <f>Tabela115[[#This Row],[GESTÃO
Tecnologia da
Informação
Despesa Liquidada até __/__/____]]/Tabela115[[#This Row],[GESTÃO
Tecnologia da
Informação
Orçamento 
Atualizado]]</f>
        <v>#DIV/0!</v>
      </c>
      <c r="DG165" s="31"/>
      <c r="DH16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5" s="31"/>
      <c r="DJ165" s="203" t="e">
        <f>-Tabela115[[#This Row],[GESTÃO
Tecnologia da
Informação
(-)
Redução
proposta para a
_ª Reformulação]]/Tabela115[[#This Row],[GESTÃO
Tecnologia da
Informação
Orçamento 
Atualizado]]</f>
        <v>#DIV/0!</v>
      </c>
      <c r="DK16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5" s="31"/>
      <c r="DM165" s="31"/>
      <c r="DN165" s="31">
        <f>Tabela115[[#This Row],[GESTÃO
Infraestrutura
Proposta Orçamentária Inicial]]+Tabela115[[#This Row],[GESTÃO
Infraestrutura
Transposições Orçamentárias 
Nº __ a __ 
e
Reformulações
aprovadas]]</f>
        <v>0</v>
      </c>
      <c r="DO165" s="31"/>
      <c r="DP165" s="203" t="e">
        <f>Tabela115[[#This Row],[GESTÃO
Infraestrutura
Despesa Liquidada até __/__/____]]/Tabela115[[#This Row],[GESTÃO
Infraestrutura
Orçamento 
Atualizado]]</f>
        <v>#DIV/0!</v>
      </c>
      <c r="DQ165" s="31"/>
      <c r="DR165" s="203" t="e">
        <f>Tabela115[[#This Row],[GESTÃO
Infraestrutura
(+)
Suplementação
 proposta para a
_ª Reformulação]]/Tabela115[[#This Row],[GESTÃO
Infraestrutura
Orçamento 
Atualizado]]</f>
        <v>#DIV/0!</v>
      </c>
      <c r="DS165" s="31"/>
      <c r="DT165" s="203" t="e">
        <f>Tabela115[[#This Row],[GESTÃO
Infraestrutura
(-)
Redução
proposta para a
_ª Reformulação]]/Tabela115[[#This Row],[GESTÃO
Infraestrutura
Orçamento 
Atualizado]]</f>
        <v>#DIV/0!</v>
      </c>
      <c r="DU16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5" s="89"/>
      <c r="DX165" s="89"/>
      <c r="DY165" s="89"/>
      <c r="DZ165" s="89"/>
      <c r="EA165" s="89"/>
      <c r="EB165" s="89"/>
      <c r="EC165" s="89"/>
      <c r="ED165" s="89"/>
      <c r="EE165" s="89"/>
    </row>
    <row r="166" spans="1:135" s="18" customFormat="1" ht="12" x14ac:dyDescent="0.25">
      <c r="A166" s="85" t="s">
        <v>201</v>
      </c>
      <c r="B166" s="42" t="s">
        <v>764</v>
      </c>
      <c r="C16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6" s="69" t="e">
        <f>Tabela115[[#This Row],[DESPESA
LIQUIDADA ATÉ
 __/__/____]]/Tabela115[[#This Row],[ORÇAMENTO
ATUALIZADO]]</f>
        <v>#DIV/0!</v>
      </c>
      <c r="H166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6" s="263" t="e">
        <f>Tabela115[[#This Row],[(+)
SUPLEMENTAÇÃO
PROPOSTA PARA A
_ª
REFORMULAÇÃO]]/Tabela115[[#This Row],[ORÇAMENTO
ATUALIZADO]]</f>
        <v>#DIV/0!</v>
      </c>
      <c r="J166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6" s="263" t="e">
        <f>-Tabela115[[#This Row],[(-)
REDUÇÃO
PROPOSTA PARA A
_ª
REFORMULAÇÃO]]/Tabela115[[#This Row],[ORÇAMENTO
ATUALIZADO]]</f>
        <v>#DIV/0!</v>
      </c>
      <c r="L166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6" s="83" t="e">
        <f>(Tabela115[[#This Row],[PROPOSTA
ORÇAMENTÁRIA
ATUALIZADA
APÓS A
_ª
REFORMULAÇÃO]]/Tabela115[[#This Row],[ORÇAMENTO
ATUALIZADO]])-1</f>
        <v>#DIV/0!</v>
      </c>
      <c r="N166" s="225"/>
      <c r="O166" s="93"/>
      <c r="P16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6" s="93"/>
      <c r="R166" s="201" t="e">
        <f>Tabela115[[#This Row],[GOVERNANÇA
Direção e
Liderança
Despesa Liquidada até __/__/____]]/Tabela115[[#This Row],[GOVERNANÇA
Direção e
Liderança
Orçamento 
Atualizado]]</f>
        <v>#DIV/0!</v>
      </c>
      <c r="S166" s="93"/>
      <c r="T16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6" s="93"/>
      <c r="V166" s="201" t="e">
        <f>-Tabela115[[#This Row],[GOVERNANÇA
Direção e
Liderança
(-)
Redução
proposta para a
_ª Reformulação]]/Tabela115[[#This Row],[GOVERNANÇA
Direção e
Liderança
Orçamento 
Atualizado]]</f>
        <v>#DIV/0!</v>
      </c>
      <c r="W16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6" s="31"/>
      <c r="Y166" s="31"/>
      <c r="Z16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6" s="31"/>
      <c r="AB166" s="203" t="e">
        <f>Tabela115[[#This Row],[GOVERNANÇA
Relacionamento 
Institucional
Despesa Liquidada até __/__/____]]/Tabela115[[#This Row],[GOVERNANÇA
Relacionamento 
Institucional
Orçamento 
Atualizado]]</f>
        <v>#DIV/0!</v>
      </c>
      <c r="AC166" s="31"/>
      <c r="AD166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6" s="31"/>
      <c r="AF16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6" s="31"/>
      <c r="AI166" s="93"/>
      <c r="AJ166" s="93">
        <f>Tabela115[[#This Row],[GOVERNANÇA
Estratégia
Proposta Orçamentária Inicial]]+Tabela115[[#This Row],[GOVERNANÇA
Estratégia
Transposições Orçamentárias 
Nº __ a __ 
e
Reformulações
aprovadas]]</f>
        <v>0</v>
      </c>
      <c r="AK166" s="93"/>
      <c r="AL166" s="201" t="e">
        <f>Tabela115[[#This Row],[GOVERNANÇA
Estratégia
Despesa Liquidada até __/__/____]]/Tabela115[[#This Row],[GOVERNANÇA
Estratégia
Orçamento 
Atualizado]]</f>
        <v>#DIV/0!</v>
      </c>
      <c r="AM166" s="93"/>
      <c r="AN166" s="201" t="e">
        <f>Tabela115[[#This Row],[GOVERNANÇA
Estratégia
(+)
Suplementação
 proposta para a
_ª Reformulação]]/Tabela115[[#This Row],[GOVERNANÇA
Estratégia
Orçamento 
Atualizado]]</f>
        <v>#DIV/0!</v>
      </c>
      <c r="AO166" s="93"/>
      <c r="AP166" s="201" t="e">
        <f>-Tabela115[[#This Row],[GOVERNANÇA
Estratégia
(-)
Redução
proposta para a
_ª Reformulação]]/Tabela115[[#This Row],[GOVERNANÇA
Estratégia
Orçamento 
Atualizado]]</f>
        <v>#DIV/0!</v>
      </c>
      <c r="AQ16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6" s="31"/>
      <c r="AS166" s="93"/>
      <c r="AT166" s="93">
        <f>Tabela115[[#This Row],[GOVERNANÇA
Controle
Proposta Orçamentária Inicial]]+Tabela115[[#This Row],[GOVERNANÇA
Controle
Transposições Orçamentárias 
Nº __ a __ 
e
Reformulações
aprovadas]]</f>
        <v>0</v>
      </c>
      <c r="AU166" s="93"/>
      <c r="AV166" s="201" t="e">
        <f>Tabela115[[#This Row],[GOVERNANÇA
Controle
Despesa Liquidada até __/__/____]]/Tabela115[[#This Row],[GOVERNANÇA
Controle
Orçamento 
Atualizado]]</f>
        <v>#DIV/0!</v>
      </c>
      <c r="AW166" s="93"/>
      <c r="AX166" s="201" t="e">
        <f>Tabela115[[#This Row],[GOVERNANÇA
Controle
(+)
Suplementação
 proposta para a
_ª Reformulação]]/Tabela115[[#This Row],[GOVERNANÇA
Controle
Orçamento 
Atualizado]]</f>
        <v>#DIV/0!</v>
      </c>
      <c r="AY166" s="93"/>
      <c r="AZ166" s="201" t="e">
        <f>-Tabela115[[#This Row],[GOVERNANÇA
Controle
(-)
Redução
proposta para a
_ª Reformulação]]/Tabela115[[#This Row],[GOVERNANÇA
Controle
Orçamento 
Atualizado]]</f>
        <v>#DIV/0!</v>
      </c>
      <c r="BA16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6" s="225"/>
      <c r="BD166" s="93"/>
      <c r="BE166" s="93">
        <f>Tabela115[[#This Row],[FINALIDADE
Fiscalização
Proposta Orçamentária Inicial]]+Tabela115[[#This Row],[FINALIDADE
Fiscalização
Transposições Orçamentárias 
Nº __ a __ 
e
Reformulações
aprovadas]]</f>
        <v>0</v>
      </c>
      <c r="BF166" s="93"/>
      <c r="BG166" s="201" t="e">
        <f>Tabela115[[#This Row],[FINALIDADE
Fiscalização
Despesa Liquidada até __/__/____]]/Tabela115[[#This Row],[FINALIDADE
Fiscalização
Orçamento 
Atualizado]]</f>
        <v>#DIV/0!</v>
      </c>
      <c r="BH166" s="93"/>
      <c r="BI166" s="201" t="e">
        <f>Tabela115[[#This Row],[FINALIDADE
Fiscalização
(+)
Suplementação
 proposta para a
_ª Reformulação]]/Tabela115[[#This Row],[FINALIDADE
Fiscalização
Orçamento 
Atualizado]]</f>
        <v>#DIV/0!</v>
      </c>
      <c r="BJ166" s="93"/>
      <c r="BK166" s="201" t="e">
        <f>Tabela115[[#This Row],[FINALIDADE
Fiscalização
(-)
Redução
proposta para a
_ª Reformulação]]/Tabela115[[#This Row],[FINALIDADE
Fiscalização
Orçamento 
Atualizado]]</f>
        <v>#DIV/0!</v>
      </c>
      <c r="BL16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6" s="31"/>
      <c r="BN166" s="93"/>
      <c r="BO166" s="93">
        <f>Tabela115[[#This Row],[FINALIDADE
Registro
Proposta Orçamentária Inicial]]+Tabela115[[#This Row],[FINALIDADE
Registro
Transposições Orçamentárias 
Nº __ a __ 
e
Reformulações
aprovadas]]</f>
        <v>0</v>
      </c>
      <c r="BP166" s="93"/>
      <c r="BQ166" s="202" t="e">
        <f>Tabela115[[#This Row],[FINALIDADE
Registro
Despesa Liquidada até __/__/____]]/Tabela115[[#This Row],[FINALIDADE
Registro
Orçamento 
Atualizado]]</f>
        <v>#DIV/0!</v>
      </c>
      <c r="BR166" s="93"/>
      <c r="BS166" s="202" t="e">
        <f>Tabela115[[#This Row],[FINALIDADE
Registro
(+)
Suplementação
 proposta para a
_ª Reformulação]]/Tabela115[[#This Row],[FINALIDADE
Registro
Orçamento 
Atualizado]]</f>
        <v>#DIV/0!</v>
      </c>
      <c r="BT166" s="93"/>
      <c r="BU166" s="202" t="e">
        <f>Tabela115[[#This Row],[FINALIDADE
Registro
(-)
Redução
proposta para a
_ª Reformulação]]/Tabela115[[#This Row],[FINALIDADE
Registro
Orçamento 
Atualizado]]</f>
        <v>#DIV/0!</v>
      </c>
      <c r="BV16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6" s="244"/>
      <c r="BX166" s="31"/>
      <c r="BY16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6" s="93"/>
      <c r="CA166" s="201" t="e">
        <f>Tabela115[[#This Row],[FINALIDADE
Julgamento e Normatização
Despesa Liquidada até __/__/____]]/Tabela115[[#This Row],[FINALIDADE
Julgamento e Normatização
Orçamento 
Atualizado]]</f>
        <v>#DIV/0!</v>
      </c>
      <c r="CB166" s="93"/>
      <c r="CC16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6" s="93"/>
      <c r="CE16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6" s="31"/>
      <c r="CI166" s="31"/>
      <c r="CJ16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6" s="31"/>
      <c r="CL166" s="203" t="e">
        <f>Tabela115[[#This Row],[GESTÃO
Comunicação 
e Eventos
Despesa Liquidada até __/__/____]]/Tabela115[[#This Row],[GESTÃO
Comunicação 
e Eventos
Orçamento 
Atualizado]]</f>
        <v>#DIV/0!</v>
      </c>
      <c r="CM166" s="31"/>
      <c r="CN166" s="203" t="e">
        <f>Tabela115[[#This Row],[GESTÃO
Comunicação 
e Eventos
(+)
Suplementação
 proposta para a
_ª Reformulação]]/Tabela115[[#This Row],[GESTÃO
Comunicação 
e Eventos
Orçamento 
Atualizado]]</f>
        <v>#DIV/0!</v>
      </c>
      <c r="CO166" s="31"/>
      <c r="CP166" s="203" t="e">
        <f>-Tabela115[[#This Row],[GESTÃO
Comunicação 
e Eventos
(-)
Redução
proposta para a
_ª Reformulação]]/Tabela115[[#This Row],[GESTÃO
Comunicação 
e Eventos
Orçamento 
Atualizado]]</f>
        <v>#DIV/0!</v>
      </c>
      <c r="CQ16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6" s="31"/>
      <c r="CS166" s="31"/>
      <c r="CT16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6" s="31"/>
      <c r="CV166" s="203" t="e">
        <f>Tabela115[[#This Row],[GESTÃO
Suporte Técnico-Administrativo
Despesa Liquidada até __/__/____]]/Tabela115[[#This Row],[GESTÃO
Suporte Técnico-Administrativo
Orçamento 
Atualizado]]</f>
        <v>#DIV/0!</v>
      </c>
      <c r="CW166" s="31"/>
      <c r="CX166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6" s="31"/>
      <c r="CZ16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6" s="31"/>
      <c r="DC166" s="31"/>
      <c r="DD16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6" s="31"/>
      <c r="DF166" s="203" t="e">
        <f>Tabela115[[#This Row],[GESTÃO
Tecnologia da
Informação
Despesa Liquidada até __/__/____]]/Tabela115[[#This Row],[GESTÃO
Tecnologia da
Informação
Orçamento 
Atualizado]]</f>
        <v>#DIV/0!</v>
      </c>
      <c r="DG166" s="31"/>
      <c r="DH166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6" s="31"/>
      <c r="DJ166" s="203" t="e">
        <f>-Tabela115[[#This Row],[GESTÃO
Tecnologia da
Informação
(-)
Redução
proposta para a
_ª Reformulação]]/Tabela115[[#This Row],[GESTÃO
Tecnologia da
Informação
Orçamento 
Atualizado]]</f>
        <v>#DIV/0!</v>
      </c>
      <c r="DK16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6" s="31"/>
      <c r="DM166" s="31"/>
      <c r="DN166" s="31">
        <f>Tabela115[[#This Row],[GESTÃO
Infraestrutura
Proposta Orçamentária Inicial]]+Tabela115[[#This Row],[GESTÃO
Infraestrutura
Transposições Orçamentárias 
Nº __ a __ 
e
Reformulações
aprovadas]]</f>
        <v>0</v>
      </c>
      <c r="DO166" s="31"/>
      <c r="DP166" s="203" t="e">
        <f>Tabela115[[#This Row],[GESTÃO
Infraestrutura
Despesa Liquidada até __/__/____]]/Tabela115[[#This Row],[GESTÃO
Infraestrutura
Orçamento 
Atualizado]]</f>
        <v>#DIV/0!</v>
      </c>
      <c r="DQ166" s="31"/>
      <c r="DR166" s="203" t="e">
        <f>Tabela115[[#This Row],[GESTÃO
Infraestrutura
(+)
Suplementação
 proposta para a
_ª Reformulação]]/Tabela115[[#This Row],[GESTÃO
Infraestrutura
Orçamento 
Atualizado]]</f>
        <v>#DIV/0!</v>
      </c>
      <c r="DS166" s="31"/>
      <c r="DT166" s="203" t="e">
        <f>Tabela115[[#This Row],[GESTÃO
Infraestrutura
(-)
Redução
proposta para a
_ª Reformulação]]/Tabela115[[#This Row],[GESTÃO
Infraestrutura
Orçamento 
Atualizado]]</f>
        <v>#DIV/0!</v>
      </c>
      <c r="DU16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6" s="89"/>
      <c r="DX166" s="89"/>
      <c r="DY166" s="89"/>
      <c r="DZ166" s="89"/>
      <c r="EA166" s="89"/>
      <c r="EB166" s="89"/>
      <c r="EC166" s="89"/>
      <c r="ED166" s="89"/>
      <c r="EE166" s="89"/>
    </row>
    <row r="167" spans="1:135" s="18" customFormat="1" ht="12" x14ac:dyDescent="0.25">
      <c r="A167" s="85" t="s">
        <v>751</v>
      </c>
      <c r="B167" s="42" t="s">
        <v>765</v>
      </c>
      <c r="C16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7" s="69" t="e">
        <f>Tabela115[[#This Row],[DESPESA
LIQUIDADA ATÉ
 __/__/____]]/Tabela115[[#This Row],[ORÇAMENTO
ATUALIZADO]]</f>
        <v>#DIV/0!</v>
      </c>
      <c r="H167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7" s="263" t="e">
        <f>Tabela115[[#This Row],[(+)
SUPLEMENTAÇÃO
PROPOSTA PARA A
_ª
REFORMULAÇÃO]]/Tabela115[[#This Row],[ORÇAMENTO
ATUALIZADO]]</f>
        <v>#DIV/0!</v>
      </c>
      <c r="J167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7" s="263" t="e">
        <f>-Tabela115[[#This Row],[(-)
REDUÇÃO
PROPOSTA PARA A
_ª
REFORMULAÇÃO]]/Tabela115[[#This Row],[ORÇAMENTO
ATUALIZADO]]</f>
        <v>#DIV/0!</v>
      </c>
      <c r="L167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7" s="83" t="e">
        <f>(Tabela115[[#This Row],[PROPOSTA
ORÇAMENTÁRIA
ATUALIZADA
APÓS A
_ª
REFORMULAÇÃO]]/Tabela115[[#This Row],[ORÇAMENTO
ATUALIZADO]])-1</f>
        <v>#DIV/0!</v>
      </c>
      <c r="N167" s="225"/>
      <c r="O167" s="93"/>
      <c r="P16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7" s="93"/>
      <c r="R167" s="201" t="e">
        <f>Tabela115[[#This Row],[GOVERNANÇA
Direção e
Liderança
Despesa Liquidada até __/__/____]]/Tabela115[[#This Row],[GOVERNANÇA
Direção e
Liderança
Orçamento 
Atualizado]]</f>
        <v>#DIV/0!</v>
      </c>
      <c r="S167" s="93"/>
      <c r="T16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7" s="93"/>
      <c r="V167" s="201" t="e">
        <f>-Tabela115[[#This Row],[GOVERNANÇA
Direção e
Liderança
(-)
Redução
proposta para a
_ª Reformulação]]/Tabela115[[#This Row],[GOVERNANÇA
Direção e
Liderança
Orçamento 
Atualizado]]</f>
        <v>#DIV/0!</v>
      </c>
      <c r="W16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7" s="31"/>
      <c r="Y167" s="31"/>
      <c r="Z16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7" s="31"/>
      <c r="AB167" s="203" t="e">
        <f>Tabela115[[#This Row],[GOVERNANÇA
Relacionamento 
Institucional
Despesa Liquidada até __/__/____]]/Tabela115[[#This Row],[GOVERNANÇA
Relacionamento 
Institucional
Orçamento 
Atualizado]]</f>
        <v>#DIV/0!</v>
      </c>
      <c r="AC167" s="31"/>
      <c r="AD167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7" s="31"/>
      <c r="AF16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7" s="31"/>
      <c r="AI167" s="93"/>
      <c r="AJ167" s="93">
        <f>Tabela115[[#This Row],[GOVERNANÇA
Estratégia
Proposta Orçamentária Inicial]]+Tabela115[[#This Row],[GOVERNANÇA
Estratégia
Transposições Orçamentárias 
Nº __ a __ 
e
Reformulações
aprovadas]]</f>
        <v>0</v>
      </c>
      <c r="AK167" s="93"/>
      <c r="AL167" s="201" t="e">
        <f>Tabela115[[#This Row],[GOVERNANÇA
Estratégia
Despesa Liquidada até __/__/____]]/Tabela115[[#This Row],[GOVERNANÇA
Estratégia
Orçamento 
Atualizado]]</f>
        <v>#DIV/0!</v>
      </c>
      <c r="AM167" s="93"/>
      <c r="AN167" s="201" t="e">
        <f>Tabela115[[#This Row],[GOVERNANÇA
Estratégia
(+)
Suplementação
 proposta para a
_ª Reformulação]]/Tabela115[[#This Row],[GOVERNANÇA
Estratégia
Orçamento 
Atualizado]]</f>
        <v>#DIV/0!</v>
      </c>
      <c r="AO167" s="93"/>
      <c r="AP167" s="201" t="e">
        <f>-Tabela115[[#This Row],[GOVERNANÇA
Estratégia
(-)
Redução
proposta para a
_ª Reformulação]]/Tabela115[[#This Row],[GOVERNANÇA
Estratégia
Orçamento 
Atualizado]]</f>
        <v>#DIV/0!</v>
      </c>
      <c r="AQ16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7" s="31"/>
      <c r="AS167" s="93"/>
      <c r="AT167" s="93">
        <f>Tabela115[[#This Row],[GOVERNANÇA
Controle
Proposta Orçamentária Inicial]]+Tabela115[[#This Row],[GOVERNANÇA
Controle
Transposições Orçamentárias 
Nº __ a __ 
e
Reformulações
aprovadas]]</f>
        <v>0</v>
      </c>
      <c r="AU167" s="93"/>
      <c r="AV167" s="201" t="e">
        <f>Tabela115[[#This Row],[GOVERNANÇA
Controle
Despesa Liquidada até __/__/____]]/Tabela115[[#This Row],[GOVERNANÇA
Controle
Orçamento 
Atualizado]]</f>
        <v>#DIV/0!</v>
      </c>
      <c r="AW167" s="93"/>
      <c r="AX167" s="201" t="e">
        <f>Tabela115[[#This Row],[GOVERNANÇA
Controle
(+)
Suplementação
 proposta para a
_ª Reformulação]]/Tabela115[[#This Row],[GOVERNANÇA
Controle
Orçamento 
Atualizado]]</f>
        <v>#DIV/0!</v>
      </c>
      <c r="AY167" s="93"/>
      <c r="AZ167" s="201" t="e">
        <f>-Tabela115[[#This Row],[GOVERNANÇA
Controle
(-)
Redução
proposta para a
_ª Reformulação]]/Tabela115[[#This Row],[GOVERNANÇA
Controle
Orçamento 
Atualizado]]</f>
        <v>#DIV/0!</v>
      </c>
      <c r="BA16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7" s="225"/>
      <c r="BD167" s="93"/>
      <c r="BE167" s="93">
        <f>Tabela115[[#This Row],[FINALIDADE
Fiscalização
Proposta Orçamentária Inicial]]+Tabela115[[#This Row],[FINALIDADE
Fiscalização
Transposições Orçamentárias 
Nº __ a __ 
e
Reformulações
aprovadas]]</f>
        <v>0</v>
      </c>
      <c r="BF167" s="93"/>
      <c r="BG167" s="201" t="e">
        <f>Tabela115[[#This Row],[FINALIDADE
Fiscalização
Despesa Liquidada até __/__/____]]/Tabela115[[#This Row],[FINALIDADE
Fiscalização
Orçamento 
Atualizado]]</f>
        <v>#DIV/0!</v>
      </c>
      <c r="BH167" s="93"/>
      <c r="BI167" s="201" t="e">
        <f>Tabela115[[#This Row],[FINALIDADE
Fiscalização
(+)
Suplementação
 proposta para a
_ª Reformulação]]/Tabela115[[#This Row],[FINALIDADE
Fiscalização
Orçamento 
Atualizado]]</f>
        <v>#DIV/0!</v>
      </c>
      <c r="BJ167" s="93"/>
      <c r="BK167" s="201" t="e">
        <f>Tabela115[[#This Row],[FINALIDADE
Fiscalização
(-)
Redução
proposta para a
_ª Reformulação]]/Tabela115[[#This Row],[FINALIDADE
Fiscalização
Orçamento 
Atualizado]]</f>
        <v>#DIV/0!</v>
      </c>
      <c r="BL16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7" s="31"/>
      <c r="BN167" s="93"/>
      <c r="BO167" s="93">
        <f>Tabela115[[#This Row],[FINALIDADE
Registro
Proposta Orçamentária Inicial]]+Tabela115[[#This Row],[FINALIDADE
Registro
Transposições Orçamentárias 
Nº __ a __ 
e
Reformulações
aprovadas]]</f>
        <v>0</v>
      </c>
      <c r="BP167" s="93"/>
      <c r="BQ167" s="202" t="e">
        <f>Tabela115[[#This Row],[FINALIDADE
Registro
Despesa Liquidada até __/__/____]]/Tabela115[[#This Row],[FINALIDADE
Registro
Orçamento 
Atualizado]]</f>
        <v>#DIV/0!</v>
      </c>
      <c r="BR167" s="93"/>
      <c r="BS167" s="202" t="e">
        <f>Tabela115[[#This Row],[FINALIDADE
Registro
(+)
Suplementação
 proposta para a
_ª Reformulação]]/Tabela115[[#This Row],[FINALIDADE
Registro
Orçamento 
Atualizado]]</f>
        <v>#DIV/0!</v>
      </c>
      <c r="BT167" s="93"/>
      <c r="BU167" s="202" t="e">
        <f>Tabela115[[#This Row],[FINALIDADE
Registro
(-)
Redução
proposta para a
_ª Reformulação]]/Tabela115[[#This Row],[FINALIDADE
Registro
Orçamento 
Atualizado]]</f>
        <v>#DIV/0!</v>
      </c>
      <c r="BV16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7" s="244"/>
      <c r="BX167" s="31"/>
      <c r="BY16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7" s="93"/>
      <c r="CA167" s="201" t="e">
        <f>Tabela115[[#This Row],[FINALIDADE
Julgamento e Normatização
Despesa Liquidada até __/__/____]]/Tabela115[[#This Row],[FINALIDADE
Julgamento e Normatização
Orçamento 
Atualizado]]</f>
        <v>#DIV/0!</v>
      </c>
      <c r="CB167" s="93"/>
      <c r="CC16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7" s="93"/>
      <c r="CE16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7" s="31"/>
      <c r="CI167" s="31"/>
      <c r="CJ16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7" s="31"/>
      <c r="CL167" s="203" t="e">
        <f>Tabela115[[#This Row],[GESTÃO
Comunicação 
e Eventos
Despesa Liquidada até __/__/____]]/Tabela115[[#This Row],[GESTÃO
Comunicação 
e Eventos
Orçamento 
Atualizado]]</f>
        <v>#DIV/0!</v>
      </c>
      <c r="CM167" s="31"/>
      <c r="CN167" s="203" t="e">
        <f>Tabela115[[#This Row],[GESTÃO
Comunicação 
e Eventos
(+)
Suplementação
 proposta para a
_ª Reformulação]]/Tabela115[[#This Row],[GESTÃO
Comunicação 
e Eventos
Orçamento 
Atualizado]]</f>
        <v>#DIV/0!</v>
      </c>
      <c r="CO167" s="31"/>
      <c r="CP167" s="203" t="e">
        <f>-Tabela115[[#This Row],[GESTÃO
Comunicação 
e Eventos
(-)
Redução
proposta para a
_ª Reformulação]]/Tabela115[[#This Row],[GESTÃO
Comunicação 
e Eventos
Orçamento 
Atualizado]]</f>
        <v>#DIV/0!</v>
      </c>
      <c r="CQ16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7" s="31"/>
      <c r="CS167" s="31"/>
      <c r="CT16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7" s="31"/>
      <c r="CV167" s="203" t="e">
        <f>Tabela115[[#This Row],[GESTÃO
Suporte Técnico-Administrativo
Despesa Liquidada até __/__/____]]/Tabela115[[#This Row],[GESTÃO
Suporte Técnico-Administrativo
Orçamento 
Atualizado]]</f>
        <v>#DIV/0!</v>
      </c>
      <c r="CW167" s="31"/>
      <c r="CX167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7" s="31"/>
      <c r="CZ16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7" s="31"/>
      <c r="DC167" s="31"/>
      <c r="DD16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7" s="31"/>
      <c r="DF167" s="203" t="e">
        <f>Tabela115[[#This Row],[GESTÃO
Tecnologia da
Informação
Despesa Liquidada até __/__/____]]/Tabela115[[#This Row],[GESTÃO
Tecnologia da
Informação
Orçamento 
Atualizado]]</f>
        <v>#DIV/0!</v>
      </c>
      <c r="DG167" s="31"/>
      <c r="DH167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7" s="31"/>
      <c r="DJ167" s="203" t="e">
        <f>-Tabela115[[#This Row],[GESTÃO
Tecnologia da
Informação
(-)
Redução
proposta para a
_ª Reformulação]]/Tabela115[[#This Row],[GESTÃO
Tecnologia da
Informação
Orçamento 
Atualizado]]</f>
        <v>#DIV/0!</v>
      </c>
      <c r="DK16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7" s="31"/>
      <c r="DM167" s="31"/>
      <c r="DN167" s="31">
        <f>Tabela115[[#This Row],[GESTÃO
Infraestrutura
Proposta Orçamentária Inicial]]+Tabela115[[#This Row],[GESTÃO
Infraestrutura
Transposições Orçamentárias 
Nº __ a __ 
e
Reformulações
aprovadas]]</f>
        <v>0</v>
      </c>
      <c r="DO167" s="31"/>
      <c r="DP167" s="203" t="e">
        <f>Tabela115[[#This Row],[GESTÃO
Infraestrutura
Despesa Liquidada até __/__/____]]/Tabela115[[#This Row],[GESTÃO
Infraestrutura
Orçamento 
Atualizado]]</f>
        <v>#DIV/0!</v>
      </c>
      <c r="DQ167" s="31"/>
      <c r="DR167" s="203" t="e">
        <f>Tabela115[[#This Row],[GESTÃO
Infraestrutura
(+)
Suplementação
 proposta para a
_ª Reformulação]]/Tabela115[[#This Row],[GESTÃO
Infraestrutura
Orçamento 
Atualizado]]</f>
        <v>#DIV/0!</v>
      </c>
      <c r="DS167" s="31"/>
      <c r="DT167" s="203" t="e">
        <f>Tabela115[[#This Row],[GESTÃO
Infraestrutura
(-)
Redução
proposta para a
_ª Reformulação]]/Tabela115[[#This Row],[GESTÃO
Infraestrutura
Orçamento 
Atualizado]]</f>
        <v>#DIV/0!</v>
      </c>
      <c r="DU16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7" s="89"/>
      <c r="DX167" s="89"/>
      <c r="DY167" s="89"/>
      <c r="DZ167" s="89"/>
      <c r="EA167" s="89"/>
      <c r="EB167" s="89"/>
      <c r="EC167" s="89"/>
      <c r="ED167" s="89"/>
      <c r="EE167" s="89"/>
    </row>
    <row r="168" spans="1:135" s="18" customFormat="1" ht="12" x14ac:dyDescent="0.25">
      <c r="A168" s="85" t="s">
        <v>202</v>
      </c>
      <c r="B168" s="42" t="s">
        <v>369</v>
      </c>
      <c r="C16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8" s="69" t="e">
        <f>Tabela115[[#This Row],[DESPESA
LIQUIDADA ATÉ
 __/__/____]]/Tabela115[[#This Row],[ORÇAMENTO
ATUALIZADO]]</f>
        <v>#DIV/0!</v>
      </c>
      <c r="H168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8" s="263" t="e">
        <f>Tabela115[[#This Row],[(+)
SUPLEMENTAÇÃO
PROPOSTA PARA A
_ª
REFORMULAÇÃO]]/Tabela115[[#This Row],[ORÇAMENTO
ATUALIZADO]]</f>
        <v>#DIV/0!</v>
      </c>
      <c r="J168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8" s="263" t="e">
        <f>-Tabela115[[#This Row],[(-)
REDUÇÃO
PROPOSTA PARA A
_ª
REFORMULAÇÃO]]/Tabela115[[#This Row],[ORÇAMENTO
ATUALIZADO]]</f>
        <v>#DIV/0!</v>
      </c>
      <c r="L168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8" s="83" t="e">
        <f>(Tabela115[[#This Row],[PROPOSTA
ORÇAMENTÁRIA
ATUALIZADA
APÓS A
_ª
REFORMULAÇÃO]]/Tabela115[[#This Row],[ORÇAMENTO
ATUALIZADO]])-1</f>
        <v>#DIV/0!</v>
      </c>
      <c r="N168" s="225"/>
      <c r="O168" s="93"/>
      <c r="P16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8" s="93"/>
      <c r="R168" s="201" t="e">
        <f>Tabela115[[#This Row],[GOVERNANÇA
Direção e
Liderança
Despesa Liquidada até __/__/____]]/Tabela115[[#This Row],[GOVERNANÇA
Direção e
Liderança
Orçamento 
Atualizado]]</f>
        <v>#DIV/0!</v>
      </c>
      <c r="S168" s="93"/>
      <c r="T16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8" s="93"/>
      <c r="V168" s="201" t="e">
        <f>-Tabela115[[#This Row],[GOVERNANÇA
Direção e
Liderança
(-)
Redução
proposta para a
_ª Reformulação]]/Tabela115[[#This Row],[GOVERNANÇA
Direção e
Liderança
Orçamento 
Atualizado]]</f>
        <v>#DIV/0!</v>
      </c>
      <c r="W16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8" s="31"/>
      <c r="Y168" s="31"/>
      <c r="Z16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8" s="31"/>
      <c r="AB168" s="203" t="e">
        <f>Tabela115[[#This Row],[GOVERNANÇA
Relacionamento 
Institucional
Despesa Liquidada até __/__/____]]/Tabela115[[#This Row],[GOVERNANÇA
Relacionamento 
Institucional
Orçamento 
Atualizado]]</f>
        <v>#DIV/0!</v>
      </c>
      <c r="AC168" s="31"/>
      <c r="AD168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8" s="31"/>
      <c r="AF16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8" s="31"/>
      <c r="AI168" s="93"/>
      <c r="AJ168" s="93">
        <f>Tabela115[[#This Row],[GOVERNANÇA
Estratégia
Proposta Orçamentária Inicial]]+Tabela115[[#This Row],[GOVERNANÇA
Estratégia
Transposições Orçamentárias 
Nº __ a __ 
e
Reformulações
aprovadas]]</f>
        <v>0</v>
      </c>
      <c r="AK168" s="93"/>
      <c r="AL168" s="201" t="e">
        <f>Tabela115[[#This Row],[GOVERNANÇA
Estratégia
Despesa Liquidada até __/__/____]]/Tabela115[[#This Row],[GOVERNANÇA
Estratégia
Orçamento 
Atualizado]]</f>
        <v>#DIV/0!</v>
      </c>
      <c r="AM168" s="93"/>
      <c r="AN168" s="201" t="e">
        <f>Tabela115[[#This Row],[GOVERNANÇA
Estratégia
(+)
Suplementação
 proposta para a
_ª Reformulação]]/Tabela115[[#This Row],[GOVERNANÇA
Estratégia
Orçamento 
Atualizado]]</f>
        <v>#DIV/0!</v>
      </c>
      <c r="AO168" s="93"/>
      <c r="AP168" s="201" t="e">
        <f>-Tabela115[[#This Row],[GOVERNANÇA
Estratégia
(-)
Redução
proposta para a
_ª Reformulação]]/Tabela115[[#This Row],[GOVERNANÇA
Estratégia
Orçamento 
Atualizado]]</f>
        <v>#DIV/0!</v>
      </c>
      <c r="AQ16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8" s="31"/>
      <c r="AS168" s="93"/>
      <c r="AT168" s="93">
        <f>Tabela115[[#This Row],[GOVERNANÇA
Controle
Proposta Orçamentária Inicial]]+Tabela115[[#This Row],[GOVERNANÇA
Controle
Transposições Orçamentárias 
Nº __ a __ 
e
Reformulações
aprovadas]]</f>
        <v>0</v>
      </c>
      <c r="AU168" s="93"/>
      <c r="AV168" s="201" t="e">
        <f>Tabela115[[#This Row],[GOVERNANÇA
Controle
Despesa Liquidada até __/__/____]]/Tabela115[[#This Row],[GOVERNANÇA
Controle
Orçamento 
Atualizado]]</f>
        <v>#DIV/0!</v>
      </c>
      <c r="AW168" s="93"/>
      <c r="AX168" s="201" t="e">
        <f>Tabela115[[#This Row],[GOVERNANÇA
Controle
(+)
Suplementação
 proposta para a
_ª Reformulação]]/Tabela115[[#This Row],[GOVERNANÇA
Controle
Orçamento 
Atualizado]]</f>
        <v>#DIV/0!</v>
      </c>
      <c r="AY168" s="93"/>
      <c r="AZ168" s="201" t="e">
        <f>-Tabela115[[#This Row],[GOVERNANÇA
Controle
(-)
Redução
proposta para a
_ª Reformulação]]/Tabela115[[#This Row],[GOVERNANÇA
Controle
Orçamento 
Atualizado]]</f>
        <v>#DIV/0!</v>
      </c>
      <c r="BA16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8" s="225"/>
      <c r="BD168" s="93"/>
      <c r="BE168" s="93">
        <f>Tabela115[[#This Row],[FINALIDADE
Fiscalização
Proposta Orçamentária Inicial]]+Tabela115[[#This Row],[FINALIDADE
Fiscalização
Transposições Orçamentárias 
Nº __ a __ 
e
Reformulações
aprovadas]]</f>
        <v>0</v>
      </c>
      <c r="BF168" s="93"/>
      <c r="BG168" s="201" t="e">
        <f>Tabela115[[#This Row],[FINALIDADE
Fiscalização
Despesa Liquidada até __/__/____]]/Tabela115[[#This Row],[FINALIDADE
Fiscalização
Orçamento 
Atualizado]]</f>
        <v>#DIV/0!</v>
      </c>
      <c r="BH168" s="93"/>
      <c r="BI168" s="201" t="e">
        <f>Tabela115[[#This Row],[FINALIDADE
Fiscalização
(+)
Suplementação
 proposta para a
_ª Reformulação]]/Tabela115[[#This Row],[FINALIDADE
Fiscalização
Orçamento 
Atualizado]]</f>
        <v>#DIV/0!</v>
      </c>
      <c r="BJ168" s="93"/>
      <c r="BK168" s="201" t="e">
        <f>Tabela115[[#This Row],[FINALIDADE
Fiscalização
(-)
Redução
proposta para a
_ª Reformulação]]/Tabela115[[#This Row],[FINALIDADE
Fiscalização
Orçamento 
Atualizado]]</f>
        <v>#DIV/0!</v>
      </c>
      <c r="BL16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8" s="31"/>
      <c r="BN168" s="93"/>
      <c r="BO168" s="93">
        <f>Tabela115[[#This Row],[FINALIDADE
Registro
Proposta Orçamentária Inicial]]+Tabela115[[#This Row],[FINALIDADE
Registro
Transposições Orçamentárias 
Nº __ a __ 
e
Reformulações
aprovadas]]</f>
        <v>0</v>
      </c>
      <c r="BP168" s="93"/>
      <c r="BQ168" s="202" t="e">
        <f>Tabela115[[#This Row],[FINALIDADE
Registro
Despesa Liquidada até __/__/____]]/Tabela115[[#This Row],[FINALIDADE
Registro
Orçamento 
Atualizado]]</f>
        <v>#DIV/0!</v>
      </c>
      <c r="BR168" s="93"/>
      <c r="BS168" s="202" t="e">
        <f>Tabela115[[#This Row],[FINALIDADE
Registro
(+)
Suplementação
 proposta para a
_ª Reformulação]]/Tabela115[[#This Row],[FINALIDADE
Registro
Orçamento 
Atualizado]]</f>
        <v>#DIV/0!</v>
      </c>
      <c r="BT168" s="93"/>
      <c r="BU168" s="202" t="e">
        <f>Tabela115[[#This Row],[FINALIDADE
Registro
(-)
Redução
proposta para a
_ª Reformulação]]/Tabela115[[#This Row],[FINALIDADE
Registro
Orçamento 
Atualizado]]</f>
        <v>#DIV/0!</v>
      </c>
      <c r="BV16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8" s="244"/>
      <c r="BX168" s="31"/>
      <c r="BY16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8" s="93"/>
      <c r="CA168" s="201" t="e">
        <f>Tabela115[[#This Row],[FINALIDADE
Julgamento e Normatização
Despesa Liquidada até __/__/____]]/Tabela115[[#This Row],[FINALIDADE
Julgamento e Normatização
Orçamento 
Atualizado]]</f>
        <v>#DIV/0!</v>
      </c>
      <c r="CB168" s="93"/>
      <c r="CC16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8" s="93"/>
      <c r="CE16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8" s="31"/>
      <c r="CI168" s="31"/>
      <c r="CJ16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8" s="31"/>
      <c r="CL168" s="203" t="e">
        <f>Tabela115[[#This Row],[GESTÃO
Comunicação 
e Eventos
Despesa Liquidada até __/__/____]]/Tabela115[[#This Row],[GESTÃO
Comunicação 
e Eventos
Orçamento 
Atualizado]]</f>
        <v>#DIV/0!</v>
      </c>
      <c r="CM168" s="31"/>
      <c r="CN168" s="203" t="e">
        <f>Tabela115[[#This Row],[GESTÃO
Comunicação 
e Eventos
(+)
Suplementação
 proposta para a
_ª Reformulação]]/Tabela115[[#This Row],[GESTÃO
Comunicação 
e Eventos
Orçamento 
Atualizado]]</f>
        <v>#DIV/0!</v>
      </c>
      <c r="CO168" s="31"/>
      <c r="CP168" s="203" t="e">
        <f>-Tabela115[[#This Row],[GESTÃO
Comunicação 
e Eventos
(-)
Redução
proposta para a
_ª Reformulação]]/Tabela115[[#This Row],[GESTÃO
Comunicação 
e Eventos
Orçamento 
Atualizado]]</f>
        <v>#DIV/0!</v>
      </c>
      <c r="CQ16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8" s="31"/>
      <c r="CS168" s="31"/>
      <c r="CT16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8" s="31"/>
      <c r="CV168" s="203" t="e">
        <f>Tabela115[[#This Row],[GESTÃO
Suporte Técnico-Administrativo
Despesa Liquidada até __/__/____]]/Tabela115[[#This Row],[GESTÃO
Suporte Técnico-Administrativo
Orçamento 
Atualizado]]</f>
        <v>#DIV/0!</v>
      </c>
      <c r="CW168" s="31"/>
      <c r="CX168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8" s="31"/>
      <c r="CZ16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8" s="31"/>
      <c r="DC168" s="31"/>
      <c r="DD16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8" s="31"/>
      <c r="DF168" s="203" t="e">
        <f>Tabela115[[#This Row],[GESTÃO
Tecnologia da
Informação
Despesa Liquidada até __/__/____]]/Tabela115[[#This Row],[GESTÃO
Tecnologia da
Informação
Orçamento 
Atualizado]]</f>
        <v>#DIV/0!</v>
      </c>
      <c r="DG168" s="31"/>
      <c r="DH168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8" s="31"/>
      <c r="DJ168" s="203" t="e">
        <f>-Tabela115[[#This Row],[GESTÃO
Tecnologia da
Informação
(-)
Redução
proposta para a
_ª Reformulação]]/Tabela115[[#This Row],[GESTÃO
Tecnologia da
Informação
Orçamento 
Atualizado]]</f>
        <v>#DIV/0!</v>
      </c>
      <c r="DK16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8" s="31"/>
      <c r="DM168" s="31"/>
      <c r="DN168" s="31">
        <f>Tabela115[[#This Row],[GESTÃO
Infraestrutura
Proposta Orçamentária Inicial]]+Tabela115[[#This Row],[GESTÃO
Infraestrutura
Transposições Orçamentárias 
Nº __ a __ 
e
Reformulações
aprovadas]]</f>
        <v>0</v>
      </c>
      <c r="DO168" s="31"/>
      <c r="DP168" s="203" t="e">
        <f>Tabela115[[#This Row],[GESTÃO
Infraestrutura
Despesa Liquidada até __/__/____]]/Tabela115[[#This Row],[GESTÃO
Infraestrutura
Orçamento 
Atualizado]]</f>
        <v>#DIV/0!</v>
      </c>
      <c r="DQ168" s="31"/>
      <c r="DR168" s="203" t="e">
        <f>Tabela115[[#This Row],[GESTÃO
Infraestrutura
(+)
Suplementação
 proposta para a
_ª Reformulação]]/Tabela115[[#This Row],[GESTÃO
Infraestrutura
Orçamento 
Atualizado]]</f>
        <v>#DIV/0!</v>
      </c>
      <c r="DS168" s="31"/>
      <c r="DT168" s="203" t="e">
        <f>Tabela115[[#This Row],[GESTÃO
Infraestrutura
(-)
Redução
proposta para a
_ª Reformulação]]/Tabela115[[#This Row],[GESTÃO
Infraestrutura
Orçamento 
Atualizado]]</f>
        <v>#DIV/0!</v>
      </c>
      <c r="DU16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8" s="89"/>
      <c r="DX168" s="89"/>
      <c r="DY168" s="89"/>
      <c r="DZ168" s="89"/>
      <c r="EA168" s="89"/>
      <c r="EB168" s="89"/>
      <c r="EC168" s="89"/>
      <c r="ED168" s="89"/>
      <c r="EE168" s="89"/>
    </row>
    <row r="169" spans="1:135" s="18" customFormat="1" ht="12" x14ac:dyDescent="0.25">
      <c r="A169" s="85" t="s">
        <v>203</v>
      </c>
      <c r="B169" s="42" t="s">
        <v>766</v>
      </c>
      <c r="C16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6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6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6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69" s="69" t="e">
        <f>Tabela115[[#This Row],[DESPESA
LIQUIDADA ATÉ
 __/__/____]]/Tabela115[[#This Row],[ORÇAMENTO
ATUALIZADO]]</f>
        <v>#DIV/0!</v>
      </c>
      <c r="H169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69" s="263" t="e">
        <f>Tabela115[[#This Row],[(+)
SUPLEMENTAÇÃO
PROPOSTA PARA A
_ª
REFORMULAÇÃO]]/Tabela115[[#This Row],[ORÇAMENTO
ATUALIZADO]]</f>
        <v>#DIV/0!</v>
      </c>
      <c r="J169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69" s="263" t="e">
        <f>-Tabela115[[#This Row],[(-)
REDUÇÃO
PROPOSTA PARA A
_ª
REFORMULAÇÃO]]/Tabela115[[#This Row],[ORÇAMENTO
ATUALIZADO]]</f>
        <v>#DIV/0!</v>
      </c>
      <c r="L169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69" s="83" t="e">
        <f>(Tabela115[[#This Row],[PROPOSTA
ORÇAMENTÁRIA
ATUALIZADA
APÓS A
_ª
REFORMULAÇÃO]]/Tabela115[[#This Row],[ORÇAMENTO
ATUALIZADO]])-1</f>
        <v>#DIV/0!</v>
      </c>
      <c r="N169" s="225"/>
      <c r="O169" s="93"/>
      <c r="P16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69" s="93"/>
      <c r="R169" s="201" t="e">
        <f>Tabela115[[#This Row],[GOVERNANÇA
Direção e
Liderança
Despesa Liquidada até __/__/____]]/Tabela115[[#This Row],[GOVERNANÇA
Direção e
Liderança
Orçamento 
Atualizado]]</f>
        <v>#DIV/0!</v>
      </c>
      <c r="S169" s="93"/>
      <c r="T16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69" s="93"/>
      <c r="V169" s="201" t="e">
        <f>-Tabela115[[#This Row],[GOVERNANÇA
Direção e
Liderança
(-)
Redução
proposta para a
_ª Reformulação]]/Tabela115[[#This Row],[GOVERNANÇA
Direção e
Liderança
Orçamento 
Atualizado]]</f>
        <v>#DIV/0!</v>
      </c>
      <c r="W16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69" s="31"/>
      <c r="Y169" s="31"/>
      <c r="Z16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69" s="31"/>
      <c r="AB169" s="203" t="e">
        <f>Tabela115[[#This Row],[GOVERNANÇA
Relacionamento 
Institucional
Despesa Liquidada até __/__/____]]/Tabela115[[#This Row],[GOVERNANÇA
Relacionamento 
Institucional
Orçamento 
Atualizado]]</f>
        <v>#DIV/0!</v>
      </c>
      <c r="AC169" s="31"/>
      <c r="AD169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69" s="31"/>
      <c r="AF16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6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69" s="31"/>
      <c r="AI169" s="93"/>
      <c r="AJ169" s="93">
        <f>Tabela115[[#This Row],[GOVERNANÇA
Estratégia
Proposta Orçamentária Inicial]]+Tabela115[[#This Row],[GOVERNANÇA
Estratégia
Transposições Orçamentárias 
Nº __ a __ 
e
Reformulações
aprovadas]]</f>
        <v>0</v>
      </c>
      <c r="AK169" s="93"/>
      <c r="AL169" s="201" t="e">
        <f>Tabela115[[#This Row],[GOVERNANÇA
Estratégia
Despesa Liquidada até __/__/____]]/Tabela115[[#This Row],[GOVERNANÇA
Estratégia
Orçamento 
Atualizado]]</f>
        <v>#DIV/0!</v>
      </c>
      <c r="AM169" s="93"/>
      <c r="AN169" s="201" t="e">
        <f>Tabela115[[#This Row],[GOVERNANÇA
Estratégia
(+)
Suplementação
 proposta para a
_ª Reformulação]]/Tabela115[[#This Row],[GOVERNANÇA
Estratégia
Orçamento 
Atualizado]]</f>
        <v>#DIV/0!</v>
      </c>
      <c r="AO169" s="93"/>
      <c r="AP169" s="201" t="e">
        <f>-Tabela115[[#This Row],[GOVERNANÇA
Estratégia
(-)
Redução
proposta para a
_ª Reformulação]]/Tabela115[[#This Row],[GOVERNANÇA
Estratégia
Orçamento 
Atualizado]]</f>
        <v>#DIV/0!</v>
      </c>
      <c r="AQ16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69" s="31"/>
      <c r="AS169" s="93"/>
      <c r="AT169" s="93">
        <f>Tabela115[[#This Row],[GOVERNANÇA
Controle
Proposta Orçamentária Inicial]]+Tabela115[[#This Row],[GOVERNANÇA
Controle
Transposições Orçamentárias 
Nº __ a __ 
e
Reformulações
aprovadas]]</f>
        <v>0</v>
      </c>
      <c r="AU169" s="93"/>
      <c r="AV169" s="201" t="e">
        <f>Tabela115[[#This Row],[GOVERNANÇA
Controle
Despesa Liquidada até __/__/____]]/Tabela115[[#This Row],[GOVERNANÇA
Controle
Orçamento 
Atualizado]]</f>
        <v>#DIV/0!</v>
      </c>
      <c r="AW169" s="93"/>
      <c r="AX169" s="201" t="e">
        <f>Tabela115[[#This Row],[GOVERNANÇA
Controle
(+)
Suplementação
 proposta para a
_ª Reformulação]]/Tabela115[[#This Row],[GOVERNANÇA
Controle
Orçamento 
Atualizado]]</f>
        <v>#DIV/0!</v>
      </c>
      <c r="AY169" s="93"/>
      <c r="AZ169" s="201" t="e">
        <f>-Tabela115[[#This Row],[GOVERNANÇA
Controle
(-)
Redução
proposta para a
_ª Reformulação]]/Tabela115[[#This Row],[GOVERNANÇA
Controle
Orçamento 
Atualizado]]</f>
        <v>#DIV/0!</v>
      </c>
      <c r="BA16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6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69" s="225"/>
      <c r="BD169" s="93"/>
      <c r="BE169" s="93">
        <f>Tabela115[[#This Row],[FINALIDADE
Fiscalização
Proposta Orçamentária Inicial]]+Tabela115[[#This Row],[FINALIDADE
Fiscalização
Transposições Orçamentárias 
Nº __ a __ 
e
Reformulações
aprovadas]]</f>
        <v>0</v>
      </c>
      <c r="BF169" s="93"/>
      <c r="BG169" s="201" t="e">
        <f>Tabela115[[#This Row],[FINALIDADE
Fiscalização
Despesa Liquidada até __/__/____]]/Tabela115[[#This Row],[FINALIDADE
Fiscalização
Orçamento 
Atualizado]]</f>
        <v>#DIV/0!</v>
      </c>
      <c r="BH169" s="93"/>
      <c r="BI169" s="201" t="e">
        <f>Tabela115[[#This Row],[FINALIDADE
Fiscalização
(+)
Suplementação
 proposta para a
_ª Reformulação]]/Tabela115[[#This Row],[FINALIDADE
Fiscalização
Orçamento 
Atualizado]]</f>
        <v>#DIV/0!</v>
      </c>
      <c r="BJ169" s="93"/>
      <c r="BK169" s="201" t="e">
        <f>Tabela115[[#This Row],[FINALIDADE
Fiscalização
(-)
Redução
proposta para a
_ª Reformulação]]/Tabela115[[#This Row],[FINALIDADE
Fiscalização
Orçamento 
Atualizado]]</f>
        <v>#DIV/0!</v>
      </c>
      <c r="BL16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69" s="31"/>
      <c r="BN169" s="93"/>
      <c r="BO169" s="93">
        <f>Tabela115[[#This Row],[FINALIDADE
Registro
Proposta Orçamentária Inicial]]+Tabela115[[#This Row],[FINALIDADE
Registro
Transposições Orçamentárias 
Nº __ a __ 
e
Reformulações
aprovadas]]</f>
        <v>0</v>
      </c>
      <c r="BP169" s="93"/>
      <c r="BQ169" s="202" t="e">
        <f>Tabela115[[#This Row],[FINALIDADE
Registro
Despesa Liquidada até __/__/____]]/Tabela115[[#This Row],[FINALIDADE
Registro
Orçamento 
Atualizado]]</f>
        <v>#DIV/0!</v>
      </c>
      <c r="BR169" s="93"/>
      <c r="BS169" s="202" t="e">
        <f>Tabela115[[#This Row],[FINALIDADE
Registro
(+)
Suplementação
 proposta para a
_ª Reformulação]]/Tabela115[[#This Row],[FINALIDADE
Registro
Orçamento 
Atualizado]]</f>
        <v>#DIV/0!</v>
      </c>
      <c r="BT169" s="93"/>
      <c r="BU169" s="202" t="e">
        <f>Tabela115[[#This Row],[FINALIDADE
Registro
(-)
Redução
proposta para a
_ª Reformulação]]/Tabela115[[#This Row],[FINALIDADE
Registro
Orçamento 
Atualizado]]</f>
        <v>#DIV/0!</v>
      </c>
      <c r="BV16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69" s="244"/>
      <c r="BX169" s="31"/>
      <c r="BY16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69" s="93"/>
      <c r="CA169" s="201" t="e">
        <f>Tabela115[[#This Row],[FINALIDADE
Julgamento e Normatização
Despesa Liquidada até __/__/____]]/Tabela115[[#This Row],[FINALIDADE
Julgamento e Normatização
Orçamento 
Atualizado]]</f>
        <v>#DIV/0!</v>
      </c>
      <c r="CB169" s="93"/>
      <c r="CC16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69" s="93"/>
      <c r="CE16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6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6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69" s="31"/>
      <c r="CI169" s="31"/>
      <c r="CJ16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69" s="31"/>
      <c r="CL169" s="203" t="e">
        <f>Tabela115[[#This Row],[GESTÃO
Comunicação 
e Eventos
Despesa Liquidada até __/__/____]]/Tabela115[[#This Row],[GESTÃO
Comunicação 
e Eventos
Orçamento 
Atualizado]]</f>
        <v>#DIV/0!</v>
      </c>
      <c r="CM169" s="31"/>
      <c r="CN169" s="203" t="e">
        <f>Tabela115[[#This Row],[GESTÃO
Comunicação 
e Eventos
(+)
Suplementação
 proposta para a
_ª Reformulação]]/Tabela115[[#This Row],[GESTÃO
Comunicação 
e Eventos
Orçamento 
Atualizado]]</f>
        <v>#DIV/0!</v>
      </c>
      <c r="CO169" s="31"/>
      <c r="CP169" s="203" t="e">
        <f>-Tabela115[[#This Row],[GESTÃO
Comunicação 
e Eventos
(-)
Redução
proposta para a
_ª Reformulação]]/Tabela115[[#This Row],[GESTÃO
Comunicação 
e Eventos
Orçamento 
Atualizado]]</f>
        <v>#DIV/0!</v>
      </c>
      <c r="CQ16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69" s="31"/>
      <c r="CS169" s="31"/>
      <c r="CT16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69" s="31"/>
      <c r="CV169" s="203" t="e">
        <f>Tabela115[[#This Row],[GESTÃO
Suporte Técnico-Administrativo
Despesa Liquidada até __/__/____]]/Tabela115[[#This Row],[GESTÃO
Suporte Técnico-Administrativo
Orçamento 
Atualizado]]</f>
        <v>#DIV/0!</v>
      </c>
      <c r="CW169" s="31"/>
      <c r="CX169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69" s="31"/>
      <c r="CZ16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6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69" s="31"/>
      <c r="DC169" s="31"/>
      <c r="DD16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69" s="31"/>
      <c r="DF169" s="203" t="e">
        <f>Tabela115[[#This Row],[GESTÃO
Tecnologia da
Informação
Despesa Liquidada até __/__/____]]/Tabela115[[#This Row],[GESTÃO
Tecnologia da
Informação
Orçamento 
Atualizado]]</f>
        <v>#DIV/0!</v>
      </c>
      <c r="DG169" s="31"/>
      <c r="DH169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69" s="31"/>
      <c r="DJ169" s="203" t="e">
        <f>-Tabela115[[#This Row],[GESTÃO
Tecnologia da
Informação
(-)
Redução
proposta para a
_ª Reformulação]]/Tabela115[[#This Row],[GESTÃO
Tecnologia da
Informação
Orçamento 
Atualizado]]</f>
        <v>#DIV/0!</v>
      </c>
      <c r="DK16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69" s="31"/>
      <c r="DM169" s="31"/>
      <c r="DN169" s="31">
        <f>Tabela115[[#This Row],[GESTÃO
Infraestrutura
Proposta Orçamentária Inicial]]+Tabela115[[#This Row],[GESTÃO
Infraestrutura
Transposições Orçamentárias 
Nº __ a __ 
e
Reformulações
aprovadas]]</f>
        <v>0</v>
      </c>
      <c r="DO169" s="31"/>
      <c r="DP169" s="203" t="e">
        <f>Tabela115[[#This Row],[GESTÃO
Infraestrutura
Despesa Liquidada até __/__/____]]/Tabela115[[#This Row],[GESTÃO
Infraestrutura
Orçamento 
Atualizado]]</f>
        <v>#DIV/0!</v>
      </c>
      <c r="DQ169" s="31"/>
      <c r="DR169" s="203" t="e">
        <f>Tabela115[[#This Row],[GESTÃO
Infraestrutura
(+)
Suplementação
 proposta para a
_ª Reformulação]]/Tabela115[[#This Row],[GESTÃO
Infraestrutura
Orçamento 
Atualizado]]</f>
        <v>#DIV/0!</v>
      </c>
      <c r="DS169" s="31"/>
      <c r="DT169" s="203" t="e">
        <f>Tabela115[[#This Row],[GESTÃO
Infraestrutura
(-)
Redução
proposta para a
_ª Reformulação]]/Tabela115[[#This Row],[GESTÃO
Infraestrutura
Orçamento 
Atualizado]]</f>
        <v>#DIV/0!</v>
      </c>
      <c r="DU16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6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69" s="89"/>
      <c r="DX169" s="89"/>
      <c r="DY169" s="89"/>
      <c r="DZ169" s="89"/>
      <c r="EA169" s="89"/>
      <c r="EB169" s="89"/>
      <c r="EC169" s="89"/>
      <c r="ED169" s="89"/>
      <c r="EE169" s="89"/>
    </row>
    <row r="170" spans="1:135" s="18" customFormat="1" ht="12" x14ac:dyDescent="0.25">
      <c r="A170" s="85" t="s">
        <v>204</v>
      </c>
      <c r="B170" s="42" t="s">
        <v>767</v>
      </c>
      <c r="C17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0" s="69" t="e">
        <f>Tabela115[[#This Row],[DESPESA
LIQUIDADA ATÉ
 __/__/____]]/Tabela115[[#This Row],[ORÇAMENTO
ATUALIZADO]]</f>
        <v>#DIV/0!</v>
      </c>
      <c r="H170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0" s="263" t="e">
        <f>Tabela115[[#This Row],[(+)
SUPLEMENTAÇÃO
PROPOSTA PARA A
_ª
REFORMULAÇÃO]]/Tabela115[[#This Row],[ORÇAMENTO
ATUALIZADO]]</f>
        <v>#DIV/0!</v>
      </c>
      <c r="J170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0" s="263" t="e">
        <f>-Tabela115[[#This Row],[(-)
REDUÇÃO
PROPOSTA PARA A
_ª
REFORMULAÇÃO]]/Tabela115[[#This Row],[ORÇAMENTO
ATUALIZADO]]</f>
        <v>#DIV/0!</v>
      </c>
      <c r="L170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0" s="83" t="e">
        <f>(Tabela115[[#This Row],[PROPOSTA
ORÇAMENTÁRIA
ATUALIZADA
APÓS A
_ª
REFORMULAÇÃO]]/Tabela115[[#This Row],[ORÇAMENTO
ATUALIZADO]])-1</f>
        <v>#DIV/0!</v>
      </c>
      <c r="N170" s="225"/>
      <c r="O170" s="93"/>
      <c r="P17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0" s="93"/>
      <c r="R170" s="201" t="e">
        <f>Tabela115[[#This Row],[GOVERNANÇA
Direção e
Liderança
Despesa Liquidada até __/__/____]]/Tabela115[[#This Row],[GOVERNANÇA
Direção e
Liderança
Orçamento 
Atualizado]]</f>
        <v>#DIV/0!</v>
      </c>
      <c r="S170" s="93"/>
      <c r="T17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0" s="93"/>
      <c r="V170" s="201" t="e">
        <f>-Tabela115[[#This Row],[GOVERNANÇA
Direção e
Liderança
(-)
Redução
proposta para a
_ª Reformulação]]/Tabela115[[#This Row],[GOVERNANÇA
Direção e
Liderança
Orçamento 
Atualizado]]</f>
        <v>#DIV/0!</v>
      </c>
      <c r="W17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0" s="31"/>
      <c r="Y170" s="31"/>
      <c r="Z17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0" s="31"/>
      <c r="AB170" s="203" t="e">
        <f>Tabela115[[#This Row],[GOVERNANÇA
Relacionamento 
Institucional
Despesa Liquidada até __/__/____]]/Tabela115[[#This Row],[GOVERNANÇA
Relacionamento 
Institucional
Orçamento 
Atualizado]]</f>
        <v>#DIV/0!</v>
      </c>
      <c r="AC170" s="31"/>
      <c r="AD170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0" s="31"/>
      <c r="AF17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0" s="31"/>
      <c r="AI170" s="93"/>
      <c r="AJ170" s="93">
        <f>Tabela115[[#This Row],[GOVERNANÇA
Estratégia
Proposta Orçamentária Inicial]]+Tabela115[[#This Row],[GOVERNANÇA
Estratégia
Transposições Orçamentárias 
Nº __ a __ 
e
Reformulações
aprovadas]]</f>
        <v>0</v>
      </c>
      <c r="AK170" s="93"/>
      <c r="AL170" s="201" t="e">
        <f>Tabela115[[#This Row],[GOVERNANÇA
Estratégia
Despesa Liquidada até __/__/____]]/Tabela115[[#This Row],[GOVERNANÇA
Estratégia
Orçamento 
Atualizado]]</f>
        <v>#DIV/0!</v>
      </c>
      <c r="AM170" s="93"/>
      <c r="AN170" s="201" t="e">
        <f>Tabela115[[#This Row],[GOVERNANÇA
Estratégia
(+)
Suplementação
 proposta para a
_ª Reformulação]]/Tabela115[[#This Row],[GOVERNANÇA
Estratégia
Orçamento 
Atualizado]]</f>
        <v>#DIV/0!</v>
      </c>
      <c r="AO170" s="93"/>
      <c r="AP170" s="201" t="e">
        <f>-Tabela115[[#This Row],[GOVERNANÇA
Estratégia
(-)
Redução
proposta para a
_ª Reformulação]]/Tabela115[[#This Row],[GOVERNANÇA
Estratégia
Orçamento 
Atualizado]]</f>
        <v>#DIV/0!</v>
      </c>
      <c r="AQ17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0" s="31"/>
      <c r="AS170" s="93"/>
      <c r="AT170" s="93">
        <f>Tabela115[[#This Row],[GOVERNANÇA
Controle
Proposta Orçamentária Inicial]]+Tabela115[[#This Row],[GOVERNANÇA
Controle
Transposições Orçamentárias 
Nº __ a __ 
e
Reformulações
aprovadas]]</f>
        <v>0</v>
      </c>
      <c r="AU170" s="93"/>
      <c r="AV170" s="201" t="e">
        <f>Tabela115[[#This Row],[GOVERNANÇA
Controle
Despesa Liquidada até __/__/____]]/Tabela115[[#This Row],[GOVERNANÇA
Controle
Orçamento 
Atualizado]]</f>
        <v>#DIV/0!</v>
      </c>
      <c r="AW170" s="93"/>
      <c r="AX170" s="201" t="e">
        <f>Tabela115[[#This Row],[GOVERNANÇA
Controle
(+)
Suplementação
 proposta para a
_ª Reformulação]]/Tabela115[[#This Row],[GOVERNANÇA
Controle
Orçamento 
Atualizado]]</f>
        <v>#DIV/0!</v>
      </c>
      <c r="AY170" s="93"/>
      <c r="AZ170" s="201" t="e">
        <f>-Tabela115[[#This Row],[GOVERNANÇA
Controle
(-)
Redução
proposta para a
_ª Reformulação]]/Tabela115[[#This Row],[GOVERNANÇA
Controle
Orçamento 
Atualizado]]</f>
        <v>#DIV/0!</v>
      </c>
      <c r="BA17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0" s="225"/>
      <c r="BD170" s="93"/>
      <c r="BE170" s="93">
        <f>Tabela115[[#This Row],[FINALIDADE
Fiscalização
Proposta Orçamentária Inicial]]+Tabela115[[#This Row],[FINALIDADE
Fiscalização
Transposições Orçamentárias 
Nº __ a __ 
e
Reformulações
aprovadas]]</f>
        <v>0</v>
      </c>
      <c r="BF170" s="93"/>
      <c r="BG170" s="201" t="e">
        <f>Tabela115[[#This Row],[FINALIDADE
Fiscalização
Despesa Liquidada até __/__/____]]/Tabela115[[#This Row],[FINALIDADE
Fiscalização
Orçamento 
Atualizado]]</f>
        <v>#DIV/0!</v>
      </c>
      <c r="BH170" s="93"/>
      <c r="BI170" s="201" t="e">
        <f>Tabela115[[#This Row],[FINALIDADE
Fiscalização
(+)
Suplementação
 proposta para a
_ª Reformulação]]/Tabela115[[#This Row],[FINALIDADE
Fiscalização
Orçamento 
Atualizado]]</f>
        <v>#DIV/0!</v>
      </c>
      <c r="BJ170" s="93"/>
      <c r="BK170" s="201" t="e">
        <f>Tabela115[[#This Row],[FINALIDADE
Fiscalização
(-)
Redução
proposta para a
_ª Reformulação]]/Tabela115[[#This Row],[FINALIDADE
Fiscalização
Orçamento 
Atualizado]]</f>
        <v>#DIV/0!</v>
      </c>
      <c r="BL17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0" s="31"/>
      <c r="BN170" s="93"/>
      <c r="BO170" s="93">
        <f>Tabela115[[#This Row],[FINALIDADE
Registro
Proposta Orçamentária Inicial]]+Tabela115[[#This Row],[FINALIDADE
Registro
Transposições Orçamentárias 
Nº __ a __ 
e
Reformulações
aprovadas]]</f>
        <v>0</v>
      </c>
      <c r="BP170" s="93"/>
      <c r="BQ170" s="202" t="e">
        <f>Tabela115[[#This Row],[FINALIDADE
Registro
Despesa Liquidada até __/__/____]]/Tabela115[[#This Row],[FINALIDADE
Registro
Orçamento 
Atualizado]]</f>
        <v>#DIV/0!</v>
      </c>
      <c r="BR170" s="93"/>
      <c r="BS170" s="202" t="e">
        <f>Tabela115[[#This Row],[FINALIDADE
Registro
(+)
Suplementação
 proposta para a
_ª Reformulação]]/Tabela115[[#This Row],[FINALIDADE
Registro
Orçamento 
Atualizado]]</f>
        <v>#DIV/0!</v>
      </c>
      <c r="BT170" s="93"/>
      <c r="BU170" s="202" t="e">
        <f>Tabela115[[#This Row],[FINALIDADE
Registro
(-)
Redução
proposta para a
_ª Reformulação]]/Tabela115[[#This Row],[FINALIDADE
Registro
Orçamento 
Atualizado]]</f>
        <v>#DIV/0!</v>
      </c>
      <c r="BV17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0" s="244"/>
      <c r="BX170" s="31"/>
      <c r="BY17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0" s="93"/>
      <c r="CA170" s="201" t="e">
        <f>Tabela115[[#This Row],[FINALIDADE
Julgamento e Normatização
Despesa Liquidada até __/__/____]]/Tabela115[[#This Row],[FINALIDADE
Julgamento e Normatização
Orçamento 
Atualizado]]</f>
        <v>#DIV/0!</v>
      </c>
      <c r="CB170" s="93"/>
      <c r="CC17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0" s="93"/>
      <c r="CE17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0" s="31"/>
      <c r="CI170" s="31"/>
      <c r="CJ17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0" s="31"/>
      <c r="CL170" s="203" t="e">
        <f>Tabela115[[#This Row],[GESTÃO
Comunicação 
e Eventos
Despesa Liquidada até __/__/____]]/Tabela115[[#This Row],[GESTÃO
Comunicação 
e Eventos
Orçamento 
Atualizado]]</f>
        <v>#DIV/0!</v>
      </c>
      <c r="CM170" s="31"/>
      <c r="CN170" s="203" t="e">
        <f>Tabela115[[#This Row],[GESTÃO
Comunicação 
e Eventos
(+)
Suplementação
 proposta para a
_ª Reformulação]]/Tabela115[[#This Row],[GESTÃO
Comunicação 
e Eventos
Orçamento 
Atualizado]]</f>
        <v>#DIV/0!</v>
      </c>
      <c r="CO170" s="31"/>
      <c r="CP170" s="203" t="e">
        <f>-Tabela115[[#This Row],[GESTÃO
Comunicação 
e Eventos
(-)
Redução
proposta para a
_ª Reformulação]]/Tabela115[[#This Row],[GESTÃO
Comunicação 
e Eventos
Orçamento 
Atualizado]]</f>
        <v>#DIV/0!</v>
      </c>
      <c r="CQ17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0" s="31"/>
      <c r="CS170" s="31"/>
      <c r="CT17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0" s="31"/>
      <c r="CV170" s="203" t="e">
        <f>Tabela115[[#This Row],[GESTÃO
Suporte Técnico-Administrativo
Despesa Liquidada até __/__/____]]/Tabela115[[#This Row],[GESTÃO
Suporte Técnico-Administrativo
Orçamento 
Atualizado]]</f>
        <v>#DIV/0!</v>
      </c>
      <c r="CW170" s="31"/>
      <c r="CX170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0" s="31"/>
      <c r="CZ17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0" s="31"/>
      <c r="DC170" s="31"/>
      <c r="DD17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0" s="31"/>
      <c r="DF170" s="203" t="e">
        <f>Tabela115[[#This Row],[GESTÃO
Tecnologia da
Informação
Despesa Liquidada até __/__/____]]/Tabela115[[#This Row],[GESTÃO
Tecnologia da
Informação
Orçamento 
Atualizado]]</f>
        <v>#DIV/0!</v>
      </c>
      <c r="DG170" s="31"/>
      <c r="DH170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0" s="31"/>
      <c r="DJ170" s="203" t="e">
        <f>-Tabela115[[#This Row],[GESTÃO
Tecnologia da
Informação
(-)
Redução
proposta para a
_ª Reformulação]]/Tabela115[[#This Row],[GESTÃO
Tecnologia da
Informação
Orçamento 
Atualizado]]</f>
        <v>#DIV/0!</v>
      </c>
      <c r="DK17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0" s="31"/>
      <c r="DM170" s="31"/>
      <c r="DN170" s="31">
        <f>Tabela115[[#This Row],[GESTÃO
Infraestrutura
Proposta Orçamentária Inicial]]+Tabela115[[#This Row],[GESTÃO
Infraestrutura
Transposições Orçamentárias 
Nº __ a __ 
e
Reformulações
aprovadas]]</f>
        <v>0</v>
      </c>
      <c r="DO170" s="31"/>
      <c r="DP170" s="203" t="e">
        <f>Tabela115[[#This Row],[GESTÃO
Infraestrutura
Despesa Liquidada até __/__/____]]/Tabela115[[#This Row],[GESTÃO
Infraestrutura
Orçamento 
Atualizado]]</f>
        <v>#DIV/0!</v>
      </c>
      <c r="DQ170" s="31"/>
      <c r="DR170" s="203" t="e">
        <f>Tabela115[[#This Row],[GESTÃO
Infraestrutura
(+)
Suplementação
 proposta para a
_ª Reformulação]]/Tabela115[[#This Row],[GESTÃO
Infraestrutura
Orçamento 
Atualizado]]</f>
        <v>#DIV/0!</v>
      </c>
      <c r="DS170" s="31"/>
      <c r="DT170" s="203" t="e">
        <f>Tabela115[[#This Row],[GESTÃO
Infraestrutura
(-)
Redução
proposta para a
_ª Reformulação]]/Tabela115[[#This Row],[GESTÃO
Infraestrutura
Orçamento 
Atualizado]]</f>
        <v>#DIV/0!</v>
      </c>
      <c r="DU17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0" s="89"/>
      <c r="DX170" s="89"/>
      <c r="DY170" s="89"/>
      <c r="DZ170" s="89"/>
      <c r="EA170" s="89"/>
      <c r="EB170" s="89"/>
      <c r="EC170" s="89"/>
      <c r="ED170" s="89"/>
      <c r="EE170" s="89"/>
    </row>
    <row r="171" spans="1:135" s="18" customFormat="1" ht="12" x14ac:dyDescent="0.25">
      <c r="A171" s="85" t="s">
        <v>205</v>
      </c>
      <c r="B171" s="42" t="s">
        <v>768</v>
      </c>
      <c r="C17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1" s="69" t="e">
        <f>Tabela115[[#This Row],[DESPESA
LIQUIDADA ATÉ
 __/__/____]]/Tabela115[[#This Row],[ORÇAMENTO
ATUALIZADO]]</f>
        <v>#DIV/0!</v>
      </c>
      <c r="H171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1" s="263" t="e">
        <f>Tabela115[[#This Row],[(+)
SUPLEMENTAÇÃO
PROPOSTA PARA A
_ª
REFORMULAÇÃO]]/Tabela115[[#This Row],[ORÇAMENTO
ATUALIZADO]]</f>
        <v>#DIV/0!</v>
      </c>
      <c r="J171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1" s="263" t="e">
        <f>-Tabela115[[#This Row],[(-)
REDUÇÃO
PROPOSTA PARA A
_ª
REFORMULAÇÃO]]/Tabela115[[#This Row],[ORÇAMENTO
ATUALIZADO]]</f>
        <v>#DIV/0!</v>
      </c>
      <c r="L171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1" s="83" t="e">
        <f>(Tabela115[[#This Row],[PROPOSTA
ORÇAMENTÁRIA
ATUALIZADA
APÓS A
_ª
REFORMULAÇÃO]]/Tabela115[[#This Row],[ORÇAMENTO
ATUALIZADO]])-1</f>
        <v>#DIV/0!</v>
      </c>
      <c r="N171" s="225"/>
      <c r="O171" s="93"/>
      <c r="P17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1" s="93"/>
      <c r="R171" s="201" t="e">
        <f>Tabela115[[#This Row],[GOVERNANÇA
Direção e
Liderança
Despesa Liquidada até __/__/____]]/Tabela115[[#This Row],[GOVERNANÇA
Direção e
Liderança
Orçamento 
Atualizado]]</f>
        <v>#DIV/0!</v>
      </c>
      <c r="S171" s="93"/>
      <c r="T17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1" s="93"/>
      <c r="V171" s="201" t="e">
        <f>-Tabela115[[#This Row],[GOVERNANÇA
Direção e
Liderança
(-)
Redução
proposta para a
_ª Reformulação]]/Tabela115[[#This Row],[GOVERNANÇA
Direção e
Liderança
Orçamento 
Atualizado]]</f>
        <v>#DIV/0!</v>
      </c>
      <c r="W17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1" s="31"/>
      <c r="Y171" s="31"/>
      <c r="Z17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1" s="31"/>
      <c r="AB171" s="203" t="e">
        <f>Tabela115[[#This Row],[GOVERNANÇA
Relacionamento 
Institucional
Despesa Liquidada até __/__/____]]/Tabela115[[#This Row],[GOVERNANÇA
Relacionamento 
Institucional
Orçamento 
Atualizado]]</f>
        <v>#DIV/0!</v>
      </c>
      <c r="AC171" s="31"/>
      <c r="AD171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1" s="31"/>
      <c r="AF17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1" s="31"/>
      <c r="AI171" s="93"/>
      <c r="AJ171" s="93">
        <f>Tabela115[[#This Row],[GOVERNANÇA
Estratégia
Proposta Orçamentária Inicial]]+Tabela115[[#This Row],[GOVERNANÇA
Estratégia
Transposições Orçamentárias 
Nº __ a __ 
e
Reformulações
aprovadas]]</f>
        <v>0</v>
      </c>
      <c r="AK171" s="93"/>
      <c r="AL171" s="201" t="e">
        <f>Tabela115[[#This Row],[GOVERNANÇA
Estratégia
Despesa Liquidada até __/__/____]]/Tabela115[[#This Row],[GOVERNANÇA
Estratégia
Orçamento 
Atualizado]]</f>
        <v>#DIV/0!</v>
      </c>
      <c r="AM171" s="93"/>
      <c r="AN171" s="201" t="e">
        <f>Tabela115[[#This Row],[GOVERNANÇA
Estratégia
(+)
Suplementação
 proposta para a
_ª Reformulação]]/Tabela115[[#This Row],[GOVERNANÇA
Estratégia
Orçamento 
Atualizado]]</f>
        <v>#DIV/0!</v>
      </c>
      <c r="AO171" s="93"/>
      <c r="AP171" s="201" t="e">
        <f>-Tabela115[[#This Row],[GOVERNANÇA
Estratégia
(-)
Redução
proposta para a
_ª Reformulação]]/Tabela115[[#This Row],[GOVERNANÇA
Estratégia
Orçamento 
Atualizado]]</f>
        <v>#DIV/0!</v>
      </c>
      <c r="AQ17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1" s="31"/>
      <c r="AS171" s="93"/>
      <c r="AT171" s="93">
        <f>Tabela115[[#This Row],[GOVERNANÇA
Controle
Proposta Orçamentária Inicial]]+Tabela115[[#This Row],[GOVERNANÇA
Controle
Transposições Orçamentárias 
Nº __ a __ 
e
Reformulações
aprovadas]]</f>
        <v>0</v>
      </c>
      <c r="AU171" s="93"/>
      <c r="AV171" s="201" t="e">
        <f>Tabela115[[#This Row],[GOVERNANÇA
Controle
Despesa Liquidada até __/__/____]]/Tabela115[[#This Row],[GOVERNANÇA
Controle
Orçamento 
Atualizado]]</f>
        <v>#DIV/0!</v>
      </c>
      <c r="AW171" s="93"/>
      <c r="AX171" s="201" t="e">
        <f>Tabela115[[#This Row],[GOVERNANÇA
Controle
(+)
Suplementação
 proposta para a
_ª Reformulação]]/Tabela115[[#This Row],[GOVERNANÇA
Controle
Orçamento 
Atualizado]]</f>
        <v>#DIV/0!</v>
      </c>
      <c r="AY171" s="93"/>
      <c r="AZ171" s="201" t="e">
        <f>-Tabela115[[#This Row],[GOVERNANÇA
Controle
(-)
Redução
proposta para a
_ª Reformulação]]/Tabela115[[#This Row],[GOVERNANÇA
Controle
Orçamento 
Atualizado]]</f>
        <v>#DIV/0!</v>
      </c>
      <c r="BA17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1" s="225"/>
      <c r="BD171" s="93"/>
      <c r="BE171" s="93">
        <f>Tabela115[[#This Row],[FINALIDADE
Fiscalização
Proposta Orçamentária Inicial]]+Tabela115[[#This Row],[FINALIDADE
Fiscalização
Transposições Orçamentárias 
Nº __ a __ 
e
Reformulações
aprovadas]]</f>
        <v>0</v>
      </c>
      <c r="BF171" s="93"/>
      <c r="BG171" s="201" t="e">
        <f>Tabela115[[#This Row],[FINALIDADE
Fiscalização
Despesa Liquidada até __/__/____]]/Tabela115[[#This Row],[FINALIDADE
Fiscalização
Orçamento 
Atualizado]]</f>
        <v>#DIV/0!</v>
      </c>
      <c r="BH171" s="93"/>
      <c r="BI171" s="201" t="e">
        <f>Tabela115[[#This Row],[FINALIDADE
Fiscalização
(+)
Suplementação
 proposta para a
_ª Reformulação]]/Tabela115[[#This Row],[FINALIDADE
Fiscalização
Orçamento 
Atualizado]]</f>
        <v>#DIV/0!</v>
      </c>
      <c r="BJ171" s="93"/>
      <c r="BK171" s="201" t="e">
        <f>Tabela115[[#This Row],[FINALIDADE
Fiscalização
(-)
Redução
proposta para a
_ª Reformulação]]/Tabela115[[#This Row],[FINALIDADE
Fiscalização
Orçamento 
Atualizado]]</f>
        <v>#DIV/0!</v>
      </c>
      <c r="BL17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1" s="31"/>
      <c r="BN171" s="93"/>
      <c r="BO171" s="93">
        <f>Tabela115[[#This Row],[FINALIDADE
Registro
Proposta Orçamentária Inicial]]+Tabela115[[#This Row],[FINALIDADE
Registro
Transposições Orçamentárias 
Nº __ a __ 
e
Reformulações
aprovadas]]</f>
        <v>0</v>
      </c>
      <c r="BP171" s="93"/>
      <c r="BQ171" s="202" t="e">
        <f>Tabela115[[#This Row],[FINALIDADE
Registro
Despesa Liquidada até __/__/____]]/Tabela115[[#This Row],[FINALIDADE
Registro
Orçamento 
Atualizado]]</f>
        <v>#DIV/0!</v>
      </c>
      <c r="BR171" s="93"/>
      <c r="BS171" s="202" t="e">
        <f>Tabela115[[#This Row],[FINALIDADE
Registro
(+)
Suplementação
 proposta para a
_ª Reformulação]]/Tabela115[[#This Row],[FINALIDADE
Registro
Orçamento 
Atualizado]]</f>
        <v>#DIV/0!</v>
      </c>
      <c r="BT171" s="93"/>
      <c r="BU171" s="202" t="e">
        <f>Tabela115[[#This Row],[FINALIDADE
Registro
(-)
Redução
proposta para a
_ª Reformulação]]/Tabela115[[#This Row],[FINALIDADE
Registro
Orçamento 
Atualizado]]</f>
        <v>#DIV/0!</v>
      </c>
      <c r="BV17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1" s="244"/>
      <c r="BX171" s="31"/>
      <c r="BY17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1" s="93"/>
      <c r="CA171" s="201" t="e">
        <f>Tabela115[[#This Row],[FINALIDADE
Julgamento e Normatização
Despesa Liquidada até __/__/____]]/Tabela115[[#This Row],[FINALIDADE
Julgamento e Normatização
Orçamento 
Atualizado]]</f>
        <v>#DIV/0!</v>
      </c>
      <c r="CB171" s="93"/>
      <c r="CC17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1" s="93"/>
      <c r="CE17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1" s="31"/>
      <c r="CI171" s="31"/>
      <c r="CJ17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1" s="31"/>
      <c r="CL171" s="203" t="e">
        <f>Tabela115[[#This Row],[GESTÃO
Comunicação 
e Eventos
Despesa Liquidada até __/__/____]]/Tabela115[[#This Row],[GESTÃO
Comunicação 
e Eventos
Orçamento 
Atualizado]]</f>
        <v>#DIV/0!</v>
      </c>
      <c r="CM171" s="31"/>
      <c r="CN171" s="203" t="e">
        <f>Tabela115[[#This Row],[GESTÃO
Comunicação 
e Eventos
(+)
Suplementação
 proposta para a
_ª Reformulação]]/Tabela115[[#This Row],[GESTÃO
Comunicação 
e Eventos
Orçamento 
Atualizado]]</f>
        <v>#DIV/0!</v>
      </c>
      <c r="CO171" s="31"/>
      <c r="CP171" s="203" t="e">
        <f>-Tabela115[[#This Row],[GESTÃO
Comunicação 
e Eventos
(-)
Redução
proposta para a
_ª Reformulação]]/Tabela115[[#This Row],[GESTÃO
Comunicação 
e Eventos
Orçamento 
Atualizado]]</f>
        <v>#DIV/0!</v>
      </c>
      <c r="CQ17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1" s="31"/>
      <c r="CS171" s="31"/>
      <c r="CT17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1" s="31"/>
      <c r="CV171" s="203" t="e">
        <f>Tabela115[[#This Row],[GESTÃO
Suporte Técnico-Administrativo
Despesa Liquidada até __/__/____]]/Tabela115[[#This Row],[GESTÃO
Suporte Técnico-Administrativo
Orçamento 
Atualizado]]</f>
        <v>#DIV/0!</v>
      </c>
      <c r="CW171" s="31"/>
      <c r="CX171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1" s="31"/>
      <c r="CZ17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1" s="31"/>
      <c r="DC171" s="31"/>
      <c r="DD17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1" s="31"/>
      <c r="DF171" s="203" t="e">
        <f>Tabela115[[#This Row],[GESTÃO
Tecnologia da
Informação
Despesa Liquidada até __/__/____]]/Tabela115[[#This Row],[GESTÃO
Tecnologia da
Informação
Orçamento 
Atualizado]]</f>
        <v>#DIV/0!</v>
      </c>
      <c r="DG171" s="31"/>
      <c r="DH171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1" s="31"/>
      <c r="DJ171" s="203" t="e">
        <f>-Tabela115[[#This Row],[GESTÃO
Tecnologia da
Informação
(-)
Redução
proposta para a
_ª Reformulação]]/Tabela115[[#This Row],[GESTÃO
Tecnologia da
Informação
Orçamento 
Atualizado]]</f>
        <v>#DIV/0!</v>
      </c>
      <c r="DK17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1" s="31"/>
      <c r="DM171" s="31"/>
      <c r="DN171" s="31">
        <f>Tabela115[[#This Row],[GESTÃO
Infraestrutura
Proposta Orçamentária Inicial]]+Tabela115[[#This Row],[GESTÃO
Infraestrutura
Transposições Orçamentárias 
Nº __ a __ 
e
Reformulações
aprovadas]]</f>
        <v>0</v>
      </c>
      <c r="DO171" s="31"/>
      <c r="DP171" s="203" t="e">
        <f>Tabela115[[#This Row],[GESTÃO
Infraestrutura
Despesa Liquidada até __/__/____]]/Tabela115[[#This Row],[GESTÃO
Infraestrutura
Orçamento 
Atualizado]]</f>
        <v>#DIV/0!</v>
      </c>
      <c r="DQ171" s="31"/>
      <c r="DR171" s="203" t="e">
        <f>Tabela115[[#This Row],[GESTÃO
Infraestrutura
(+)
Suplementação
 proposta para a
_ª Reformulação]]/Tabela115[[#This Row],[GESTÃO
Infraestrutura
Orçamento 
Atualizado]]</f>
        <v>#DIV/0!</v>
      </c>
      <c r="DS171" s="31"/>
      <c r="DT171" s="203" t="e">
        <f>Tabela115[[#This Row],[GESTÃO
Infraestrutura
(-)
Redução
proposta para a
_ª Reformulação]]/Tabela115[[#This Row],[GESTÃO
Infraestrutura
Orçamento 
Atualizado]]</f>
        <v>#DIV/0!</v>
      </c>
      <c r="DU17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1" s="89"/>
      <c r="DX171" s="89"/>
      <c r="DY171" s="89"/>
      <c r="DZ171" s="89"/>
      <c r="EA171" s="89"/>
      <c r="EB171" s="89"/>
      <c r="EC171" s="89"/>
      <c r="ED171" s="89"/>
      <c r="EE171" s="89"/>
    </row>
    <row r="172" spans="1:135" s="18" customFormat="1" ht="12" x14ac:dyDescent="0.25">
      <c r="A172" s="85" t="s">
        <v>206</v>
      </c>
      <c r="B172" s="42" t="s">
        <v>370</v>
      </c>
      <c r="C17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2" s="69" t="e">
        <f>Tabela115[[#This Row],[DESPESA
LIQUIDADA ATÉ
 __/__/____]]/Tabela115[[#This Row],[ORÇAMENTO
ATUALIZADO]]</f>
        <v>#DIV/0!</v>
      </c>
      <c r="H172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2" s="263" t="e">
        <f>Tabela115[[#This Row],[(+)
SUPLEMENTAÇÃO
PROPOSTA PARA A
_ª
REFORMULAÇÃO]]/Tabela115[[#This Row],[ORÇAMENTO
ATUALIZADO]]</f>
        <v>#DIV/0!</v>
      </c>
      <c r="J172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2" s="263" t="e">
        <f>-Tabela115[[#This Row],[(-)
REDUÇÃO
PROPOSTA PARA A
_ª
REFORMULAÇÃO]]/Tabela115[[#This Row],[ORÇAMENTO
ATUALIZADO]]</f>
        <v>#DIV/0!</v>
      </c>
      <c r="L172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2" s="83" t="e">
        <f>(Tabela115[[#This Row],[PROPOSTA
ORÇAMENTÁRIA
ATUALIZADA
APÓS A
_ª
REFORMULAÇÃO]]/Tabela115[[#This Row],[ORÇAMENTO
ATUALIZADO]])-1</f>
        <v>#DIV/0!</v>
      </c>
      <c r="N172" s="225"/>
      <c r="O172" s="93"/>
      <c r="P17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2" s="93"/>
      <c r="R172" s="201" t="e">
        <f>Tabela115[[#This Row],[GOVERNANÇA
Direção e
Liderança
Despesa Liquidada até __/__/____]]/Tabela115[[#This Row],[GOVERNANÇA
Direção e
Liderança
Orçamento 
Atualizado]]</f>
        <v>#DIV/0!</v>
      </c>
      <c r="S172" s="93"/>
      <c r="T17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2" s="93"/>
      <c r="V172" s="201" t="e">
        <f>-Tabela115[[#This Row],[GOVERNANÇA
Direção e
Liderança
(-)
Redução
proposta para a
_ª Reformulação]]/Tabela115[[#This Row],[GOVERNANÇA
Direção e
Liderança
Orçamento 
Atualizado]]</f>
        <v>#DIV/0!</v>
      </c>
      <c r="W17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2" s="31"/>
      <c r="Y172" s="31"/>
      <c r="Z17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2" s="31"/>
      <c r="AB172" s="203" t="e">
        <f>Tabela115[[#This Row],[GOVERNANÇA
Relacionamento 
Institucional
Despesa Liquidada até __/__/____]]/Tabela115[[#This Row],[GOVERNANÇA
Relacionamento 
Institucional
Orçamento 
Atualizado]]</f>
        <v>#DIV/0!</v>
      </c>
      <c r="AC172" s="31"/>
      <c r="AD172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2" s="31"/>
      <c r="AF17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2" s="31"/>
      <c r="AI172" s="93"/>
      <c r="AJ172" s="93">
        <f>Tabela115[[#This Row],[GOVERNANÇA
Estratégia
Proposta Orçamentária Inicial]]+Tabela115[[#This Row],[GOVERNANÇA
Estratégia
Transposições Orçamentárias 
Nº __ a __ 
e
Reformulações
aprovadas]]</f>
        <v>0</v>
      </c>
      <c r="AK172" s="93"/>
      <c r="AL172" s="201" t="e">
        <f>Tabela115[[#This Row],[GOVERNANÇA
Estratégia
Despesa Liquidada até __/__/____]]/Tabela115[[#This Row],[GOVERNANÇA
Estratégia
Orçamento 
Atualizado]]</f>
        <v>#DIV/0!</v>
      </c>
      <c r="AM172" s="93"/>
      <c r="AN172" s="201" t="e">
        <f>Tabela115[[#This Row],[GOVERNANÇA
Estratégia
(+)
Suplementação
 proposta para a
_ª Reformulação]]/Tabela115[[#This Row],[GOVERNANÇA
Estratégia
Orçamento 
Atualizado]]</f>
        <v>#DIV/0!</v>
      </c>
      <c r="AO172" s="93"/>
      <c r="AP172" s="201" t="e">
        <f>-Tabela115[[#This Row],[GOVERNANÇA
Estratégia
(-)
Redução
proposta para a
_ª Reformulação]]/Tabela115[[#This Row],[GOVERNANÇA
Estratégia
Orçamento 
Atualizado]]</f>
        <v>#DIV/0!</v>
      </c>
      <c r="AQ17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2" s="31"/>
      <c r="AS172" s="93"/>
      <c r="AT172" s="93">
        <f>Tabela115[[#This Row],[GOVERNANÇA
Controle
Proposta Orçamentária Inicial]]+Tabela115[[#This Row],[GOVERNANÇA
Controle
Transposições Orçamentárias 
Nº __ a __ 
e
Reformulações
aprovadas]]</f>
        <v>0</v>
      </c>
      <c r="AU172" s="93"/>
      <c r="AV172" s="201" t="e">
        <f>Tabela115[[#This Row],[GOVERNANÇA
Controle
Despesa Liquidada até __/__/____]]/Tabela115[[#This Row],[GOVERNANÇA
Controle
Orçamento 
Atualizado]]</f>
        <v>#DIV/0!</v>
      </c>
      <c r="AW172" s="93"/>
      <c r="AX172" s="201" t="e">
        <f>Tabela115[[#This Row],[GOVERNANÇA
Controle
(+)
Suplementação
 proposta para a
_ª Reformulação]]/Tabela115[[#This Row],[GOVERNANÇA
Controle
Orçamento 
Atualizado]]</f>
        <v>#DIV/0!</v>
      </c>
      <c r="AY172" s="93"/>
      <c r="AZ172" s="201" t="e">
        <f>-Tabela115[[#This Row],[GOVERNANÇA
Controle
(-)
Redução
proposta para a
_ª Reformulação]]/Tabela115[[#This Row],[GOVERNANÇA
Controle
Orçamento 
Atualizado]]</f>
        <v>#DIV/0!</v>
      </c>
      <c r="BA17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2" s="225"/>
      <c r="BD172" s="93"/>
      <c r="BE172" s="93">
        <f>Tabela115[[#This Row],[FINALIDADE
Fiscalização
Proposta Orçamentária Inicial]]+Tabela115[[#This Row],[FINALIDADE
Fiscalização
Transposições Orçamentárias 
Nº __ a __ 
e
Reformulações
aprovadas]]</f>
        <v>0</v>
      </c>
      <c r="BF172" s="93"/>
      <c r="BG172" s="201" t="e">
        <f>Tabela115[[#This Row],[FINALIDADE
Fiscalização
Despesa Liquidada até __/__/____]]/Tabela115[[#This Row],[FINALIDADE
Fiscalização
Orçamento 
Atualizado]]</f>
        <v>#DIV/0!</v>
      </c>
      <c r="BH172" s="93"/>
      <c r="BI172" s="201" t="e">
        <f>Tabela115[[#This Row],[FINALIDADE
Fiscalização
(+)
Suplementação
 proposta para a
_ª Reformulação]]/Tabela115[[#This Row],[FINALIDADE
Fiscalização
Orçamento 
Atualizado]]</f>
        <v>#DIV/0!</v>
      </c>
      <c r="BJ172" s="93"/>
      <c r="BK172" s="201" t="e">
        <f>Tabela115[[#This Row],[FINALIDADE
Fiscalização
(-)
Redução
proposta para a
_ª Reformulação]]/Tabela115[[#This Row],[FINALIDADE
Fiscalização
Orçamento 
Atualizado]]</f>
        <v>#DIV/0!</v>
      </c>
      <c r="BL17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2" s="31"/>
      <c r="BN172" s="93"/>
      <c r="BO172" s="93">
        <f>Tabela115[[#This Row],[FINALIDADE
Registro
Proposta Orçamentária Inicial]]+Tabela115[[#This Row],[FINALIDADE
Registro
Transposições Orçamentárias 
Nº __ a __ 
e
Reformulações
aprovadas]]</f>
        <v>0</v>
      </c>
      <c r="BP172" s="93"/>
      <c r="BQ172" s="202" t="e">
        <f>Tabela115[[#This Row],[FINALIDADE
Registro
Despesa Liquidada até __/__/____]]/Tabela115[[#This Row],[FINALIDADE
Registro
Orçamento 
Atualizado]]</f>
        <v>#DIV/0!</v>
      </c>
      <c r="BR172" s="93"/>
      <c r="BS172" s="202" t="e">
        <f>Tabela115[[#This Row],[FINALIDADE
Registro
(+)
Suplementação
 proposta para a
_ª Reformulação]]/Tabela115[[#This Row],[FINALIDADE
Registro
Orçamento 
Atualizado]]</f>
        <v>#DIV/0!</v>
      </c>
      <c r="BT172" s="93"/>
      <c r="BU172" s="202" t="e">
        <f>Tabela115[[#This Row],[FINALIDADE
Registro
(-)
Redução
proposta para a
_ª Reformulação]]/Tabela115[[#This Row],[FINALIDADE
Registro
Orçamento 
Atualizado]]</f>
        <v>#DIV/0!</v>
      </c>
      <c r="BV17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2" s="244"/>
      <c r="BX172" s="31"/>
      <c r="BY17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2" s="93"/>
      <c r="CA172" s="201" t="e">
        <f>Tabela115[[#This Row],[FINALIDADE
Julgamento e Normatização
Despesa Liquidada até __/__/____]]/Tabela115[[#This Row],[FINALIDADE
Julgamento e Normatização
Orçamento 
Atualizado]]</f>
        <v>#DIV/0!</v>
      </c>
      <c r="CB172" s="93"/>
      <c r="CC17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2" s="93"/>
      <c r="CE17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2" s="31"/>
      <c r="CI172" s="31"/>
      <c r="CJ17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2" s="31"/>
      <c r="CL172" s="203" t="e">
        <f>Tabela115[[#This Row],[GESTÃO
Comunicação 
e Eventos
Despesa Liquidada até __/__/____]]/Tabela115[[#This Row],[GESTÃO
Comunicação 
e Eventos
Orçamento 
Atualizado]]</f>
        <v>#DIV/0!</v>
      </c>
      <c r="CM172" s="31"/>
      <c r="CN172" s="203" t="e">
        <f>Tabela115[[#This Row],[GESTÃO
Comunicação 
e Eventos
(+)
Suplementação
 proposta para a
_ª Reformulação]]/Tabela115[[#This Row],[GESTÃO
Comunicação 
e Eventos
Orçamento 
Atualizado]]</f>
        <v>#DIV/0!</v>
      </c>
      <c r="CO172" s="31"/>
      <c r="CP172" s="203" t="e">
        <f>-Tabela115[[#This Row],[GESTÃO
Comunicação 
e Eventos
(-)
Redução
proposta para a
_ª Reformulação]]/Tabela115[[#This Row],[GESTÃO
Comunicação 
e Eventos
Orçamento 
Atualizado]]</f>
        <v>#DIV/0!</v>
      </c>
      <c r="CQ17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2" s="31"/>
      <c r="CS172" s="31"/>
      <c r="CT17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2" s="31"/>
      <c r="CV172" s="203" t="e">
        <f>Tabela115[[#This Row],[GESTÃO
Suporte Técnico-Administrativo
Despesa Liquidada até __/__/____]]/Tabela115[[#This Row],[GESTÃO
Suporte Técnico-Administrativo
Orçamento 
Atualizado]]</f>
        <v>#DIV/0!</v>
      </c>
      <c r="CW172" s="31"/>
      <c r="CX172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2" s="31"/>
      <c r="CZ17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2" s="31"/>
      <c r="DC172" s="31"/>
      <c r="DD17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2" s="31"/>
      <c r="DF172" s="203" t="e">
        <f>Tabela115[[#This Row],[GESTÃO
Tecnologia da
Informação
Despesa Liquidada até __/__/____]]/Tabela115[[#This Row],[GESTÃO
Tecnologia da
Informação
Orçamento 
Atualizado]]</f>
        <v>#DIV/0!</v>
      </c>
      <c r="DG172" s="31"/>
      <c r="DH172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2" s="31"/>
      <c r="DJ172" s="203" t="e">
        <f>-Tabela115[[#This Row],[GESTÃO
Tecnologia da
Informação
(-)
Redução
proposta para a
_ª Reformulação]]/Tabela115[[#This Row],[GESTÃO
Tecnologia da
Informação
Orçamento 
Atualizado]]</f>
        <v>#DIV/0!</v>
      </c>
      <c r="DK17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2" s="31"/>
      <c r="DM172" s="31"/>
      <c r="DN172" s="31">
        <f>Tabela115[[#This Row],[GESTÃO
Infraestrutura
Proposta Orçamentária Inicial]]+Tabela115[[#This Row],[GESTÃO
Infraestrutura
Transposições Orçamentárias 
Nº __ a __ 
e
Reformulações
aprovadas]]</f>
        <v>0</v>
      </c>
      <c r="DO172" s="31"/>
      <c r="DP172" s="203" t="e">
        <f>Tabela115[[#This Row],[GESTÃO
Infraestrutura
Despesa Liquidada até __/__/____]]/Tabela115[[#This Row],[GESTÃO
Infraestrutura
Orçamento 
Atualizado]]</f>
        <v>#DIV/0!</v>
      </c>
      <c r="DQ172" s="31"/>
      <c r="DR172" s="203" t="e">
        <f>Tabela115[[#This Row],[GESTÃO
Infraestrutura
(+)
Suplementação
 proposta para a
_ª Reformulação]]/Tabela115[[#This Row],[GESTÃO
Infraestrutura
Orçamento 
Atualizado]]</f>
        <v>#DIV/0!</v>
      </c>
      <c r="DS172" s="31"/>
      <c r="DT172" s="203" t="e">
        <f>Tabela115[[#This Row],[GESTÃO
Infraestrutura
(-)
Redução
proposta para a
_ª Reformulação]]/Tabela115[[#This Row],[GESTÃO
Infraestrutura
Orçamento 
Atualizado]]</f>
        <v>#DIV/0!</v>
      </c>
      <c r="DU17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2" s="89"/>
      <c r="DX172" s="89"/>
      <c r="DY172" s="89"/>
      <c r="DZ172" s="89"/>
      <c r="EA172" s="89"/>
      <c r="EB172" s="89"/>
      <c r="EC172" s="89"/>
      <c r="ED172" s="89"/>
      <c r="EE172" s="89"/>
    </row>
    <row r="173" spans="1:135" s="18" customFormat="1" ht="12" x14ac:dyDescent="0.25">
      <c r="A173" s="85" t="s">
        <v>207</v>
      </c>
      <c r="B173" s="42" t="s">
        <v>371</v>
      </c>
      <c r="C17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3" s="69" t="e">
        <f>Tabela115[[#This Row],[DESPESA
LIQUIDADA ATÉ
 __/__/____]]/Tabela115[[#This Row],[ORÇAMENTO
ATUALIZADO]]</f>
        <v>#DIV/0!</v>
      </c>
      <c r="H173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3" s="263" t="e">
        <f>Tabela115[[#This Row],[(+)
SUPLEMENTAÇÃO
PROPOSTA PARA A
_ª
REFORMULAÇÃO]]/Tabela115[[#This Row],[ORÇAMENTO
ATUALIZADO]]</f>
        <v>#DIV/0!</v>
      </c>
      <c r="J173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3" s="263" t="e">
        <f>-Tabela115[[#This Row],[(-)
REDUÇÃO
PROPOSTA PARA A
_ª
REFORMULAÇÃO]]/Tabela115[[#This Row],[ORÇAMENTO
ATUALIZADO]]</f>
        <v>#DIV/0!</v>
      </c>
      <c r="L173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3" s="83" t="e">
        <f>(Tabela115[[#This Row],[PROPOSTA
ORÇAMENTÁRIA
ATUALIZADA
APÓS A
_ª
REFORMULAÇÃO]]/Tabela115[[#This Row],[ORÇAMENTO
ATUALIZADO]])-1</f>
        <v>#DIV/0!</v>
      </c>
      <c r="N173" s="225"/>
      <c r="O173" s="93"/>
      <c r="P17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3" s="93"/>
      <c r="R173" s="201" t="e">
        <f>Tabela115[[#This Row],[GOVERNANÇA
Direção e
Liderança
Despesa Liquidada até __/__/____]]/Tabela115[[#This Row],[GOVERNANÇA
Direção e
Liderança
Orçamento 
Atualizado]]</f>
        <v>#DIV/0!</v>
      </c>
      <c r="S173" s="93"/>
      <c r="T17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3" s="93"/>
      <c r="V173" s="201" t="e">
        <f>-Tabela115[[#This Row],[GOVERNANÇA
Direção e
Liderança
(-)
Redução
proposta para a
_ª Reformulação]]/Tabela115[[#This Row],[GOVERNANÇA
Direção e
Liderança
Orçamento 
Atualizado]]</f>
        <v>#DIV/0!</v>
      </c>
      <c r="W17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3" s="31"/>
      <c r="Y173" s="31"/>
      <c r="Z17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3" s="31"/>
      <c r="AB173" s="203" t="e">
        <f>Tabela115[[#This Row],[GOVERNANÇA
Relacionamento 
Institucional
Despesa Liquidada até __/__/____]]/Tabela115[[#This Row],[GOVERNANÇA
Relacionamento 
Institucional
Orçamento 
Atualizado]]</f>
        <v>#DIV/0!</v>
      </c>
      <c r="AC173" s="31"/>
      <c r="AD173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3" s="31"/>
      <c r="AF17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3" s="31"/>
      <c r="AI173" s="93"/>
      <c r="AJ173" s="93">
        <f>Tabela115[[#This Row],[GOVERNANÇA
Estratégia
Proposta Orçamentária Inicial]]+Tabela115[[#This Row],[GOVERNANÇA
Estratégia
Transposições Orçamentárias 
Nº __ a __ 
e
Reformulações
aprovadas]]</f>
        <v>0</v>
      </c>
      <c r="AK173" s="93"/>
      <c r="AL173" s="201" t="e">
        <f>Tabela115[[#This Row],[GOVERNANÇA
Estratégia
Despesa Liquidada até __/__/____]]/Tabela115[[#This Row],[GOVERNANÇA
Estratégia
Orçamento 
Atualizado]]</f>
        <v>#DIV/0!</v>
      </c>
      <c r="AM173" s="93"/>
      <c r="AN173" s="201" t="e">
        <f>Tabela115[[#This Row],[GOVERNANÇA
Estratégia
(+)
Suplementação
 proposta para a
_ª Reformulação]]/Tabela115[[#This Row],[GOVERNANÇA
Estratégia
Orçamento 
Atualizado]]</f>
        <v>#DIV/0!</v>
      </c>
      <c r="AO173" s="93"/>
      <c r="AP173" s="201" t="e">
        <f>-Tabela115[[#This Row],[GOVERNANÇA
Estratégia
(-)
Redução
proposta para a
_ª Reformulação]]/Tabela115[[#This Row],[GOVERNANÇA
Estratégia
Orçamento 
Atualizado]]</f>
        <v>#DIV/0!</v>
      </c>
      <c r="AQ17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3" s="31"/>
      <c r="AS173" s="93"/>
      <c r="AT173" s="93">
        <f>Tabela115[[#This Row],[GOVERNANÇA
Controle
Proposta Orçamentária Inicial]]+Tabela115[[#This Row],[GOVERNANÇA
Controle
Transposições Orçamentárias 
Nº __ a __ 
e
Reformulações
aprovadas]]</f>
        <v>0</v>
      </c>
      <c r="AU173" s="93"/>
      <c r="AV173" s="201" t="e">
        <f>Tabela115[[#This Row],[GOVERNANÇA
Controle
Despesa Liquidada até __/__/____]]/Tabela115[[#This Row],[GOVERNANÇA
Controle
Orçamento 
Atualizado]]</f>
        <v>#DIV/0!</v>
      </c>
      <c r="AW173" s="93"/>
      <c r="AX173" s="201" t="e">
        <f>Tabela115[[#This Row],[GOVERNANÇA
Controle
(+)
Suplementação
 proposta para a
_ª Reformulação]]/Tabela115[[#This Row],[GOVERNANÇA
Controle
Orçamento 
Atualizado]]</f>
        <v>#DIV/0!</v>
      </c>
      <c r="AY173" s="93"/>
      <c r="AZ173" s="201" t="e">
        <f>-Tabela115[[#This Row],[GOVERNANÇA
Controle
(-)
Redução
proposta para a
_ª Reformulação]]/Tabela115[[#This Row],[GOVERNANÇA
Controle
Orçamento 
Atualizado]]</f>
        <v>#DIV/0!</v>
      </c>
      <c r="BA17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3" s="225"/>
      <c r="BD173" s="93"/>
      <c r="BE173" s="93">
        <f>Tabela115[[#This Row],[FINALIDADE
Fiscalização
Proposta Orçamentária Inicial]]+Tabela115[[#This Row],[FINALIDADE
Fiscalização
Transposições Orçamentárias 
Nº __ a __ 
e
Reformulações
aprovadas]]</f>
        <v>0</v>
      </c>
      <c r="BF173" s="93"/>
      <c r="BG173" s="201" t="e">
        <f>Tabela115[[#This Row],[FINALIDADE
Fiscalização
Despesa Liquidada até __/__/____]]/Tabela115[[#This Row],[FINALIDADE
Fiscalização
Orçamento 
Atualizado]]</f>
        <v>#DIV/0!</v>
      </c>
      <c r="BH173" s="93"/>
      <c r="BI173" s="201" t="e">
        <f>Tabela115[[#This Row],[FINALIDADE
Fiscalização
(+)
Suplementação
 proposta para a
_ª Reformulação]]/Tabela115[[#This Row],[FINALIDADE
Fiscalização
Orçamento 
Atualizado]]</f>
        <v>#DIV/0!</v>
      </c>
      <c r="BJ173" s="93"/>
      <c r="BK173" s="201" t="e">
        <f>Tabela115[[#This Row],[FINALIDADE
Fiscalização
(-)
Redução
proposta para a
_ª Reformulação]]/Tabela115[[#This Row],[FINALIDADE
Fiscalização
Orçamento 
Atualizado]]</f>
        <v>#DIV/0!</v>
      </c>
      <c r="BL17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3" s="31"/>
      <c r="BN173" s="93"/>
      <c r="BO173" s="93">
        <f>Tabela115[[#This Row],[FINALIDADE
Registro
Proposta Orçamentária Inicial]]+Tabela115[[#This Row],[FINALIDADE
Registro
Transposições Orçamentárias 
Nº __ a __ 
e
Reformulações
aprovadas]]</f>
        <v>0</v>
      </c>
      <c r="BP173" s="93"/>
      <c r="BQ173" s="202" t="e">
        <f>Tabela115[[#This Row],[FINALIDADE
Registro
Despesa Liquidada até __/__/____]]/Tabela115[[#This Row],[FINALIDADE
Registro
Orçamento 
Atualizado]]</f>
        <v>#DIV/0!</v>
      </c>
      <c r="BR173" s="93"/>
      <c r="BS173" s="202" t="e">
        <f>Tabela115[[#This Row],[FINALIDADE
Registro
(+)
Suplementação
 proposta para a
_ª Reformulação]]/Tabela115[[#This Row],[FINALIDADE
Registro
Orçamento 
Atualizado]]</f>
        <v>#DIV/0!</v>
      </c>
      <c r="BT173" s="93"/>
      <c r="BU173" s="202" t="e">
        <f>Tabela115[[#This Row],[FINALIDADE
Registro
(-)
Redução
proposta para a
_ª Reformulação]]/Tabela115[[#This Row],[FINALIDADE
Registro
Orçamento 
Atualizado]]</f>
        <v>#DIV/0!</v>
      </c>
      <c r="BV17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3" s="244"/>
      <c r="BX173" s="31"/>
      <c r="BY17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3" s="93"/>
      <c r="CA173" s="201" t="e">
        <f>Tabela115[[#This Row],[FINALIDADE
Julgamento e Normatização
Despesa Liquidada até __/__/____]]/Tabela115[[#This Row],[FINALIDADE
Julgamento e Normatização
Orçamento 
Atualizado]]</f>
        <v>#DIV/0!</v>
      </c>
      <c r="CB173" s="93"/>
      <c r="CC17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3" s="93"/>
      <c r="CE17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3" s="31"/>
      <c r="CI173" s="31"/>
      <c r="CJ17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3" s="31"/>
      <c r="CL173" s="203" t="e">
        <f>Tabela115[[#This Row],[GESTÃO
Comunicação 
e Eventos
Despesa Liquidada até __/__/____]]/Tabela115[[#This Row],[GESTÃO
Comunicação 
e Eventos
Orçamento 
Atualizado]]</f>
        <v>#DIV/0!</v>
      </c>
      <c r="CM173" s="31"/>
      <c r="CN173" s="203" t="e">
        <f>Tabela115[[#This Row],[GESTÃO
Comunicação 
e Eventos
(+)
Suplementação
 proposta para a
_ª Reformulação]]/Tabela115[[#This Row],[GESTÃO
Comunicação 
e Eventos
Orçamento 
Atualizado]]</f>
        <v>#DIV/0!</v>
      </c>
      <c r="CO173" s="31"/>
      <c r="CP173" s="203" t="e">
        <f>-Tabela115[[#This Row],[GESTÃO
Comunicação 
e Eventos
(-)
Redução
proposta para a
_ª Reformulação]]/Tabela115[[#This Row],[GESTÃO
Comunicação 
e Eventos
Orçamento 
Atualizado]]</f>
        <v>#DIV/0!</v>
      </c>
      <c r="CQ17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3" s="31"/>
      <c r="CS173" s="31"/>
      <c r="CT17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3" s="31"/>
      <c r="CV173" s="203" t="e">
        <f>Tabela115[[#This Row],[GESTÃO
Suporte Técnico-Administrativo
Despesa Liquidada até __/__/____]]/Tabela115[[#This Row],[GESTÃO
Suporte Técnico-Administrativo
Orçamento 
Atualizado]]</f>
        <v>#DIV/0!</v>
      </c>
      <c r="CW173" s="31"/>
      <c r="CX173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3" s="31"/>
      <c r="CZ17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3" s="31"/>
      <c r="DC173" s="31"/>
      <c r="DD17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3" s="31"/>
      <c r="DF173" s="203" t="e">
        <f>Tabela115[[#This Row],[GESTÃO
Tecnologia da
Informação
Despesa Liquidada até __/__/____]]/Tabela115[[#This Row],[GESTÃO
Tecnologia da
Informação
Orçamento 
Atualizado]]</f>
        <v>#DIV/0!</v>
      </c>
      <c r="DG173" s="31"/>
      <c r="DH173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3" s="31"/>
      <c r="DJ173" s="203" t="e">
        <f>-Tabela115[[#This Row],[GESTÃO
Tecnologia da
Informação
(-)
Redução
proposta para a
_ª Reformulação]]/Tabela115[[#This Row],[GESTÃO
Tecnologia da
Informação
Orçamento 
Atualizado]]</f>
        <v>#DIV/0!</v>
      </c>
      <c r="DK17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3" s="31"/>
      <c r="DM173" s="31"/>
      <c r="DN173" s="31">
        <f>Tabela115[[#This Row],[GESTÃO
Infraestrutura
Proposta Orçamentária Inicial]]+Tabela115[[#This Row],[GESTÃO
Infraestrutura
Transposições Orçamentárias 
Nº __ a __ 
e
Reformulações
aprovadas]]</f>
        <v>0</v>
      </c>
      <c r="DO173" s="31"/>
      <c r="DP173" s="203" t="e">
        <f>Tabela115[[#This Row],[GESTÃO
Infraestrutura
Despesa Liquidada até __/__/____]]/Tabela115[[#This Row],[GESTÃO
Infraestrutura
Orçamento 
Atualizado]]</f>
        <v>#DIV/0!</v>
      </c>
      <c r="DQ173" s="31"/>
      <c r="DR173" s="203" t="e">
        <f>Tabela115[[#This Row],[GESTÃO
Infraestrutura
(+)
Suplementação
 proposta para a
_ª Reformulação]]/Tabela115[[#This Row],[GESTÃO
Infraestrutura
Orçamento 
Atualizado]]</f>
        <v>#DIV/0!</v>
      </c>
      <c r="DS173" s="31"/>
      <c r="DT173" s="203" t="e">
        <f>Tabela115[[#This Row],[GESTÃO
Infraestrutura
(-)
Redução
proposta para a
_ª Reformulação]]/Tabela115[[#This Row],[GESTÃO
Infraestrutura
Orçamento 
Atualizado]]</f>
        <v>#DIV/0!</v>
      </c>
      <c r="DU17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3" s="89"/>
      <c r="DX173" s="89"/>
      <c r="DY173" s="89"/>
      <c r="DZ173" s="89"/>
      <c r="EA173" s="89"/>
      <c r="EB173" s="89"/>
      <c r="EC173" s="89"/>
      <c r="ED173" s="89"/>
      <c r="EE173" s="89"/>
    </row>
    <row r="174" spans="1:135" s="18" customFormat="1" ht="12" x14ac:dyDescent="0.25">
      <c r="A174" s="85" t="s">
        <v>752</v>
      </c>
      <c r="B174" s="42" t="s">
        <v>769</v>
      </c>
      <c r="C17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4" s="69" t="e">
        <f>Tabela115[[#This Row],[DESPESA
LIQUIDADA ATÉ
 __/__/____]]/Tabela115[[#This Row],[ORÇAMENTO
ATUALIZADO]]</f>
        <v>#DIV/0!</v>
      </c>
      <c r="H174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4" s="263" t="e">
        <f>Tabela115[[#This Row],[(+)
SUPLEMENTAÇÃO
PROPOSTA PARA A
_ª
REFORMULAÇÃO]]/Tabela115[[#This Row],[ORÇAMENTO
ATUALIZADO]]</f>
        <v>#DIV/0!</v>
      </c>
      <c r="J174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4" s="263" t="e">
        <f>-Tabela115[[#This Row],[(-)
REDUÇÃO
PROPOSTA PARA A
_ª
REFORMULAÇÃO]]/Tabela115[[#This Row],[ORÇAMENTO
ATUALIZADO]]</f>
        <v>#DIV/0!</v>
      </c>
      <c r="L174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4" s="83" t="e">
        <f>(Tabela115[[#This Row],[PROPOSTA
ORÇAMENTÁRIA
ATUALIZADA
APÓS A
_ª
REFORMULAÇÃO]]/Tabela115[[#This Row],[ORÇAMENTO
ATUALIZADO]])-1</f>
        <v>#DIV/0!</v>
      </c>
      <c r="N174" s="225"/>
      <c r="O174" s="93"/>
      <c r="P17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4" s="93"/>
      <c r="R174" s="201" t="e">
        <f>Tabela115[[#This Row],[GOVERNANÇA
Direção e
Liderança
Despesa Liquidada até __/__/____]]/Tabela115[[#This Row],[GOVERNANÇA
Direção e
Liderança
Orçamento 
Atualizado]]</f>
        <v>#DIV/0!</v>
      </c>
      <c r="S174" s="93"/>
      <c r="T17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4" s="93"/>
      <c r="V174" s="201" t="e">
        <f>-Tabela115[[#This Row],[GOVERNANÇA
Direção e
Liderança
(-)
Redução
proposta para a
_ª Reformulação]]/Tabela115[[#This Row],[GOVERNANÇA
Direção e
Liderança
Orçamento 
Atualizado]]</f>
        <v>#DIV/0!</v>
      </c>
      <c r="W17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4" s="31"/>
      <c r="Y174" s="31"/>
      <c r="Z17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4" s="31"/>
      <c r="AB174" s="203" t="e">
        <f>Tabela115[[#This Row],[GOVERNANÇA
Relacionamento 
Institucional
Despesa Liquidada até __/__/____]]/Tabela115[[#This Row],[GOVERNANÇA
Relacionamento 
Institucional
Orçamento 
Atualizado]]</f>
        <v>#DIV/0!</v>
      </c>
      <c r="AC174" s="31"/>
      <c r="AD174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4" s="31"/>
      <c r="AF17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4" s="31"/>
      <c r="AI174" s="93"/>
      <c r="AJ174" s="93">
        <f>Tabela115[[#This Row],[GOVERNANÇA
Estratégia
Proposta Orçamentária Inicial]]+Tabela115[[#This Row],[GOVERNANÇA
Estratégia
Transposições Orçamentárias 
Nº __ a __ 
e
Reformulações
aprovadas]]</f>
        <v>0</v>
      </c>
      <c r="AK174" s="93"/>
      <c r="AL174" s="201" t="e">
        <f>Tabela115[[#This Row],[GOVERNANÇA
Estratégia
Despesa Liquidada até __/__/____]]/Tabela115[[#This Row],[GOVERNANÇA
Estratégia
Orçamento 
Atualizado]]</f>
        <v>#DIV/0!</v>
      </c>
      <c r="AM174" s="93"/>
      <c r="AN174" s="201" t="e">
        <f>Tabela115[[#This Row],[GOVERNANÇA
Estratégia
(+)
Suplementação
 proposta para a
_ª Reformulação]]/Tabela115[[#This Row],[GOVERNANÇA
Estratégia
Orçamento 
Atualizado]]</f>
        <v>#DIV/0!</v>
      </c>
      <c r="AO174" s="93"/>
      <c r="AP174" s="201" t="e">
        <f>-Tabela115[[#This Row],[GOVERNANÇA
Estratégia
(-)
Redução
proposta para a
_ª Reformulação]]/Tabela115[[#This Row],[GOVERNANÇA
Estratégia
Orçamento 
Atualizado]]</f>
        <v>#DIV/0!</v>
      </c>
      <c r="AQ17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4" s="31"/>
      <c r="AS174" s="93"/>
      <c r="AT174" s="93">
        <f>Tabela115[[#This Row],[GOVERNANÇA
Controle
Proposta Orçamentária Inicial]]+Tabela115[[#This Row],[GOVERNANÇA
Controle
Transposições Orçamentárias 
Nº __ a __ 
e
Reformulações
aprovadas]]</f>
        <v>0</v>
      </c>
      <c r="AU174" s="93"/>
      <c r="AV174" s="201" t="e">
        <f>Tabela115[[#This Row],[GOVERNANÇA
Controle
Despesa Liquidada até __/__/____]]/Tabela115[[#This Row],[GOVERNANÇA
Controle
Orçamento 
Atualizado]]</f>
        <v>#DIV/0!</v>
      </c>
      <c r="AW174" s="93"/>
      <c r="AX174" s="201" t="e">
        <f>Tabela115[[#This Row],[GOVERNANÇA
Controle
(+)
Suplementação
 proposta para a
_ª Reformulação]]/Tabela115[[#This Row],[GOVERNANÇA
Controle
Orçamento 
Atualizado]]</f>
        <v>#DIV/0!</v>
      </c>
      <c r="AY174" s="93"/>
      <c r="AZ174" s="201" t="e">
        <f>-Tabela115[[#This Row],[GOVERNANÇA
Controle
(-)
Redução
proposta para a
_ª Reformulação]]/Tabela115[[#This Row],[GOVERNANÇA
Controle
Orçamento 
Atualizado]]</f>
        <v>#DIV/0!</v>
      </c>
      <c r="BA17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4" s="225"/>
      <c r="BD174" s="93"/>
      <c r="BE174" s="93">
        <f>Tabela115[[#This Row],[FINALIDADE
Fiscalização
Proposta Orçamentária Inicial]]+Tabela115[[#This Row],[FINALIDADE
Fiscalização
Transposições Orçamentárias 
Nº __ a __ 
e
Reformulações
aprovadas]]</f>
        <v>0</v>
      </c>
      <c r="BF174" s="93"/>
      <c r="BG174" s="201" t="e">
        <f>Tabela115[[#This Row],[FINALIDADE
Fiscalização
Despesa Liquidada até __/__/____]]/Tabela115[[#This Row],[FINALIDADE
Fiscalização
Orçamento 
Atualizado]]</f>
        <v>#DIV/0!</v>
      </c>
      <c r="BH174" s="93"/>
      <c r="BI174" s="201" t="e">
        <f>Tabela115[[#This Row],[FINALIDADE
Fiscalização
(+)
Suplementação
 proposta para a
_ª Reformulação]]/Tabela115[[#This Row],[FINALIDADE
Fiscalização
Orçamento 
Atualizado]]</f>
        <v>#DIV/0!</v>
      </c>
      <c r="BJ174" s="93"/>
      <c r="BK174" s="201" t="e">
        <f>Tabela115[[#This Row],[FINALIDADE
Fiscalização
(-)
Redução
proposta para a
_ª Reformulação]]/Tabela115[[#This Row],[FINALIDADE
Fiscalização
Orçamento 
Atualizado]]</f>
        <v>#DIV/0!</v>
      </c>
      <c r="BL17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4" s="31"/>
      <c r="BN174" s="93"/>
      <c r="BO174" s="93">
        <f>Tabela115[[#This Row],[FINALIDADE
Registro
Proposta Orçamentária Inicial]]+Tabela115[[#This Row],[FINALIDADE
Registro
Transposições Orçamentárias 
Nº __ a __ 
e
Reformulações
aprovadas]]</f>
        <v>0</v>
      </c>
      <c r="BP174" s="93"/>
      <c r="BQ174" s="202" t="e">
        <f>Tabela115[[#This Row],[FINALIDADE
Registro
Despesa Liquidada até __/__/____]]/Tabela115[[#This Row],[FINALIDADE
Registro
Orçamento 
Atualizado]]</f>
        <v>#DIV/0!</v>
      </c>
      <c r="BR174" s="93"/>
      <c r="BS174" s="202" t="e">
        <f>Tabela115[[#This Row],[FINALIDADE
Registro
(+)
Suplementação
 proposta para a
_ª Reformulação]]/Tabela115[[#This Row],[FINALIDADE
Registro
Orçamento 
Atualizado]]</f>
        <v>#DIV/0!</v>
      </c>
      <c r="BT174" s="93"/>
      <c r="BU174" s="202" t="e">
        <f>Tabela115[[#This Row],[FINALIDADE
Registro
(-)
Redução
proposta para a
_ª Reformulação]]/Tabela115[[#This Row],[FINALIDADE
Registro
Orçamento 
Atualizado]]</f>
        <v>#DIV/0!</v>
      </c>
      <c r="BV17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4" s="244"/>
      <c r="BX174" s="31"/>
      <c r="BY17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4" s="93"/>
      <c r="CA174" s="201" t="e">
        <f>Tabela115[[#This Row],[FINALIDADE
Julgamento e Normatização
Despesa Liquidada até __/__/____]]/Tabela115[[#This Row],[FINALIDADE
Julgamento e Normatização
Orçamento 
Atualizado]]</f>
        <v>#DIV/0!</v>
      </c>
      <c r="CB174" s="93"/>
      <c r="CC17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4" s="93"/>
      <c r="CE17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4" s="31"/>
      <c r="CI174" s="31"/>
      <c r="CJ17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4" s="31"/>
      <c r="CL174" s="203" t="e">
        <f>Tabela115[[#This Row],[GESTÃO
Comunicação 
e Eventos
Despesa Liquidada até __/__/____]]/Tabela115[[#This Row],[GESTÃO
Comunicação 
e Eventos
Orçamento 
Atualizado]]</f>
        <v>#DIV/0!</v>
      </c>
      <c r="CM174" s="31"/>
      <c r="CN174" s="203" t="e">
        <f>Tabela115[[#This Row],[GESTÃO
Comunicação 
e Eventos
(+)
Suplementação
 proposta para a
_ª Reformulação]]/Tabela115[[#This Row],[GESTÃO
Comunicação 
e Eventos
Orçamento 
Atualizado]]</f>
        <v>#DIV/0!</v>
      </c>
      <c r="CO174" s="31"/>
      <c r="CP174" s="203" t="e">
        <f>-Tabela115[[#This Row],[GESTÃO
Comunicação 
e Eventos
(-)
Redução
proposta para a
_ª Reformulação]]/Tabela115[[#This Row],[GESTÃO
Comunicação 
e Eventos
Orçamento 
Atualizado]]</f>
        <v>#DIV/0!</v>
      </c>
      <c r="CQ17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4" s="31"/>
      <c r="CS174" s="31"/>
      <c r="CT17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4" s="31"/>
      <c r="CV174" s="203" t="e">
        <f>Tabela115[[#This Row],[GESTÃO
Suporte Técnico-Administrativo
Despesa Liquidada até __/__/____]]/Tabela115[[#This Row],[GESTÃO
Suporte Técnico-Administrativo
Orçamento 
Atualizado]]</f>
        <v>#DIV/0!</v>
      </c>
      <c r="CW174" s="31"/>
      <c r="CX174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4" s="31"/>
      <c r="CZ17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4" s="31"/>
      <c r="DC174" s="31"/>
      <c r="DD17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4" s="31"/>
      <c r="DF174" s="203" t="e">
        <f>Tabela115[[#This Row],[GESTÃO
Tecnologia da
Informação
Despesa Liquidada até __/__/____]]/Tabela115[[#This Row],[GESTÃO
Tecnologia da
Informação
Orçamento 
Atualizado]]</f>
        <v>#DIV/0!</v>
      </c>
      <c r="DG174" s="31"/>
      <c r="DH174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4" s="31"/>
      <c r="DJ174" s="203" t="e">
        <f>-Tabela115[[#This Row],[GESTÃO
Tecnologia da
Informação
(-)
Redução
proposta para a
_ª Reformulação]]/Tabela115[[#This Row],[GESTÃO
Tecnologia da
Informação
Orçamento 
Atualizado]]</f>
        <v>#DIV/0!</v>
      </c>
      <c r="DK17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4" s="31"/>
      <c r="DM174" s="31"/>
      <c r="DN174" s="31">
        <f>Tabela115[[#This Row],[GESTÃO
Infraestrutura
Proposta Orçamentária Inicial]]+Tabela115[[#This Row],[GESTÃO
Infraestrutura
Transposições Orçamentárias 
Nº __ a __ 
e
Reformulações
aprovadas]]</f>
        <v>0</v>
      </c>
      <c r="DO174" s="31"/>
      <c r="DP174" s="203" t="e">
        <f>Tabela115[[#This Row],[GESTÃO
Infraestrutura
Despesa Liquidada até __/__/____]]/Tabela115[[#This Row],[GESTÃO
Infraestrutura
Orçamento 
Atualizado]]</f>
        <v>#DIV/0!</v>
      </c>
      <c r="DQ174" s="31"/>
      <c r="DR174" s="203" t="e">
        <f>Tabela115[[#This Row],[GESTÃO
Infraestrutura
(+)
Suplementação
 proposta para a
_ª Reformulação]]/Tabela115[[#This Row],[GESTÃO
Infraestrutura
Orçamento 
Atualizado]]</f>
        <v>#DIV/0!</v>
      </c>
      <c r="DS174" s="31"/>
      <c r="DT174" s="203" t="e">
        <f>Tabela115[[#This Row],[GESTÃO
Infraestrutura
(-)
Redução
proposta para a
_ª Reformulação]]/Tabela115[[#This Row],[GESTÃO
Infraestrutura
Orçamento 
Atualizado]]</f>
        <v>#DIV/0!</v>
      </c>
      <c r="DU17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4" s="89"/>
      <c r="DX174" s="89"/>
      <c r="DY174" s="89"/>
      <c r="DZ174" s="89"/>
      <c r="EA174" s="89"/>
      <c r="EB174" s="89"/>
      <c r="EC174" s="89"/>
      <c r="ED174" s="89"/>
      <c r="EE174" s="89"/>
    </row>
    <row r="175" spans="1:135" s="18" customFormat="1" ht="12" x14ac:dyDescent="0.25">
      <c r="A175" s="85" t="s">
        <v>208</v>
      </c>
      <c r="B175" s="42" t="s">
        <v>770</v>
      </c>
      <c r="C175" s="227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5" s="227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5" s="227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5" s="69" t="e">
        <f>Tabela115[[#This Row],[DESPESA
LIQUIDADA ATÉ
 __/__/____]]/Tabela115[[#This Row],[ORÇAMENTO
ATUALIZADO]]</f>
        <v>#DIV/0!</v>
      </c>
      <c r="H175" s="262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5" s="263" t="e">
        <f>Tabela115[[#This Row],[(+)
SUPLEMENTAÇÃO
PROPOSTA PARA A
_ª
REFORMULAÇÃO]]/Tabela115[[#This Row],[ORÇAMENTO
ATUALIZADO]]</f>
        <v>#DIV/0!</v>
      </c>
      <c r="J175" s="26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5" s="263" t="e">
        <f>-Tabela115[[#This Row],[(-)
REDUÇÃO
PROPOSTA PARA A
_ª
REFORMULAÇÃO]]/Tabela115[[#This Row],[ORÇAMENTO
ATUALIZADO]]</f>
        <v>#DIV/0!</v>
      </c>
      <c r="L175" s="26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5" s="83" t="e">
        <f>(Tabela115[[#This Row],[PROPOSTA
ORÇAMENTÁRIA
ATUALIZADA
APÓS A
_ª
REFORMULAÇÃO]]/Tabela115[[#This Row],[ORÇAMENTO
ATUALIZADO]])-1</f>
        <v>#DIV/0!</v>
      </c>
      <c r="N175" s="225"/>
      <c r="O175" s="93"/>
      <c r="P17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5" s="93"/>
      <c r="R175" s="201" t="e">
        <f>Tabela115[[#This Row],[GOVERNANÇA
Direção e
Liderança
Despesa Liquidada até __/__/____]]/Tabela115[[#This Row],[GOVERNANÇA
Direção e
Liderança
Orçamento 
Atualizado]]</f>
        <v>#DIV/0!</v>
      </c>
      <c r="S175" s="93"/>
      <c r="T17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5" s="93"/>
      <c r="V175" s="201" t="e">
        <f>-Tabela115[[#This Row],[GOVERNANÇA
Direção e
Liderança
(-)
Redução
proposta para a
_ª Reformulação]]/Tabela115[[#This Row],[GOVERNANÇA
Direção e
Liderança
Orçamento 
Atualizado]]</f>
        <v>#DIV/0!</v>
      </c>
      <c r="W17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5" s="31"/>
      <c r="Y175" s="31"/>
      <c r="Z17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5" s="31"/>
      <c r="AB175" s="203" t="e">
        <f>Tabela115[[#This Row],[GOVERNANÇA
Relacionamento 
Institucional
Despesa Liquidada até __/__/____]]/Tabela115[[#This Row],[GOVERNANÇA
Relacionamento 
Institucional
Orçamento 
Atualizado]]</f>
        <v>#DIV/0!</v>
      </c>
      <c r="AC175" s="31"/>
      <c r="AD175" s="203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5" s="31"/>
      <c r="AF17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5" s="31"/>
      <c r="AI175" s="93"/>
      <c r="AJ175" s="93">
        <f>Tabela115[[#This Row],[GOVERNANÇA
Estratégia
Proposta Orçamentária Inicial]]+Tabela115[[#This Row],[GOVERNANÇA
Estratégia
Transposições Orçamentárias 
Nº __ a __ 
e
Reformulações
aprovadas]]</f>
        <v>0</v>
      </c>
      <c r="AK175" s="93"/>
      <c r="AL175" s="201" t="e">
        <f>Tabela115[[#This Row],[GOVERNANÇA
Estratégia
Despesa Liquidada até __/__/____]]/Tabela115[[#This Row],[GOVERNANÇA
Estratégia
Orçamento 
Atualizado]]</f>
        <v>#DIV/0!</v>
      </c>
      <c r="AM175" s="93"/>
      <c r="AN175" s="201" t="e">
        <f>Tabela115[[#This Row],[GOVERNANÇA
Estratégia
(+)
Suplementação
 proposta para a
_ª Reformulação]]/Tabela115[[#This Row],[GOVERNANÇA
Estratégia
Orçamento 
Atualizado]]</f>
        <v>#DIV/0!</v>
      </c>
      <c r="AO175" s="93"/>
      <c r="AP175" s="201" t="e">
        <f>-Tabela115[[#This Row],[GOVERNANÇA
Estratégia
(-)
Redução
proposta para a
_ª Reformulação]]/Tabela115[[#This Row],[GOVERNANÇA
Estratégia
Orçamento 
Atualizado]]</f>
        <v>#DIV/0!</v>
      </c>
      <c r="AQ17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5" s="31"/>
      <c r="AS175" s="93"/>
      <c r="AT175" s="93">
        <f>Tabela115[[#This Row],[GOVERNANÇA
Controle
Proposta Orçamentária Inicial]]+Tabela115[[#This Row],[GOVERNANÇA
Controle
Transposições Orçamentárias 
Nº __ a __ 
e
Reformulações
aprovadas]]</f>
        <v>0</v>
      </c>
      <c r="AU175" s="93"/>
      <c r="AV175" s="201" t="e">
        <f>Tabela115[[#This Row],[GOVERNANÇA
Controle
Despesa Liquidada até __/__/____]]/Tabela115[[#This Row],[GOVERNANÇA
Controle
Orçamento 
Atualizado]]</f>
        <v>#DIV/0!</v>
      </c>
      <c r="AW175" s="93"/>
      <c r="AX175" s="201" t="e">
        <f>Tabela115[[#This Row],[GOVERNANÇA
Controle
(+)
Suplementação
 proposta para a
_ª Reformulação]]/Tabela115[[#This Row],[GOVERNANÇA
Controle
Orçamento 
Atualizado]]</f>
        <v>#DIV/0!</v>
      </c>
      <c r="AY175" s="93"/>
      <c r="AZ175" s="201" t="e">
        <f>-Tabela115[[#This Row],[GOVERNANÇA
Controle
(-)
Redução
proposta para a
_ª Reformulação]]/Tabela115[[#This Row],[GOVERNANÇA
Controle
Orçamento 
Atualizado]]</f>
        <v>#DIV/0!</v>
      </c>
      <c r="BA17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5" s="225"/>
      <c r="BD175" s="93"/>
      <c r="BE175" s="93">
        <f>Tabela115[[#This Row],[FINALIDADE
Fiscalização
Proposta Orçamentária Inicial]]+Tabela115[[#This Row],[FINALIDADE
Fiscalização
Transposições Orçamentárias 
Nº __ a __ 
e
Reformulações
aprovadas]]</f>
        <v>0</v>
      </c>
      <c r="BF175" s="93"/>
      <c r="BG175" s="201" t="e">
        <f>Tabela115[[#This Row],[FINALIDADE
Fiscalização
Despesa Liquidada até __/__/____]]/Tabela115[[#This Row],[FINALIDADE
Fiscalização
Orçamento 
Atualizado]]</f>
        <v>#DIV/0!</v>
      </c>
      <c r="BH175" s="93"/>
      <c r="BI175" s="201" t="e">
        <f>Tabela115[[#This Row],[FINALIDADE
Fiscalização
(+)
Suplementação
 proposta para a
_ª Reformulação]]/Tabela115[[#This Row],[FINALIDADE
Fiscalização
Orçamento 
Atualizado]]</f>
        <v>#DIV/0!</v>
      </c>
      <c r="BJ175" s="93"/>
      <c r="BK175" s="201" t="e">
        <f>Tabela115[[#This Row],[FINALIDADE
Fiscalização
(-)
Redução
proposta para a
_ª Reformulação]]/Tabela115[[#This Row],[FINALIDADE
Fiscalização
Orçamento 
Atualizado]]</f>
        <v>#DIV/0!</v>
      </c>
      <c r="BL17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5" s="31"/>
      <c r="BN175" s="93"/>
      <c r="BO175" s="93">
        <f>Tabela115[[#This Row],[FINALIDADE
Registro
Proposta Orçamentária Inicial]]+Tabela115[[#This Row],[FINALIDADE
Registro
Transposições Orçamentárias 
Nº __ a __ 
e
Reformulações
aprovadas]]</f>
        <v>0</v>
      </c>
      <c r="BP175" s="93"/>
      <c r="BQ175" s="202" t="e">
        <f>Tabela115[[#This Row],[FINALIDADE
Registro
Despesa Liquidada até __/__/____]]/Tabela115[[#This Row],[FINALIDADE
Registro
Orçamento 
Atualizado]]</f>
        <v>#DIV/0!</v>
      </c>
      <c r="BR175" s="93"/>
      <c r="BS175" s="202" t="e">
        <f>Tabela115[[#This Row],[FINALIDADE
Registro
(+)
Suplementação
 proposta para a
_ª Reformulação]]/Tabela115[[#This Row],[FINALIDADE
Registro
Orçamento 
Atualizado]]</f>
        <v>#DIV/0!</v>
      </c>
      <c r="BT175" s="93"/>
      <c r="BU175" s="202" t="e">
        <f>Tabela115[[#This Row],[FINALIDADE
Registro
(-)
Redução
proposta para a
_ª Reformulação]]/Tabela115[[#This Row],[FINALIDADE
Registro
Orçamento 
Atualizado]]</f>
        <v>#DIV/0!</v>
      </c>
      <c r="BV17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5" s="244"/>
      <c r="BX175" s="31"/>
      <c r="BY17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5" s="93"/>
      <c r="CA175" s="201" t="e">
        <f>Tabela115[[#This Row],[FINALIDADE
Julgamento e Normatização
Despesa Liquidada até __/__/____]]/Tabela115[[#This Row],[FINALIDADE
Julgamento e Normatização
Orçamento 
Atualizado]]</f>
        <v>#DIV/0!</v>
      </c>
      <c r="CB175" s="93"/>
      <c r="CC17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5" s="93"/>
      <c r="CE17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5" s="31"/>
      <c r="CI175" s="31"/>
      <c r="CJ17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5" s="31"/>
      <c r="CL175" s="203" t="e">
        <f>Tabela115[[#This Row],[GESTÃO
Comunicação 
e Eventos
Despesa Liquidada até __/__/____]]/Tabela115[[#This Row],[GESTÃO
Comunicação 
e Eventos
Orçamento 
Atualizado]]</f>
        <v>#DIV/0!</v>
      </c>
      <c r="CM175" s="31"/>
      <c r="CN175" s="203" t="e">
        <f>Tabela115[[#This Row],[GESTÃO
Comunicação 
e Eventos
(+)
Suplementação
 proposta para a
_ª Reformulação]]/Tabela115[[#This Row],[GESTÃO
Comunicação 
e Eventos
Orçamento 
Atualizado]]</f>
        <v>#DIV/0!</v>
      </c>
      <c r="CO175" s="31"/>
      <c r="CP175" s="203" t="e">
        <f>-Tabela115[[#This Row],[GESTÃO
Comunicação 
e Eventos
(-)
Redução
proposta para a
_ª Reformulação]]/Tabela115[[#This Row],[GESTÃO
Comunicação 
e Eventos
Orçamento 
Atualizado]]</f>
        <v>#DIV/0!</v>
      </c>
      <c r="CQ17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5" s="31"/>
      <c r="CS175" s="31"/>
      <c r="CT17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5" s="31"/>
      <c r="CV175" s="203" t="e">
        <f>Tabela115[[#This Row],[GESTÃO
Suporte Técnico-Administrativo
Despesa Liquidada até __/__/____]]/Tabela115[[#This Row],[GESTÃO
Suporte Técnico-Administrativo
Orçamento 
Atualizado]]</f>
        <v>#DIV/0!</v>
      </c>
      <c r="CW175" s="31"/>
      <c r="CX175" s="203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5" s="31"/>
      <c r="CZ17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5" s="31"/>
      <c r="DC175" s="31"/>
      <c r="DD17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5" s="31"/>
      <c r="DF175" s="203" t="e">
        <f>Tabela115[[#This Row],[GESTÃO
Tecnologia da
Informação
Despesa Liquidada até __/__/____]]/Tabela115[[#This Row],[GESTÃO
Tecnologia da
Informação
Orçamento 
Atualizado]]</f>
        <v>#DIV/0!</v>
      </c>
      <c r="DG175" s="31"/>
      <c r="DH175" s="203" t="e">
        <f>Tabela115[[#This Row],[GESTÃO
Tecnologia da
Informação
(+)
Suplementação
 proposta para a
_ª Reformulação]]/Tabela115[[#This Row],[GESTÃO
Tecnologia da
Informação
Orçamento 
Atualizado]]</f>
        <v>#DIV/0!</v>
      </c>
      <c r="DI175" s="31"/>
      <c r="DJ175" s="203" t="e">
        <f>-Tabela115[[#This Row],[GESTÃO
Tecnologia da
Informação
(-)
Redução
proposta para a
_ª Reformulação]]/Tabela115[[#This Row],[GESTÃO
Tecnologia da
Informação
Orçamento 
Atualizado]]</f>
        <v>#DIV/0!</v>
      </c>
      <c r="DK17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5" s="31"/>
      <c r="DM175" s="31"/>
      <c r="DN175" s="31">
        <f>Tabela115[[#This Row],[GESTÃO
Infraestrutura
Proposta Orçamentária Inicial]]+Tabela115[[#This Row],[GESTÃO
Infraestrutura
Transposições Orçamentárias 
Nº __ a __ 
e
Reformulações
aprovadas]]</f>
        <v>0</v>
      </c>
      <c r="DO175" s="31"/>
      <c r="DP175" s="203" t="e">
        <f>Tabela115[[#This Row],[GESTÃO
Infraestrutura
Despesa Liquidada até __/__/____]]/Tabela115[[#This Row],[GESTÃO
Infraestrutura
Orçamento 
Atualizado]]</f>
        <v>#DIV/0!</v>
      </c>
      <c r="DQ175" s="31"/>
      <c r="DR175" s="203" t="e">
        <f>Tabela115[[#This Row],[GESTÃO
Infraestrutura
(+)
Suplementação
 proposta para a
_ª Reformulação]]/Tabela115[[#This Row],[GESTÃO
Infraestrutura
Orçamento 
Atualizado]]</f>
        <v>#DIV/0!</v>
      </c>
      <c r="DS175" s="31"/>
      <c r="DT175" s="203" t="e">
        <f>Tabela115[[#This Row],[GESTÃO
Infraestrutura
(-)
Redução
proposta para a
_ª Reformulação]]/Tabela115[[#This Row],[GESTÃO
Infraestrutura
Orçamento 
Atualizado]]</f>
        <v>#DIV/0!</v>
      </c>
      <c r="DU17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5" s="89"/>
      <c r="DX175" s="89"/>
      <c r="DY175" s="89"/>
      <c r="DZ175" s="89"/>
      <c r="EA175" s="89"/>
      <c r="EB175" s="89"/>
      <c r="EC175" s="89"/>
      <c r="ED175" s="89"/>
      <c r="EE175" s="89"/>
    </row>
    <row r="176" spans="1:135" s="18" customFormat="1" ht="12" x14ac:dyDescent="0.25">
      <c r="A176" s="85" t="s">
        <v>209</v>
      </c>
      <c r="B176" s="42" t="s">
        <v>372</v>
      </c>
      <c r="C17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6" s="230" t="e">
        <f>Tabela115[[#This Row],[DESPESA
LIQUIDADA ATÉ
 __/__/____]]/Tabela115[[#This Row],[ORÇAMENTO
ATUALIZADO]]</f>
        <v>#DIV/0!</v>
      </c>
      <c r="H176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6" s="266" t="e">
        <f>Tabela115[[#This Row],[(+)
SUPLEMENTAÇÃO
PROPOSTA PARA A
_ª
REFORMULAÇÃO]]/Tabela115[[#This Row],[ORÇAMENTO
ATUALIZADO]]</f>
        <v>#DIV/0!</v>
      </c>
      <c r="J176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6" s="266" t="e">
        <f>-Tabela115[[#This Row],[(-)
REDUÇÃO
PROPOSTA PARA A
_ª
REFORMULAÇÃO]]/Tabela115[[#This Row],[ORÇAMENTO
ATUALIZADO]]</f>
        <v>#DIV/0!</v>
      </c>
      <c r="L176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6" s="268" t="e">
        <f>(Tabela115[[#This Row],[PROPOSTA
ORÇAMENTÁRIA
ATUALIZADA
APÓS A
_ª
REFORMULAÇÃO]]/Tabela115[[#This Row],[ORÇAMENTO
ATUALIZADO]])-1</f>
        <v>#DIV/0!</v>
      </c>
      <c r="N176" s="225"/>
      <c r="O176" s="93"/>
      <c r="P17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6" s="93"/>
      <c r="R176" s="201" t="e">
        <f>Tabela115[[#This Row],[GOVERNANÇA
Direção e
Liderança
Despesa Liquidada até __/__/____]]/Tabela115[[#This Row],[GOVERNANÇA
Direção e
Liderança
Orçamento 
Atualizado]]</f>
        <v>#DIV/0!</v>
      </c>
      <c r="S176" s="93"/>
      <c r="T17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6" s="93"/>
      <c r="V176" s="202" t="e">
        <f>-Tabela115[[#This Row],[GOVERNANÇA
Direção e
Liderança
(-)
Redução
proposta para a
_ª Reformulação]]/Tabela115[[#This Row],[GOVERNANÇA
Direção e
Liderança
Orçamento 
Atualizado]]</f>
        <v>#DIV/0!</v>
      </c>
      <c r="W17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6" s="31"/>
      <c r="Y176" s="31"/>
      <c r="Z17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6" s="93"/>
      <c r="AB176" s="201" t="e">
        <f>Tabela115[[#This Row],[GOVERNANÇA
Relacionamento 
Institucional
Despesa Liquidada até __/__/____]]/Tabela115[[#This Row],[GOVERNANÇA
Relacionamento 
Institucional
Orçamento 
Atualizado]]</f>
        <v>#DIV/0!</v>
      </c>
      <c r="AC176" s="93"/>
      <c r="AD176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6" s="93"/>
      <c r="AF17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6" s="31"/>
      <c r="AI176" s="93"/>
      <c r="AJ176" s="93">
        <f>Tabela115[[#This Row],[GOVERNANÇA
Estratégia
Proposta Orçamentária Inicial]]+Tabela115[[#This Row],[GOVERNANÇA
Estratégia
Transposições Orçamentárias 
Nº __ a __ 
e
Reformulações
aprovadas]]</f>
        <v>0</v>
      </c>
      <c r="AK176" s="93"/>
      <c r="AL176" s="202" t="e">
        <f>Tabela115[[#This Row],[GOVERNANÇA
Estratégia
Despesa Liquidada até __/__/____]]/Tabela115[[#This Row],[GOVERNANÇA
Estratégia
Orçamento 
Atualizado]]</f>
        <v>#DIV/0!</v>
      </c>
      <c r="AM176" s="93"/>
      <c r="AN176" s="201" t="e">
        <f>Tabela115[[#This Row],[GOVERNANÇA
Estratégia
(+)
Suplementação
 proposta para a
_ª Reformulação]]/Tabela115[[#This Row],[GOVERNANÇA
Estratégia
Orçamento 
Atualizado]]</f>
        <v>#DIV/0!</v>
      </c>
      <c r="AO176" s="93"/>
      <c r="AP176" s="201" t="e">
        <f>-Tabela115[[#This Row],[GOVERNANÇA
Estratégia
(-)
Redução
proposta para a
_ª Reformulação]]/Tabela115[[#This Row],[GOVERNANÇA
Estratégia
Orçamento 
Atualizado]]</f>
        <v>#DIV/0!</v>
      </c>
      <c r="AQ17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6" s="31"/>
      <c r="AS176" s="93"/>
      <c r="AT176" s="93">
        <f>Tabela115[[#This Row],[GOVERNANÇA
Controle
Proposta Orçamentária Inicial]]+Tabela115[[#This Row],[GOVERNANÇA
Controle
Transposições Orçamentárias 
Nº __ a __ 
e
Reformulações
aprovadas]]</f>
        <v>0</v>
      </c>
      <c r="AU176" s="93"/>
      <c r="AV176" s="201" t="e">
        <f>Tabela115[[#This Row],[GOVERNANÇA
Controle
Despesa Liquidada até __/__/____]]/Tabela115[[#This Row],[GOVERNANÇA
Controle
Orçamento 
Atualizado]]</f>
        <v>#DIV/0!</v>
      </c>
      <c r="AW176" s="93"/>
      <c r="AX176" s="201" t="e">
        <f>Tabela115[[#This Row],[GOVERNANÇA
Controle
(+)
Suplementação
 proposta para a
_ª Reformulação]]/Tabela115[[#This Row],[GOVERNANÇA
Controle
Orçamento 
Atualizado]]</f>
        <v>#DIV/0!</v>
      </c>
      <c r="AY176" s="93"/>
      <c r="AZ176" s="201" t="e">
        <f>-Tabela115[[#This Row],[GOVERNANÇA
Controle
(-)
Redução
proposta para a
_ª Reformulação]]/Tabela115[[#This Row],[GOVERNANÇA
Controle
Orçamento 
Atualizado]]</f>
        <v>#DIV/0!</v>
      </c>
      <c r="BA17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6" s="225"/>
      <c r="BD176" s="93"/>
      <c r="BE176" s="93">
        <f>Tabela115[[#This Row],[FINALIDADE
Fiscalização
Proposta Orçamentária Inicial]]+Tabela115[[#This Row],[FINALIDADE
Fiscalização
Transposições Orçamentárias 
Nº __ a __ 
e
Reformulações
aprovadas]]</f>
        <v>0</v>
      </c>
      <c r="BF176" s="93"/>
      <c r="BG176" s="201" t="e">
        <f>Tabela115[[#This Row],[FINALIDADE
Fiscalização
Despesa Liquidada até __/__/____]]/Tabela115[[#This Row],[FINALIDADE
Fiscalização
Orçamento 
Atualizado]]</f>
        <v>#DIV/0!</v>
      </c>
      <c r="BH176" s="93"/>
      <c r="BI176" s="201" t="e">
        <f>Tabela115[[#This Row],[FINALIDADE
Fiscalização
(+)
Suplementação
 proposta para a
_ª Reformulação]]/Tabela115[[#This Row],[FINALIDADE
Fiscalização
Orçamento 
Atualizado]]</f>
        <v>#DIV/0!</v>
      </c>
      <c r="BJ176" s="93"/>
      <c r="BK176" s="201" t="e">
        <f>Tabela115[[#This Row],[FINALIDADE
Fiscalização
(-)
Redução
proposta para a
_ª Reformulação]]/Tabela115[[#This Row],[FINALIDADE
Fiscalização
Orçamento 
Atualizado]]</f>
        <v>#DIV/0!</v>
      </c>
      <c r="BL17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6" s="31"/>
      <c r="BN176" s="93"/>
      <c r="BO176" s="93">
        <f>Tabela115[[#This Row],[FINALIDADE
Registro
Proposta Orçamentária Inicial]]+Tabela115[[#This Row],[FINALIDADE
Registro
Transposições Orçamentárias 
Nº __ a __ 
e
Reformulações
aprovadas]]</f>
        <v>0</v>
      </c>
      <c r="BP176" s="93"/>
      <c r="BQ176" s="202" t="e">
        <f>Tabela115[[#This Row],[FINALIDADE
Registro
Despesa Liquidada até __/__/____]]/Tabela115[[#This Row],[FINALIDADE
Registro
Orçamento 
Atualizado]]</f>
        <v>#DIV/0!</v>
      </c>
      <c r="BR176" s="93"/>
      <c r="BS176" s="202" t="e">
        <f>Tabela115[[#This Row],[FINALIDADE
Registro
(+)
Suplementação
 proposta para a
_ª Reformulação]]/Tabela115[[#This Row],[FINALIDADE
Registro
Orçamento 
Atualizado]]</f>
        <v>#DIV/0!</v>
      </c>
      <c r="BT176" s="93"/>
      <c r="BU176" s="202" t="e">
        <f>Tabela115[[#This Row],[FINALIDADE
Registro
(-)
Redução
proposta para a
_ª Reformulação]]/Tabela115[[#This Row],[FINALIDADE
Registro
Orçamento 
Atualizado]]</f>
        <v>#DIV/0!</v>
      </c>
      <c r="BV17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6" s="244"/>
      <c r="BX176" s="31"/>
      <c r="BY17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6" s="93"/>
      <c r="CA176" s="201" t="e">
        <f>Tabela115[[#This Row],[FINALIDADE
Julgamento e Normatização
Despesa Liquidada até __/__/____]]/Tabela115[[#This Row],[FINALIDADE
Julgamento e Normatização
Orçamento 
Atualizado]]</f>
        <v>#DIV/0!</v>
      </c>
      <c r="CB176" s="93"/>
      <c r="CC17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6" s="93"/>
      <c r="CE17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6" s="31"/>
      <c r="CI176" s="31"/>
      <c r="CJ17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6" s="93"/>
      <c r="CL176" s="201" t="e">
        <f>Tabela115[[#This Row],[GESTÃO
Comunicação 
e Eventos
Despesa Liquidada até __/__/____]]/Tabela115[[#This Row],[GESTÃO
Comunicação 
e Eventos
Orçamento 
Atualizado]]</f>
        <v>#DIV/0!</v>
      </c>
      <c r="CM176" s="93"/>
      <c r="CN176" s="201" t="e">
        <f>Tabela115[[#This Row],[GESTÃO
Comunicação 
e Eventos
(+)
Suplementação
 proposta para a
_ª Reformulação]]/Tabela115[[#This Row],[GESTÃO
Comunicação 
e Eventos
Orçamento 
Atualizado]]</f>
        <v>#DIV/0!</v>
      </c>
      <c r="CO176" s="93"/>
      <c r="CP176" s="201" t="e">
        <f>-Tabela115[[#This Row],[GESTÃO
Comunicação 
e Eventos
(-)
Redução
proposta para a
_ª Reformulação]]/Tabela115[[#This Row],[GESTÃO
Comunicação 
e Eventos
Orçamento 
Atualizado]]</f>
        <v>#DIV/0!</v>
      </c>
      <c r="CQ17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6" s="31"/>
      <c r="CS176" s="31"/>
      <c r="CT17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6" s="93"/>
      <c r="CV176" s="201" t="e">
        <f>Tabela115[[#This Row],[GESTÃO
Suporte Técnico-Administrativo
Despesa Liquidada até __/__/____]]/Tabela115[[#This Row],[GESTÃO
Suporte Técnico-Administrativo
Orçamento 
Atualizado]]</f>
        <v>#DIV/0!</v>
      </c>
      <c r="CW176" s="93"/>
      <c r="CX176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6" s="93"/>
      <c r="CZ17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6" s="31"/>
      <c r="DC176" s="31"/>
      <c r="DD17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6" s="93"/>
      <c r="DF176" s="201" t="e">
        <f>Tabela115[[#This Row],[GESTÃO
Tecnologia da
Informação
Despesa Liquidada até __/__/____]]/Tabela115[[#This Row],[GESTÃO
Tecnologia da
Informação
Orçamento 
Atualizado]]</f>
        <v>#DIV/0!</v>
      </c>
      <c r="DG176" s="93"/>
      <c r="DH176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76" s="93"/>
      <c r="DJ176" s="201" t="e">
        <f>-Tabela115[[#This Row],[GESTÃO
Tecnologia da
Informação
(-)
Redução
proposta para a
_ª Reformulação]]/Tabela115[[#This Row],[GESTÃO
Tecnologia da
Informação
Orçamento 
Atualizado]]</f>
        <v>#DIV/0!</v>
      </c>
      <c r="DK17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6" s="31"/>
      <c r="DM176" s="31"/>
      <c r="DN176" s="31">
        <f>Tabela115[[#This Row],[GESTÃO
Infraestrutura
Proposta Orçamentária Inicial]]+Tabela115[[#This Row],[GESTÃO
Infraestrutura
Transposições Orçamentárias 
Nº __ a __ 
e
Reformulações
aprovadas]]</f>
        <v>0</v>
      </c>
      <c r="DO176" s="93"/>
      <c r="DP176" s="201" t="e">
        <f>Tabela115[[#This Row],[GESTÃO
Infraestrutura
Despesa Liquidada até __/__/____]]/Tabela115[[#This Row],[GESTÃO
Infraestrutura
Orçamento 
Atualizado]]</f>
        <v>#DIV/0!</v>
      </c>
      <c r="DQ176" s="93"/>
      <c r="DR176" s="201" t="e">
        <f>Tabela115[[#This Row],[GESTÃO
Infraestrutura
(+)
Suplementação
 proposta para a
_ª Reformulação]]/Tabela115[[#This Row],[GESTÃO
Infraestrutura
Orçamento 
Atualizado]]</f>
        <v>#DIV/0!</v>
      </c>
      <c r="DS176" s="93"/>
      <c r="DT176" s="201" t="e">
        <f>Tabela115[[#This Row],[GESTÃO
Infraestrutura
(-)
Redução
proposta para a
_ª Reformulação]]/Tabela115[[#This Row],[GESTÃO
Infraestrutura
Orçamento 
Atualizado]]</f>
        <v>#DIV/0!</v>
      </c>
      <c r="DU17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6" s="89"/>
    </row>
    <row r="177" spans="1:127" s="18" customFormat="1" ht="12" x14ac:dyDescent="0.25">
      <c r="A177" s="85" t="s">
        <v>210</v>
      </c>
      <c r="B177" s="42" t="s">
        <v>373</v>
      </c>
      <c r="C17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7" s="230" t="e">
        <f>Tabela115[[#This Row],[DESPESA
LIQUIDADA ATÉ
 __/__/____]]/Tabela115[[#This Row],[ORÇAMENTO
ATUALIZADO]]</f>
        <v>#DIV/0!</v>
      </c>
      <c r="H17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7" s="266" t="e">
        <f>Tabela115[[#This Row],[(+)
SUPLEMENTAÇÃO
PROPOSTA PARA A
_ª
REFORMULAÇÃO]]/Tabela115[[#This Row],[ORÇAMENTO
ATUALIZADO]]</f>
        <v>#DIV/0!</v>
      </c>
      <c r="J17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7" s="266" t="e">
        <f>-Tabela115[[#This Row],[(-)
REDUÇÃO
PROPOSTA PARA A
_ª
REFORMULAÇÃO]]/Tabela115[[#This Row],[ORÇAMENTO
ATUALIZADO]]</f>
        <v>#DIV/0!</v>
      </c>
      <c r="L17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7" s="268" t="e">
        <f>(Tabela115[[#This Row],[PROPOSTA
ORÇAMENTÁRIA
ATUALIZADA
APÓS A
_ª
REFORMULAÇÃO]]/Tabela115[[#This Row],[ORÇAMENTO
ATUALIZADO]])-1</f>
        <v>#DIV/0!</v>
      </c>
      <c r="N177" s="225"/>
      <c r="O177" s="93"/>
      <c r="P17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7" s="93"/>
      <c r="R177" s="201" t="e">
        <f>Tabela115[[#This Row],[GOVERNANÇA
Direção e
Liderança
Despesa Liquidada até __/__/____]]/Tabela115[[#This Row],[GOVERNANÇA
Direção e
Liderança
Orçamento 
Atualizado]]</f>
        <v>#DIV/0!</v>
      </c>
      <c r="S177" s="93"/>
      <c r="T17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7" s="93"/>
      <c r="V177" s="202" t="e">
        <f>-Tabela115[[#This Row],[GOVERNANÇA
Direção e
Liderança
(-)
Redução
proposta para a
_ª Reformulação]]/Tabela115[[#This Row],[GOVERNANÇA
Direção e
Liderança
Orçamento 
Atualizado]]</f>
        <v>#DIV/0!</v>
      </c>
      <c r="W17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7" s="31"/>
      <c r="Y177" s="31"/>
      <c r="Z17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7" s="93"/>
      <c r="AB177" s="201" t="e">
        <f>Tabela115[[#This Row],[GOVERNANÇA
Relacionamento 
Institucional
Despesa Liquidada até __/__/____]]/Tabela115[[#This Row],[GOVERNANÇA
Relacionamento 
Institucional
Orçamento 
Atualizado]]</f>
        <v>#DIV/0!</v>
      </c>
      <c r="AC177" s="93"/>
      <c r="AD17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7" s="93"/>
      <c r="AF17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7" s="31"/>
      <c r="AI177" s="93"/>
      <c r="AJ177" s="93">
        <f>Tabela115[[#This Row],[GOVERNANÇA
Estratégia
Proposta Orçamentária Inicial]]+Tabela115[[#This Row],[GOVERNANÇA
Estratégia
Transposições Orçamentárias 
Nº __ a __ 
e
Reformulações
aprovadas]]</f>
        <v>0</v>
      </c>
      <c r="AK177" s="93"/>
      <c r="AL177" s="202" t="e">
        <f>Tabela115[[#This Row],[GOVERNANÇA
Estratégia
Despesa Liquidada até __/__/____]]/Tabela115[[#This Row],[GOVERNANÇA
Estratégia
Orçamento 
Atualizado]]</f>
        <v>#DIV/0!</v>
      </c>
      <c r="AM177" s="93"/>
      <c r="AN177" s="201" t="e">
        <f>Tabela115[[#This Row],[GOVERNANÇA
Estratégia
(+)
Suplementação
 proposta para a
_ª Reformulação]]/Tabela115[[#This Row],[GOVERNANÇA
Estratégia
Orçamento 
Atualizado]]</f>
        <v>#DIV/0!</v>
      </c>
      <c r="AO177" s="93"/>
      <c r="AP177" s="201" t="e">
        <f>-Tabela115[[#This Row],[GOVERNANÇA
Estratégia
(-)
Redução
proposta para a
_ª Reformulação]]/Tabela115[[#This Row],[GOVERNANÇA
Estratégia
Orçamento 
Atualizado]]</f>
        <v>#DIV/0!</v>
      </c>
      <c r="AQ17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7" s="31"/>
      <c r="AS177" s="93"/>
      <c r="AT177" s="93">
        <f>Tabela115[[#This Row],[GOVERNANÇA
Controle
Proposta Orçamentária Inicial]]+Tabela115[[#This Row],[GOVERNANÇA
Controle
Transposições Orçamentárias 
Nº __ a __ 
e
Reformulações
aprovadas]]</f>
        <v>0</v>
      </c>
      <c r="AU177" s="93"/>
      <c r="AV177" s="201" t="e">
        <f>Tabela115[[#This Row],[GOVERNANÇA
Controle
Despesa Liquidada até __/__/____]]/Tabela115[[#This Row],[GOVERNANÇA
Controle
Orçamento 
Atualizado]]</f>
        <v>#DIV/0!</v>
      </c>
      <c r="AW177" s="93"/>
      <c r="AX177" s="201" t="e">
        <f>Tabela115[[#This Row],[GOVERNANÇA
Controle
(+)
Suplementação
 proposta para a
_ª Reformulação]]/Tabela115[[#This Row],[GOVERNANÇA
Controle
Orçamento 
Atualizado]]</f>
        <v>#DIV/0!</v>
      </c>
      <c r="AY177" s="93"/>
      <c r="AZ177" s="201" t="e">
        <f>-Tabela115[[#This Row],[GOVERNANÇA
Controle
(-)
Redução
proposta para a
_ª Reformulação]]/Tabela115[[#This Row],[GOVERNANÇA
Controle
Orçamento 
Atualizado]]</f>
        <v>#DIV/0!</v>
      </c>
      <c r="BA17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7" s="225"/>
      <c r="BD177" s="93"/>
      <c r="BE177" s="93">
        <f>Tabela115[[#This Row],[FINALIDADE
Fiscalização
Proposta Orçamentária Inicial]]+Tabela115[[#This Row],[FINALIDADE
Fiscalização
Transposições Orçamentárias 
Nº __ a __ 
e
Reformulações
aprovadas]]</f>
        <v>0</v>
      </c>
      <c r="BF177" s="93"/>
      <c r="BG177" s="201" t="e">
        <f>Tabela115[[#This Row],[FINALIDADE
Fiscalização
Despesa Liquidada até __/__/____]]/Tabela115[[#This Row],[FINALIDADE
Fiscalização
Orçamento 
Atualizado]]</f>
        <v>#DIV/0!</v>
      </c>
      <c r="BH177" s="93"/>
      <c r="BI177" s="201" t="e">
        <f>Tabela115[[#This Row],[FINALIDADE
Fiscalização
(+)
Suplementação
 proposta para a
_ª Reformulação]]/Tabela115[[#This Row],[FINALIDADE
Fiscalização
Orçamento 
Atualizado]]</f>
        <v>#DIV/0!</v>
      </c>
      <c r="BJ177" s="93"/>
      <c r="BK177" s="201" t="e">
        <f>Tabela115[[#This Row],[FINALIDADE
Fiscalização
(-)
Redução
proposta para a
_ª Reformulação]]/Tabela115[[#This Row],[FINALIDADE
Fiscalização
Orçamento 
Atualizado]]</f>
        <v>#DIV/0!</v>
      </c>
      <c r="BL17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7" s="31"/>
      <c r="BN177" s="93"/>
      <c r="BO177" s="93">
        <f>Tabela115[[#This Row],[FINALIDADE
Registro
Proposta Orçamentária Inicial]]+Tabela115[[#This Row],[FINALIDADE
Registro
Transposições Orçamentárias 
Nº __ a __ 
e
Reformulações
aprovadas]]</f>
        <v>0</v>
      </c>
      <c r="BP177" s="93"/>
      <c r="BQ177" s="202" t="e">
        <f>Tabela115[[#This Row],[FINALIDADE
Registro
Despesa Liquidada até __/__/____]]/Tabela115[[#This Row],[FINALIDADE
Registro
Orçamento 
Atualizado]]</f>
        <v>#DIV/0!</v>
      </c>
      <c r="BR177" s="93"/>
      <c r="BS177" s="202" t="e">
        <f>Tabela115[[#This Row],[FINALIDADE
Registro
(+)
Suplementação
 proposta para a
_ª Reformulação]]/Tabela115[[#This Row],[FINALIDADE
Registro
Orçamento 
Atualizado]]</f>
        <v>#DIV/0!</v>
      </c>
      <c r="BT177" s="93"/>
      <c r="BU177" s="202" t="e">
        <f>Tabela115[[#This Row],[FINALIDADE
Registro
(-)
Redução
proposta para a
_ª Reformulação]]/Tabela115[[#This Row],[FINALIDADE
Registro
Orçamento 
Atualizado]]</f>
        <v>#DIV/0!</v>
      </c>
      <c r="BV17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7" s="244"/>
      <c r="BX177" s="31"/>
      <c r="BY17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7" s="93"/>
      <c r="CA177" s="201" t="e">
        <f>Tabela115[[#This Row],[FINALIDADE
Julgamento e Normatização
Despesa Liquidada até __/__/____]]/Tabela115[[#This Row],[FINALIDADE
Julgamento e Normatização
Orçamento 
Atualizado]]</f>
        <v>#DIV/0!</v>
      </c>
      <c r="CB177" s="93"/>
      <c r="CC17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7" s="93"/>
      <c r="CE17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7" s="31"/>
      <c r="CI177" s="31"/>
      <c r="CJ17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7" s="93"/>
      <c r="CL177" s="201" t="e">
        <f>Tabela115[[#This Row],[GESTÃO
Comunicação 
e Eventos
Despesa Liquidada até __/__/____]]/Tabela115[[#This Row],[GESTÃO
Comunicação 
e Eventos
Orçamento 
Atualizado]]</f>
        <v>#DIV/0!</v>
      </c>
      <c r="CM177" s="93"/>
      <c r="CN177" s="201" t="e">
        <f>Tabela115[[#This Row],[GESTÃO
Comunicação 
e Eventos
(+)
Suplementação
 proposta para a
_ª Reformulação]]/Tabela115[[#This Row],[GESTÃO
Comunicação 
e Eventos
Orçamento 
Atualizado]]</f>
        <v>#DIV/0!</v>
      </c>
      <c r="CO177" s="93"/>
      <c r="CP177" s="201" t="e">
        <f>-Tabela115[[#This Row],[GESTÃO
Comunicação 
e Eventos
(-)
Redução
proposta para a
_ª Reformulação]]/Tabela115[[#This Row],[GESTÃO
Comunicação 
e Eventos
Orçamento 
Atualizado]]</f>
        <v>#DIV/0!</v>
      </c>
      <c r="CQ17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7" s="31"/>
      <c r="CS177" s="31"/>
      <c r="CT17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7" s="93"/>
      <c r="CV177" s="201" t="e">
        <f>Tabela115[[#This Row],[GESTÃO
Suporte Técnico-Administrativo
Despesa Liquidada até __/__/____]]/Tabela115[[#This Row],[GESTÃO
Suporte Técnico-Administrativo
Orçamento 
Atualizado]]</f>
        <v>#DIV/0!</v>
      </c>
      <c r="CW177" s="93"/>
      <c r="CX17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7" s="93"/>
      <c r="CZ17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7" s="31"/>
      <c r="DC177" s="31"/>
      <c r="DD17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7" s="93"/>
      <c r="DF177" s="201" t="e">
        <f>Tabela115[[#This Row],[GESTÃO
Tecnologia da
Informação
Despesa Liquidada até __/__/____]]/Tabela115[[#This Row],[GESTÃO
Tecnologia da
Informação
Orçamento 
Atualizado]]</f>
        <v>#DIV/0!</v>
      </c>
      <c r="DG177" s="93"/>
      <c r="DH17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77" s="93"/>
      <c r="DJ177" s="201" t="e">
        <f>-Tabela115[[#This Row],[GESTÃO
Tecnologia da
Informação
(-)
Redução
proposta para a
_ª Reformulação]]/Tabela115[[#This Row],[GESTÃO
Tecnologia da
Informação
Orçamento 
Atualizado]]</f>
        <v>#DIV/0!</v>
      </c>
      <c r="DK17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7" s="31"/>
      <c r="DM177" s="31"/>
      <c r="DN177" s="31">
        <f>Tabela115[[#This Row],[GESTÃO
Infraestrutura
Proposta Orçamentária Inicial]]+Tabela115[[#This Row],[GESTÃO
Infraestrutura
Transposições Orçamentárias 
Nº __ a __ 
e
Reformulações
aprovadas]]</f>
        <v>0</v>
      </c>
      <c r="DO177" s="93"/>
      <c r="DP177" s="201" t="e">
        <f>Tabela115[[#This Row],[GESTÃO
Infraestrutura
Despesa Liquidada até __/__/____]]/Tabela115[[#This Row],[GESTÃO
Infraestrutura
Orçamento 
Atualizado]]</f>
        <v>#DIV/0!</v>
      </c>
      <c r="DQ177" s="93"/>
      <c r="DR177" s="201" t="e">
        <f>Tabela115[[#This Row],[GESTÃO
Infraestrutura
(+)
Suplementação
 proposta para a
_ª Reformulação]]/Tabela115[[#This Row],[GESTÃO
Infraestrutura
Orçamento 
Atualizado]]</f>
        <v>#DIV/0!</v>
      </c>
      <c r="DS177" s="93"/>
      <c r="DT177" s="201" t="e">
        <f>Tabela115[[#This Row],[GESTÃO
Infraestrutura
(-)
Redução
proposta para a
_ª Reformulação]]/Tabela115[[#This Row],[GESTÃO
Infraestrutura
Orçamento 
Atualizado]]</f>
        <v>#DIV/0!</v>
      </c>
      <c r="DU17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7" s="89"/>
    </row>
    <row r="178" spans="1:127" s="18" customFormat="1" ht="12" x14ac:dyDescent="0.25">
      <c r="A178" s="85" t="s">
        <v>753</v>
      </c>
      <c r="B178" s="42" t="s">
        <v>771</v>
      </c>
      <c r="C17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8" s="230" t="e">
        <f>Tabela115[[#This Row],[DESPESA
LIQUIDADA ATÉ
 __/__/____]]/Tabela115[[#This Row],[ORÇAMENTO
ATUALIZADO]]</f>
        <v>#DIV/0!</v>
      </c>
      <c r="H17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8" s="266" t="e">
        <f>Tabela115[[#This Row],[(+)
SUPLEMENTAÇÃO
PROPOSTA PARA A
_ª
REFORMULAÇÃO]]/Tabela115[[#This Row],[ORÇAMENTO
ATUALIZADO]]</f>
        <v>#DIV/0!</v>
      </c>
      <c r="J17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8" s="266" t="e">
        <f>-Tabela115[[#This Row],[(-)
REDUÇÃO
PROPOSTA PARA A
_ª
REFORMULAÇÃO]]/Tabela115[[#This Row],[ORÇAMENTO
ATUALIZADO]]</f>
        <v>#DIV/0!</v>
      </c>
      <c r="L17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8" s="268" t="e">
        <f>(Tabela115[[#This Row],[PROPOSTA
ORÇAMENTÁRIA
ATUALIZADA
APÓS A
_ª
REFORMULAÇÃO]]/Tabela115[[#This Row],[ORÇAMENTO
ATUALIZADO]])-1</f>
        <v>#DIV/0!</v>
      </c>
      <c r="N178" s="225"/>
      <c r="O178" s="93"/>
      <c r="P17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8" s="93"/>
      <c r="R178" s="201" t="e">
        <f>Tabela115[[#This Row],[GOVERNANÇA
Direção e
Liderança
Despesa Liquidada até __/__/____]]/Tabela115[[#This Row],[GOVERNANÇA
Direção e
Liderança
Orçamento 
Atualizado]]</f>
        <v>#DIV/0!</v>
      </c>
      <c r="S178" s="93"/>
      <c r="T17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8" s="93"/>
      <c r="V178" s="202" t="e">
        <f>-Tabela115[[#This Row],[GOVERNANÇA
Direção e
Liderança
(-)
Redução
proposta para a
_ª Reformulação]]/Tabela115[[#This Row],[GOVERNANÇA
Direção e
Liderança
Orçamento 
Atualizado]]</f>
        <v>#DIV/0!</v>
      </c>
      <c r="W17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8" s="31"/>
      <c r="Y178" s="31"/>
      <c r="Z17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8" s="93"/>
      <c r="AB178" s="201" t="e">
        <f>Tabela115[[#This Row],[GOVERNANÇA
Relacionamento 
Institucional
Despesa Liquidada até __/__/____]]/Tabela115[[#This Row],[GOVERNANÇA
Relacionamento 
Institucional
Orçamento 
Atualizado]]</f>
        <v>#DIV/0!</v>
      </c>
      <c r="AC178" s="93"/>
      <c r="AD17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8" s="93"/>
      <c r="AF17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8" s="31"/>
      <c r="AI178" s="93"/>
      <c r="AJ178" s="93">
        <f>Tabela115[[#This Row],[GOVERNANÇA
Estratégia
Proposta Orçamentária Inicial]]+Tabela115[[#This Row],[GOVERNANÇA
Estratégia
Transposições Orçamentárias 
Nº __ a __ 
e
Reformulações
aprovadas]]</f>
        <v>0</v>
      </c>
      <c r="AK178" s="93"/>
      <c r="AL178" s="202" t="e">
        <f>Tabela115[[#This Row],[GOVERNANÇA
Estratégia
Despesa Liquidada até __/__/____]]/Tabela115[[#This Row],[GOVERNANÇA
Estratégia
Orçamento 
Atualizado]]</f>
        <v>#DIV/0!</v>
      </c>
      <c r="AM178" s="93"/>
      <c r="AN178" s="201" t="e">
        <f>Tabela115[[#This Row],[GOVERNANÇA
Estratégia
(+)
Suplementação
 proposta para a
_ª Reformulação]]/Tabela115[[#This Row],[GOVERNANÇA
Estratégia
Orçamento 
Atualizado]]</f>
        <v>#DIV/0!</v>
      </c>
      <c r="AO178" s="93"/>
      <c r="AP178" s="201" t="e">
        <f>-Tabela115[[#This Row],[GOVERNANÇA
Estratégia
(-)
Redução
proposta para a
_ª Reformulação]]/Tabela115[[#This Row],[GOVERNANÇA
Estratégia
Orçamento 
Atualizado]]</f>
        <v>#DIV/0!</v>
      </c>
      <c r="AQ17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8" s="31"/>
      <c r="AS178" s="93"/>
      <c r="AT178" s="93">
        <f>Tabela115[[#This Row],[GOVERNANÇA
Controle
Proposta Orçamentária Inicial]]+Tabela115[[#This Row],[GOVERNANÇA
Controle
Transposições Orçamentárias 
Nº __ a __ 
e
Reformulações
aprovadas]]</f>
        <v>0</v>
      </c>
      <c r="AU178" s="93"/>
      <c r="AV178" s="201" t="e">
        <f>Tabela115[[#This Row],[GOVERNANÇA
Controle
Despesa Liquidada até __/__/____]]/Tabela115[[#This Row],[GOVERNANÇA
Controle
Orçamento 
Atualizado]]</f>
        <v>#DIV/0!</v>
      </c>
      <c r="AW178" s="93"/>
      <c r="AX178" s="201" t="e">
        <f>Tabela115[[#This Row],[GOVERNANÇA
Controle
(+)
Suplementação
 proposta para a
_ª Reformulação]]/Tabela115[[#This Row],[GOVERNANÇA
Controle
Orçamento 
Atualizado]]</f>
        <v>#DIV/0!</v>
      </c>
      <c r="AY178" s="93"/>
      <c r="AZ178" s="201" t="e">
        <f>-Tabela115[[#This Row],[GOVERNANÇA
Controle
(-)
Redução
proposta para a
_ª Reformulação]]/Tabela115[[#This Row],[GOVERNANÇA
Controle
Orçamento 
Atualizado]]</f>
        <v>#DIV/0!</v>
      </c>
      <c r="BA17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8" s="225"/>
      <c r="BD178" s="93"/>
      <c r="BE178" s="93">
        <f>Tabela115[[#This Row],[FINALIDADE
Fiscalização
Proposta Orçamentária Inicial]]+Tabela115[[#This Row],[FINALIDADE
Fiscalização
Transposições Orçamentárias 
Nº __ a __ 
e
Reformulações
aprovadas]]</f>
        <v>0</v>
      </c>
      <c r="BF178" s="93"/>
      <c r="BG178" s="201" t="e">
        <f>Tabela115[[#This Row],[FINALIDADE
Fiscalização
Despesa Liquidada até __/__/____]]/Tabela115[[#This Row],[FINALIDADE
Fiscalização
Orçamento 
Atualizado]]</f>
        <v>#DIV/0!</v>
      </c>
      <c r="BH178" s="93"/>
      <c r="BI178" s="201" t="e">
        <f>Tabela115[[#This Row],[FINALIDADE
Fiscalização
(+)
Suplementação
 proposta para a
_ª Reformulação]]/Tabela115[[#This Row],[FINALIDADE
Fiscalização
Orçamento 
Atualizado]]</f>
        <v>#DIV/0!</v>
      </c>
      <c r="BJ178" s="93"/>
      <c r="BK178" s="201" t="e">
        <f>Tabela115[[#This Row],[FINALIDADE
Fiscalização
(-)
Redução
proposta para a
_ª Reformulação]]/Tabela115[[#This Row],[FINALIDADE
Fiscalização
Orçamento 
Atualizado]]</f>
        <v>#DIV/0!</v>
      </c>
      <c r="BL17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8" s="31"/>
      <c r="BN178" s="93"/>
      <c r="BO178" s="93">
        <f>Tabela115[[#This Row],[FINALIDADE
Registro
Proposta Orçamentária Inicial]]+Tabela115[[#This Row],[FINALIDADE
Registro
Transposições Orçamentárias 
Nº __ a __ 
e
Reformulações
aprovadas]]</f>
        <v>0</v>
      </c>
      <c r="BP178" s="93"/>
      <c r="BQ178" s="202" t="e">
        <f>Tabela115[[#This Row],[FINALIDADE
Registro
Despesa Liquidada até __/__/____]]/Tabela115[[#This Row],[FINALIDADE
Registro
Orçamento 
Atualizado]]</f>
        <v>#DIV/0!</v>
      </c>
      <c r="BR178" s="93"/>
      <c r="BS178" s="202" t="e">
        <f>Tabela115[[#This Row],[FINALIDADE
Registro
(+)
Suplementação
 proposta para a
_ª Reformulação]]/Tabela115[[#This Row],[FINALIDADE
Registro
Orçamento 
Atualizado]]</f>
        <v>#DIV/0!</v>
      </c>
      <c r="BT178" s="93"/>
      <c r="BU178" s="202" t="e">
        <f>Tabela115[[#This Row],[FINALIDADE
Registro
(-)
Redução
proposta para a
_ª Reformulação]]/Tabela115[[#This Row],[FINALIDADE
Registro
Orçamento 
Atualizado]]</f>
        <v>#DIV/0!</v>
      </c>
      <c r="BV17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8" s="244"/>
      <c r="BX178" s="31"/>
      <c r="BY17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8" s="93"/>
      <c r="CA178" s="201" t="e">
        <f>Tabela115[[#This Row],[FINALIDADE
Julgamento e Normatização
Despesa Liquidada até __/__/____]]/Tabela115[[#This Row],[FINALIDADE
Julgamento e Normatização
Orçamento 
Atualizado]]</f>
        <v>#DIV/0!</v>
      </c>
      <c r="CB178" s="93"/>
      <c r="CC17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8" s="93"/>
      <c r="CE17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8" s="31"/>
      <c r="CI178" s="31"/>
      <c r="CJ17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8" s="93"/>
      <c r="CL178" s="201" t="e">
        <f>Tabela115[[#This Row],[GESTÃO
Comunicação 
e Eventos
Despesa Liquidada até __/__/____]]/Tabela115[[#This Row],[GESTÃO
Comunicação 
e Eventos
Orçamento 
Atualizado]]</f>
        <v>#DIV/0!</v>
      </c>
      <c r="CM178" s="93"/>
      <c r="CN178" s="201" t="e">
        <f>Tabela115[[#This Row],[GESTÃO
Comunicação 
e Eventos
(+)
Suplementação
 proposta para a
_ª Reformulação]]/Tabela115[[#This Row],[GESTÃO
Comunicação 
e Eventos
Orçamento 
Atualizado]]</f>
        <v>#DIV/0!</v>
      </c>
      <c r="CO178" s="93"/>
      <c r="CP178" s="201" t="e">
        <f>-Tabela115[[#This Row],[GESTÃO
Comunicação 
e Eventos
(-)
Redução
proposta para a
_ª Reformulação]]/Tabela115[[#This Row],[GESTÃO
Comunicação 
e Eventos
Orçamento 
Atualizado]]</f>
        <v>#DIV/0!</v>
      </c>
      <c r="CQ17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8" s="31"/>
      <c r="CS178" s="31"/>
      <c r="CT17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8" s="93"/>
      <c r="CV178" s="201" t="e">
        <f>Tabela115[[#This Row],[GESTÃO
Suporte Técnico-Administrativo
Despesa Liquidada até __/__/____]]/Tabela115[[#This Row],[GESTÃO
Suporte Técnico-Administrativo
Orçamento 
Atualizado]]</f>
        <v>#DIV/0!</v>
      </c>
      <c r="CW178" s="93"/>
      <c r="CX17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8" s="93"/>
      <c r="CZ17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8" s="31"/>
      <c r="DC178" s="31"/>
      <c r="DD17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8" s="93"/>
      <c r="DF178" s="201" t="e">
        <f>Tabela115[[#This Row],[GESTÃO
Tecnologia da
Informação
Despesa Liquidada até __/__/____]]/Tabela115[[#This Row],[GESTÃO
Tecnologia da
Informação
Orçamento 
Atualizado]]</f>
        <v>#DIV/0!</v>
      </c>
      <c r="DG178" s="93"/>
      <c r="DH17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78" s="93"/>
      <c r="DJ178" s="201" t="e">
        <f>-Tabela115[[#This Row],[GESTÃO
Tecnologia da
Informação
(-)
Redução
proposta para a
_ª Reformulação]]/Tabela115[[#This Row],[GESTÃO
Tecnologia da
Informação
Orçamento 
Atualizado]]</f>
        <v>#DIV/0!</v>
      </c>
      <c r="DK17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8" s="31"/>
      <c r="DM178" s="31"/>
      <c r="DN178" s="31">
        <f>Tabela115[[#This Row],[GESTÃO
Infraestrutura
Proposta Orçamentária Inicial]]+Tabela115[[#This Row],[GESTÃO
Infraestrutura
Transposições Orçamentárias 
Nº __ a __ 
e
Reformulações
aprovadas]]</f>
        <v>0</v>
      </c>
      <c r="DO178" s="93"/>
      <c r="DP178" s="201" t="e">
        <f>Tabela115[[#This Row],[GESTÃO
Infraestrutura
Despesa Liquidada até __/__/____]]/Tabela115[[#This Row],[GESTÃO
Infraestrutura
Orçamento 
Atualizado]]</f>
        <v>#DIV/0!</v>
      </c>
      <c r="DQ178" s="93"/>
      <c r="DR178" s="201" t="e">
        <f>Tabela115[[#This Row],[GESTÃO
Infraestrutura
(+)
Suplementação
 proposta para a
_ª Reformulação]]/Tabela115[[#This Row],[GESTÃO
Infraestrutura
Orçamento 
Atualizado]]</f>
        <v>#DIV/0!</v>
      </c>
      <c r="DS178" s="93"/>
      <c r="DT178" s="201" t="e">
        <f>Tabela115[[#This Row],[GESTÃO
Infraestrutura
(-)
Redução
proposta para a
_ª Reformulação]]/Tabela115[[#This Row],[GESTÃO
Infraestrutura
Orçamento 
Atualizado]]</f>
        <v>#DIV/0!</v>
      </c>
      <c r="DU17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8" s="89"/>
    </row>
    <row r="179" spans="1:127" s="18" customFormat="1" ht="12" x14ac:dyDescent="0.25">
      <c r="A179" s="85" t="s">
        <v>754</v>
      </c>
      <c r="B179" s="42" t="s">
        <v>772</v>
      </c>
      <c r="C17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7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7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7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79" s="230" t="e">
        <f>Tabela115[[#This Row],[DESPESA
LIQUIDADA ATÉ
 __/__/____]]/Tabela115[[#This Row],[ORÇAMENTO
ATUALIZADO]]</f>
        <v>#DIV/0!</v>
      </c>
      <c r="H17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79" s="266" t="e">
        <f>Tabela115[[#This Row],[(+)
SUPLEMENTAÇÃO
PROPOSTA PARA A
_ª
REFORMULAÇÃO]]/Tabela115[[#This Row],[ORÇAMENTO
ATUALIZADO]]</f>
        <v>#DIV/0!</v>
      </c>
      <c r="J17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79" s="266" t="e">
        <f>-Tabela115[[#This Row],[(-)
REDUÇÃO
PROPOSTA PARA A
_ª
REFORMULAÇÃO]]/Tabela115[[#This Row],[ORÇAMENTO
ATUALIZADO]]</f>
        <v>#DIV/0!</v>
      </c>
      <c r="L17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79" s="268" t="e">
        <f>(Tabela115[[#This Row],[PROPOSTA
ORÇAMENTÁRIA
ATUALIZADA
APÓS A
_ª
REFORMULAÇÃO]]/Tabela115[[#This Row],[ORÇAMENTO
ATUALIZADO]])-1</f>
        <v>#DIV/0!</v>
      </c>
      <c r="N179" s="225"/>
      <c r="O179" s="93"/>
      <c r="P17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79" s="93"/>
      <c r="R179" s="201" t="e">
        <f>Tabela115[[#This Row],[GOVERNANÇA
Direção e
Liderança
Despesa Liquidada até __/__/____]]/Tabela115[[#This Row],[GOVERNANÇA
Direção e
Liderança
Orçamento 
Atualizado]]</f>
        <v>#DIV/0!</v>
      </c>
      <c r="S179" s="93"/>
      <c r="T17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79" s="93"/>
      <c r="V179" s="202" t="e">
        <f>-Tabela115[[#This Row],[GOVERNANÇA
Direção e
Liderança
(-)
Redução
proposta para a
_ª Reformulação]]/Tabela115[[#This Row],[GOVERNANÇA
Direção e
Liderança
Orçamento 
Atualizado]]</f>
        <v>#DIV/0!</v>
      </c>
      <c r="W17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79" s="31"/>
      <c r="Y179" s="31"/>
      <c r="Z17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79" s="93"/>
      <c r="AB179" s="201" t="e">
        <f>Tabela115[[#This Row],[GOVERNANÇA
Relacionamento 
Institucional
Despesa Liquidada até __/__/____]]/Tabela115[[#This Row],[GOVERNANÇA
Relacionamento 
Institucional
Orçamento 
Atualizado]]</f>
        <v>#DIV/0!</v>
      </c>
      <c r="AC179" s="93"/>
      <c r="AD17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79" s="93"/>
      <c r="AF17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7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79" s="31"/>
      <c r="AI179" s="93"/>
      <c r="AJ179" s="93">
        <f>Tabela115[[#This Row],[GOVERNANÇA
Estratégia
Proposta Orçamentária Inicial]]+Tabela115[[#This Row],[GOVERNANÇA
Estratégia
Transposições Orçamentárias 
Nº __ a __ 
e
Reformulações
aprovadas]]</f>
        <v>0</v>
      </c>
      <c r="AK179" s="93"/>
      <c r="AL179" s="202" t="e">
        <f>Tabela115[[#This Row],[GOVERNANÇA
Estratégia
Despesa Liquidada até __/__/____]]/Tabela115[[#This Row],[GOVERNANÇA
Estratégia
Orçamento 
Atualizado]]</f>
        <v>#DIV/0!</v>
      </c>
      <c r="AM179" s="93"/>
      <c r="AN179" s="201" t="e">
        <f>Tabela115[[#This Row],[GOVERNANÇA
Estratégia
(+)
Suplementação
 proposta para a
_ª Reformulação]]/Tabela115[[#This Row],[GOVERNANÇA
Estratégia
Orçamento 
Atualizado]]</f>
        <v>#DIV/0!</v>
      </c>
      <c r="AO179" s="93"/>
      <c r="AP179" s="201" t="e">
        <f>-Tabela115[[#This Row],[GOVERNANÇA
Estratégia
(-)
Redução
proposta para a
_ª Reformulação]]/Tabela115[[#This Row],[GOVERNANÇA
Estratégia
Orçamento 
Atualizado]]</f>
        <v>#DIV/0!</v>
      </c>
      <c r="AQ17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79" s="31"/>
      <c r="AS179" s="93"/>
      <c r="AT179" s="93">
        <f>Tabela115[[#This Row],[GOVERNANÇA
Controle
Proposta Orçamentária Inicial]]+Tabela115[[#This Row],[GOVERNANÇA
Controle
Transposições Orçamentárias 
Nº __ a __ 
e
Reformulações
aprovadas]]</f>
        <v>0</v>
      </c>
      <c r="AU179" s="93"/>
      <c r="AV179" s="201" t="e">
        <f>Tabela115[[#This Row],[GOVERNANÇA
Controle
Despesa Liquidada até __/__/____]]/Tabela115[[#This Row],[GOVERNANÇA
Controle
Orçamento 
Atualizado]]</f>
        <v>#DIV/0!</v>
      </c>
      <c r="AW179" s="93"/>
      <c r="AX179" s="201" t="e">
        <f>Tabela115[[#This Row],[GOVERNANÇA
Controle
(+)
Suplementação
 proposta para a
_ª Reformulação]]/Tabela115[[#This Row],[GOVERNANÇA
Controle
Orçamento 
Atualizado]]</f>
        <v>#DIV/0!</v>
      </c>
      <c r="AY179" s="93"/>
      <c r="AZ179" s="201" t="e">
        <f>-Tabela115[[#This Row],[GOVERNANÇA
Controle
(-)
Redução
proposta para a
_ª Reformulação]]/Tabela115[[#This Row],[GOVERNANÇA
Controle
Orçamento 
Atualizado]]</f>
        <v>#DIV/0!</v>
      </c>
      <c r="BA17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7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79" s="225"/>
      <c r="BD179" s="93"/>
      <c r="BE179" s="93">
        <f>Tabela115[[#This Row],[FINALIDADE
Fiscalização
Proposta Orçamentária Inicial]]+Tabela115[[#This Row],[FINALIDADE
Fiscalização
Transposições Orçamentárias 
Nº __ a __ 
e
Reformulações
aprovadas]]</f>
        <v>0</v>
      </c>
      <c r="BF179" s="93"/>
      <c r="BG179" s="201" t="e">
        <f>Tabela115[[#This Row],[FINALIDADE
Fiscalização
Despesa Liquidada até __/__/____]]/Tabela115[[#This Row],[FINALIDADE
Fiscalização
Orçamento 
Atualizado]]</f>
        <v>#DIV/0!</v>
      </c>
      <c r="BH179" s="93"/>
      <c r="BI179" s="201" t="e">
        <f>Tabela115[[#This Row],[FINALIDADE
Fiscalização
(+)
Suplementação
 proposta para a
_ª Reformulação]]/Tabela115[[#This Row],[FINALIDADE
Fiscalização
Orçamento 
Atualizado]]</f>
        <v>#DIV/0!</v>
      </c>
      <c r="BJ179" s="93"/>
      <c r="BK179" s="201" t="e">
        <f>Tabela115[[#This Row],[FINALIDADE
Fiscalização
(-)
Redução
proposta para a
_ª Reformulação]]/Tabela115[[#This Row],[FINALIDADE
Fiscalização
Orçamento 
Atualizado]]</f>
        <v>#DIV/0!</v>
      </c>
      <c r="BL17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79" s="31"/>
      <c r="BN179" s="93"/>
      <c r="BO179" s="93">
        <f>Tabela115[[#This Row],[FINALIDADE
Registro
Proposta Orçamentária Inicial]]+Tabela115[[#This Row],[FINALIDADE
Registro
Transposições Orçamentárias 
Nº __ a __ 
e
Reformulações
aprovadas]]</f>
        <v>0</v>
      </c>
      <c r="BP179" s="93"/>
      <c r="BQ179" s="202" t="e">
        <f>Tabela115[[#This Row],[FINALIDADE
Registro
Despesa Liquidada até __/__/____]]/Tabela115[[#This Row],[FINALIDADE
Registro
Orçamento 
Atualizado]]</f>
        <v>#DIV/0!</v>
      </c>
      <c r="BR179" s="93"/>
      <c r="BS179" s="202" t="e">
        <f>Tabela115[[#This Row],[FINALIDADE
Registro
(+)
Suplementação
 proposta para a
_ª Reformulação]]/Tabela115[[#This Row],[FINALIDADE
Registro
Orçamento 
Atualizado]]</f>
        <v>#DIV/0!</v>
      </c>
      <c r="BT179" s="93"/>
      <c r="BU179" s="202" t="e">
        <f>Tabela115[[#This Row],[FINALIDADE
Registro
(-)
Redução
proposta para a
_ª Reformulação]]/Tabela115[[#This Row],[FINALIDADE
Registro
Orçamento 
Atualizado]]</f>
        <v>#DIV/0!</v>
      </c>
      <c r="BV17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79" s="244"/>
      <c r="BX179" s="31"/>
      <c r="BY17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79" s="93"/>
      <c r="CA179" s="201" t="e">
        <f>Tabela115[[#This Row],[FINALIDADE
Julgamento e Normatização
Despesa Liquidada até __/__/____]]/Tabela115[[#This Row],[FINALIDADE
Julgamento e Normatização
Orçamento 
Atualizado]]</f>
        <v>#DIV/0!</v>
      </c>
      <c r="CB179" s="93"/>
      <c r="CC17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79" s="93"/>
      <c r="CE17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7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7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79" s="31"/>
      <c r="CI179" s="31"/>
      <c r="CJ17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79" s="93"/>
      <c r="CL179" s="201" t="e">
        <f>Tabela115[[#This Row],[GESTÃO
Comunicação 
e Eventos
Despesa Liquidada até __/__/____]]/Tabela115[[#This Row],[GESTÃO
Comunicação 
e Eventos
Orçamento 
Atualizado]]</f>
        <v>#DIV/0!</v>
      </c>
      <c r="CM179" s="93"/>
      <c r="CN179" s="201" t="e">
        <f>Tabela115[[#This Row],[GESTÃO
Comunicação 
e Eventos
(+)
Suplementação
 proposta para a
_ª Reformulação]]/Tabela115[[#This Row],[GESTÃO
Comunicação 
e Eventos
Orçamento 
Atualizado]]</f>
        <v>#DIV/0!</v>
      </c>
      <c r="CO179" s="93"/>
      <c r="CP179" s="201" t="e">
        <f>-Tabela115[[#This Row],[GESTÃO
Comunicação 
e Eventos
(-)
Redução
proposta para a
_ª Reformulação]]/Tabela115[[#This Row],[GESTÃO
Comunicação 
e Eventos
Orçamento 
Atualizado]]</f>
        <v>#DIV/0!</v>
      </c>
      <c r="CQ17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79" s="31"/>
      <c r="CS179" s="31"/>
      <c r="CT17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79" s="93"/>
      <c r="CV179" s="201" t="e">
        <f>Tabela115[[#This Row],[GESTÃO
Suporte Técnico-Administrativo
Despesa Liquidada até __/__/____]]/Tabela115[[#This Row],[GESTÃO
Suporte Técnico-Administrativo
Orçamento 
Atualizado]]</f>
        <v>#DIV/0!</v>
      </c>
      <c r="CW179" s="93"/>
      <c r="CX17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79" s="93"/>
      <c r="CZ17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7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79" s="31"/>
      <c r="DC179" s="31"/>
      <c r="DD17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79" s="93"/>
      <c r="DF179" s="201" t="e">
        <f>Tabela115[[#This Row],[GESTÃO
Tecnologia da
Informação
Despesa Liquidada até __/__/____]]/Tabela115[[#This Row],[GESTÃO
Tecnologia da
Informação
Orçamento 
Atualizado]]</f>
        <v>#DIV/0!</v>
      </c>
      <c r="DG179" s="93"/>
      <c r="DH17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79" s="93"/>
      <c r="DJ179" s="201" t="e">
        <f>-Tabela115[[#This Row],[GESTÃO
Tecnologia da
Informação
(-)
Redução
proposta para a
_ª Reformulação]]/Tabela115[[#This Row],[GESTÃO
Tecnologia da
Informação
Orçamento 
Atualizado]]</f>
        <v>#DIV/0!</v>
      </c>
      <c r="DK17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79" s="31"/>
      <c r="DM179" s="31"/>
      <c r="DN179" s="31">
        <f>Tabela115[[#This Row],[GESTÃO
Infraestrutura
Proposta Orçamentária Inicial]]+Tabela115[[#This Row],[GESTÃO
Infraestrutura
Transposições Orçamentárias 
Nº __ a __ 
e
Reformulações
aprovadas]]</f>
        <v>0</v>
      </c>
      <c r="DO179" s="93"/>
      <c r="DP179" s="201" t="e">
        <f>Tabela115[[#This Row],[GESTÃO
Infraestrutura
Despesa Liquidada até __/__/____]]/Tabela115[[#This Row],[GESTÃO
Infraestrutura
Orçamento 
Atualizado]]</f>
        <v>#DIV/0!</v>
      </c>
      <c r="DQ179" s="93"/>
      <c r="DR179" s="201" t="e">
        <f>Tabela115[[#This Row],[GESTÃO
Infraestrutura
(+)
Suplementação
 proposta para a
_ª Reformulação]]/Tabela115[[#This Row],[GESTÃO
Infraestrutura
Orçamento 
Atualizado]]</f>
        <v>#DIV/0!</v>
      </c>
      <c r="DS179" s="93"/>
      <c r="DT179" s="201" t="e">
        <f>Tabela115[[#This Row],[GESTÃO
Infraestrutura
(-)
Redução
proposta para a
_ª Reformulação]]/Tabela115[[#This Row],[GESTÃO
Infraestrutura
Orçamento 
Atualizado]]</f>
        <v>#DIV/0!</v>
      </c>
      <c r="DU17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7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79" s="89"/>
    </row>
    <row r="180" spans="1:127" s="18" customFormat="1" ht="12" x14ac:dyDescent="0.25">
      <c r="A180" s="85" t="s">
        <v>211</v>
      </c>
      <c r="B180" s="42" t="s">
        <v>374</v>
      </c>
      <c r="C18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0" s="230" t="e">
        <f>Tabela115[[#This Row],[DESPESA
LIQUIDADA ATÉ
 __/__/____]]/Tabela115[[#This Row],[ORÇAMENTO
ATUALIZADO]]</f>
        <v>#DIV/0!</v>
      </c>
      <c r="H180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0" s="266" t="e">
        <f>Tabela115[[#This Row],[(+)
SUPLEMENTAÇÃO
PROPOSTA PARA A
_ª
REFORMULAÇÃO]]/Tabela115[[#This Row],[ORÇAMENTO
ATUALIZADO]]</f>
        <v>#DIV/0!</v>
      </c>
      <c r="J180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0" s="266" t="e">
        <f>-Tabela115[[#This Row],[(-)
REDUÇÃO
PROPOSTA PARA A
_ª
REFORMULAÇÃO]]/Tabela115[[#This Row],[ORÇAMENTO
ATUALIZADO]]</f>
        <v>#DIV/0!</v>
      </c>
      <c r="L180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0" s="268" t="e">
        <f>(Tabela115[[#This Row],[PROPOSTA
ORÇAMENTÁRIA
ATUALIZADA
APÓS A
_ª
REFORMULAÇÃO]]/Tabela115[[#This Row],[ORÇAMENTO
ATUALIZADO]])-1</f>
        <v>#DIV/0!</v>
      </c>
      <c r="N180" s="225"/>
      <c r="O180" s="93"/>
      <c r="P18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0" s="93"/>
      <c r="R180" s="201" t="e">
        <f>Tabela115[[#This Row],[GOVERNANÇA
Direção e
Liderança
Despesa Liquidada até __/__/____]]/Tabela115[[#This Row],[GOVERNANÇA
Direção e
Liderança
Orçamento 
Atualizado]]</f>
        <v>#DIV/0!</v>
      </c>
      <c r="S180" s="93"/>
      <c r="T180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0" s="93"/>
      <c r="V180" s="202" t="e">
        <f>-Tabela115[[#This Row],[GOVERNANÇA
Direção e
Liderança
(-)
Redução
proposta para a
_ª Reformulação]]/Tabela115[[#This Row],[GOVERNANÇA
Direção e
Liderança
Orçamento 
Atualizado]]</f>
        <v>#DIV/0!</v>
      </c>
      <c r="W18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0" s="31"/>
      <c r="Y180" s="31"/>
      <c r="Z18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0" s="93"/>
      <c r="AB180" s="201" t="e">
        <f>Tabela115[[#This Row],[GOVERNANÇA
Relacionamento 
Institucional
Despesa Liquidada até __/__/____]]/Tabela115[[#This Row],[GOVERNANÇA
Relacionamento 
Institucional
Orçamento 
Atualizado]]</f>
        <v>#DIV/0!</v>
      </c>
      <c r="AC180" s="93"/>
      <c r="AD180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0" s="93"/>
      <c r="AF18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0" s="31"/>
      <c r="AI180" s="93"/>
      <c r="AJ180" s="93">
        <f>Tabela115[[#This Row],[GOVERNANÇA
Estratégia
Proposta Orçamentária Inicial]]+Tabela115[[#This Row],[GOVERNANÇA
Estratégia
Transposições Orçamentárias 
Nº __ a __ 
e
Reformulações
aprovadas]]</f>
        <v>0</v>
      </c>
      <c r="AK180" s="93"/>
      <c r="AL180" s="202" t="e">
        <f>Tabela115[[#This Row],[GOVERNANÇA
Estratégia
Despesa Liquidada até __/__/____]]/Tabela115[[#This Row],[GOVERNANÇA
Estratégia
Orçamento 
Atualizado]]</f>
        <v>#DIV/0!</v>
      </c>
      <c r="AM180" s="93"/>
      <c r="AN180" s="201" t="e">
        <f>Tabela115[[#This Row],[GOVERNANÇA
Estratégia
(+)
Suplementação
 proposta para a
_ª Reformulação]]/Tabela115[[#This Row],[GOVERNANÇA
Estratégia
Orçamento 
Atualizado]]</f>
        <v>#DIV/0!</v>
      </c>
      <c r="AO180" s="93"/>
      <c r="AP180" s="201" t="e">
        <f>-Tabela115[[#This Row],[GOVERNANÇA
Estratégia
(-)
Redução
proposta para a
_ª Reformulação]]/Tabela115[[#This Row],[GOVERNANÇA
Estratégia
Orçamento 
Atualizado]]</f>
        <v>#DIV/0!</v>
      </c>
      <c r="AQ18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0" s="31"/>
      <c r="AS180" s="93"/>
      <c r="AT180" s="93">
        <f>Tabela115[[#This Row],[GOVERNANÇA
Controle
Proposta Orçamentária Inicial]]+Tabela115[[#This Row],[GOVERNANÇA
Controle
Transposições Orçamentárias 
Nº __ a __ 
e
Reformulações
aprovadas]]</f>
        <v>0</v>
      </c>
      <c r="AU180" s="93"/>
      <c r="AV180" s="201" t="e">
        <f>Tabela115[[#This Row],[GOVERNANÇA
Controle
Despesa Liquidada até __/__/____]]/Tabela115[[#This Row],[GOVERNANÇA
Controle
Orçamento 
Atualizado]]</f>
        <v>#DIV/0!</v>
      </c>
      <c r="AW180" s="93"/>
      <c r="AX180" s="201" t="e">
        <f>Tabela115[[#This Row],[GOVERNANÇA
Controle
(+)
Suplementação
 proposta para a
_ª Reformulação]]/Tabela115[[#This Row],[GOVERNANÇA
Controle
Orçamento 
Atualizado]]</f>
        <v>#DIV/0!</v>
      </c>
      <c r="AY180" s="93"/>
      <c r="AZ180" s="201" t="e">
        <f>-Tabela115[[#This Row],[GOVERNANÇA
Controle
(-)
Redução
proposta para a
_ª Reformulação]]/Tabela115[[#This Row],[GOVERNANÇA
Controle
Orçamento 
Atualizado]]</f>
        <v>#DIV/0!</v>
      </c>
      <c r="BA18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0" s="225"/>
      <c r="BD180" s="93"/>
      <c r="BE180" s="93">
        <f>Tabela115[[#This Row],[FINALIDADE
Fiscalização
Proposta Orçamentária Inicial]]+Tabela115[[#This Row],[FINALIDADE
Fiscalização
Transposições Orçamentárias 
Nº __ a __ 
e
Reformulações
aprovadas]]</f>
        <v>0</v>
      </c>
      <c r="BF180" s="93"/>
      <c r="BG180" s="201" t="e">
        <f>Tabela115[[#This Row],[FINALIDADE
Fiscalização
Despesa Liquidada até __/__/____]]/Tabela115[[#This Row],[FINALIDADE
Fiscalização
Orçamento 
Atualizado]]</f>
        <v>#DIV/0!</v>
      </c>
      <c r="BH180" s="93"/>
      <c r="BI180" s="201" t="e">
        <f>Tabela115[[#This Row],[FINALIDADE
Fiscalização
(+)
Suplementação
 proposta para a
_ª Reformulação]]/Tabela115[[#This Row],[FINALIDADE
Fiscalização
Orçamento 
Atualizado]]</f>
        <v>#DIV/0!</v>
      </c>
      <c r="BJ180" s="93"/>
      <c r="BK180" s="201" t="e">
        <f>Tabela115[[#This Row],[FINALIDADE
Fiscalização
(-)
Redução
proposta para a
_ª Reformulação]]/Tabela115[[#This Row],[FINALIDADE
Fiscalização
Orçamento 
Atualizado]]</f>
        <v>#DIV/0!</v>
      </c>
      <c r="BL18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0" s="31"/>
      <c r="BN180" s="93"/>
      <c r="BO180" s="93">
        <f>Tabela115[[#This Row],[FINALIDADE
Registro
Proposta Orçamentária Inicial]]+Tabela115[[#This Row],[FINALIDADE
Registro
Transposições Orçamentárias 
Nº __ a __ 
e
Reformulações
aprovadas]]</f>
        <v>0</v>
      </c>
      <c r="BP180" s="93"/>
      <c r="BQ180" s="202" t="e">
        <f>Tabela115[[#This Row],[FINALIDADE
Registro
Despesa Liquidada até __/__/____]]/Tabela115[[#This Row],[FINALIDADE
Registro
Orçamento 
Atualizado]]</f>
        <v>#DIV/0!</v>
      </c>
      <c r="BR180" s="93"/>
      <c r="BS180" s="202" t="e">
        <f>Tabela115[[#This Row],[FINALIDADE
Registro
(+)
Suplementação
 proposta para a
_ª Reformulação]]/Tabela115[[#This Row],[FINALIDADE
Registro
Orçamento 
Atualizado]]</f>
        <v>#DIV/0!</v>
      </c>
      <c r="BT180" s="93"/>
      <c r="BU180" s="202" t="e">
        <f>Tabela115[[#This Row],[FINALIDADE
Registro
(-)
Redução
proposta para a
_ª Reformulação]]/Tabela115[[#This Row],[FINALIDADE
Registro
Orçamento 
Atualizado]]</f>
        <v>#DIV/0!</v>
      </c>
      <c r="BV18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0" s="244"/>
      <c r="BX180" s="31"/>
      <c r="BY18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0" s="93"/>
      <c r="CA180" s="201" t="e">
        <f>Tabela115[[#This Row],[FINALIDADE
Julgamento e Normatização
Despesa Liquidada até __/__/____]]/Tabela115[[#This Row],[FINALIDADE
Julgamento e Normatização
Orçamento 
Atualizado]]</f>
        <v>#DIV/0!</v>
      </c>
      <c r="CB180" s="93"/>
      <c r="CC18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0" s="93"/>
      <c r="CE18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0" s="31"/>
      <c r="CI180" s="31"/>
      <c r="CJ18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0" s="93"/>
      <c r="CL180" s="201" t="e">
        <f>Tabela115[[#This Row],[GESTÃO
Comunicação 
e Eventos
Despesa Liquidada até __/__/____]]/Tabela115[[#This Row],[GESTÃO
Comunicação 
e Eventos
Orçamento 
Atualizado]]</f>
        <v>#DIV/0!</v>
      </c>
      <c r="CM180" s="93"/>
      <c r="CN180" s="201" t="e">
        <f>Tabela115[[#This Row],[GESTÃO
Comunicação 
e Eventos
(+)
Suplementação
 proposta para a
_ª Reformulação]]/Tabela115[[#This Row],[GESTÃO
Comunicação 
e Eventos
Orçamento 
Atualizado]]</f>
        <v>#DIV/0!</v>
      </c>
      <c r="CO180" s="93"/>
      <c r="CP180" s="201" t="e">
        <f>-Tabela115[[#This Row],[GESTÃO
Comunicação 
e Eventos
(-)
Redução
proposta para a
_ª Reformulação]]/Tabela115[[#This Row],[GESTÃO
Comunicação 
e Eventos
Orçamento 
Atualizado]]</f>
        <v>#DIV/0!</v>
      </c>
      <c r="CQ18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0" s="31"/>
      <c r="CS180" s="31"/>
      <c r="CT18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0" s="93"/>
      <c r="CV180" s="201" t="e">
        <f>Tabela115[[#This Row],[GESTÃO
Suporte Técnico-Administrativo
Despesa Liquidada até __/__/____]]/Tabela115[[#This Row],[GESTÃO
Suporte Técnico-Administrativo
Orçamento 
Atualizado]]</f>
        <v>#DIV/0!</v>
      </c>
      <c r="CW180" s="93"/>
      <c r="CX180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0" s="93"/>
      <c r="CZ18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0" s="31"/>
      <c r="DC180" s="31"/>
      <c r="DD18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0" s="93"/>
      <c r="DF180" s="201" t="e">
        <f>Tabela115[[#This Row],[GESTÃO
Tecnologia da
Informação
Despesa Liquidada até __/__/____]]/Tabela115[[#This Row],[GESTÃO
Tecnologia da
Informação
Orçamento 
Atualizado]]</f>
        <v>#DIV/0!</v>
      </c>
      <c r="DG180" s="93"/>
      <c r="DH180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0" s="93"/>
      <c r="DJ180" s="201" t="e">
        <f>-Tabela115[[#This Row],[GESTÃO
Tecnologia da
Informação
(-)
Redução
proposta para a
_ª Reformulação]]/Tabela115[[#This Row],[GESTÃO
Tecnologia da
Informação
Orçamento 
Atualizado]]</f>
        <v>#DIV/0!</v>
      </c>
      <c r="DK18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0" s="31"/>
      <c r="DM180" s="31"/>
      <c r="DN180" s="31">
        <f>Tabela115[[#This Row],[GESTÃO
Infraestrutura
Proposta Orçamentária Inicial]]+Tabela115[[#This Row],[GESTÃO
Infraestrutura
Transposições Orçamentárias 
Nº __ a __ 
e
Reformulações
aprovadas]]</f>
        <v>0</v>
      </c>
      <c r="DO180" s="93"/>
      <c r="DP180" s="201" t="e">
        <f>Tabela115[[#This Row],[GESTÃO
Infraestrutura
Despesa Liquidada até __/__/____]]/Tabela115[[#This Row],[GESTÃO
Infraestrutura
Orçamento 
Atualizado]]</f>
        <v>#DIV/0!</v>
      </c>
      <c r="DQ180" s="93"/>
      <c r="DR180" s="201" t="e">
        <f>Tabela115[[#This Row],[GESTÃO
Infraestrutura
(+)
Suplementação
 proposta para a
_ª Reformulação]]/Tabela115[[#This Row],[GESTÃO
Infraestrutura
Orçamento 
Atualizado]]</f>
        <v>#DIV/0!</v>
      </c>
      <c r="DS180" s="93"/>
      <c r="DT180" s="201" t="e">
        <f>Tabela115[[#This Row],[GESTÃO
Infraestrutura
(-)
Redução
proposta para a
_ª Reformulação]]/Tabela115[[#This Row],[GESTÃO
Infraestrutura
Orçamento 
Atualizado]]</f>
        <v>#DIV/0!</v>
      </c>
      <c r="DU18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0" s="89"/>
    </row>
    <row r="181" spans="1:127" s="18" customFormat="1" ht="12" x14ac:dyDescent="0.25">
      <c r="A181" s="85" t="s">
        <v>755</v>
      </c>
      <c r="B181" s="42" t="s">
        <v>778</v>
      </c>
      <c r="C18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1" s="230" t="e">
        <f>Tabela115[[#This Row],[DESPESA
LIQUIDADA ATÉ
 __/__/____]]/Tabela115[[#This Row],[ORÇAMENTO
ATUALIZADO]]</f>
        <v>#DIV/0!</v>
      </c>
      <c r="H18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1" s="266" t="e">
        <f>Tabela115[[#This Row],[(+)
SUPLEMENTAÇÃO
PROPOSTA PARA A
_ª
REFORMULAÇÃO]]/Tabela115[[#This Row],[ORÇAMENTO
ATUALIZADO]]</f>
        <v>#DIV/0!</v>
      </c>
      <c r="J18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1" s="266" t="e">
        <f>-Tabela115[[#This Row],[(-)
REDUÇÃO
PROPOSTA PARA A
_ª
REFORMULAÇÃO]]/Tabela115[[#This Row],[ORÇAMENTO
ATUALIZADO]]</f>
        <v>#DIV/0!</v>
      </c>
      <c r="L18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1" s="268" t="e">
        <f>(Tabela115[[#This Row],[PROPOSTA
ORÇAMENTÁRIA
ATUALIZADA
APÓS A
_ª
REFORMULAÇÃO]]/Tabela115[[#This Row],[ORÇAMENTO
ATUALIZADO]])-1</f>
        <v>#DIV/0!</v>
      </c>
      <c r="N181" s="225"/>
      <c r="O181" s="93"/>
      <c r="P18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1" s="93"/>
      <c r="R181" s="201" t="e">
        <f>Tabela115[[#This Row],[GOVERNANÇA
Direção e
Liderança
Despesa Liquidada até __/__/____]]/Tabela115[[#This Row],[GOVERNANÇA
Direção e
Liderança
Orçamento 
Atualizado]]</f>
        <v>#DIV/0!</v>
      </c>
      <c r="S181" s="93"/>
      <c r="T18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1" s="93"/>
      <c r="V181" s="202" t="e">
        <f>-Tabela115[[#This Row],[GOVERNANÇA
Direção e
Liderança
(-)
Redução
proposta para a
_ª Reformulação]]/Tabela115[[#This Row],[GOVERNANÇA
Direção e
Liderança
Orçamento 
Atualizado]]</f>
        <v>#DIV/0!</v>
      </c>
      <c r="W18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1" s="31"/>
      <c r="Y181" s="31"/>
      <c r="Z18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1" s="93"/>
      <c r="AB181" s="201" t="e">
        <f>Tabela115[[#This Row],[GOVERNANÇA
Relacionamento 
Institucional
Despesa Liquidada até __/__/____]]/Tabela115[[#This Row],[GOVERNANÇA
Relacionamento 
Institucional
Orçamento 
Atualizado]]</f>
        <v>#DIV/0!</v>
      </c>
      <c r="AC181" s="93"/>
      <c r="AD18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1" s="93"/>
      <c r="AF18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1" s="31"/>
      <c r="AI181" s="93"/>
      <c r="AJ181" s="93">
        <f>Tabela115[[#This Row],[GOVERNANÇA
Estratégia
Proposta Orçamentária Inicial]]+Tabela115[[#This Row],[GOVERNANÇA
Estratégia
Transposições Orçamentárias 
Nº __ a __ 
e
Reformulações
aprovadas]]</f>
        <v>0</v>
      </c>
      <c r="AK181" s="93"/>
      <c r="AL181" s="202" t="e">
        <f>Tabela115[[#This Row],[GOVERNANÇA
Estratégia
Despesa Liquidada até __/__/____]]/Tabela115[[#This Row],[GOVERNANÇA
Estratégia
Orçamento 
Atualizado]]</f>
        <v>#DIV/0!</v>
      </c>
      <c r="AM181" s="93"/>
      <c r="AN181" s="201" t="e">
        <f>Tabela115[[#This Row],[GOVERNANÇA
Estratégia
(+)
Suplementação
 proposta para a
_ª Reformulação]]/Tabela115[[#This Row],[GOVERNANÇA
Estratégia
Orçamento 
Atualizado]]</f>
        <v>#DIV/0!</v>
      </c>
      <c r="AO181" s="93"/>
      <c r="AP181" s="201" t="e">
        <f>-Tabela115[[#This Row],[GOVERNANÇA
Estratégia
(-)
Redução
proposta para a
_ª Reformulação]]/Tabela115[[#This Row],[GOVERNANÇA
Estratégia
Orçamento 
Atualizado]]</f>
        <v>#DIV/0!</v>
      </c>
      <c r="AQ18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1" s="31"/>
      <c r="AS181" s="93"/>
      <c r="AT181" s="93">
        <f>Tabela115[[#This Row],[GOVERNANÇA
Controle
Proposta Orçamentária Inicial]]+Tabela115[[#This Row],[GOVERNANÇA
Controle
Transposições Orçamentárias 
Nº __ a __ 
e
Reformulações
aprovadas]]</f>
        <v>0</v>
      </c>
      <c r="AU181" s="93"/>
      <c r="AV181" s="201" t="e">
        <f>Tabela115[[#This Row],[GOVERNANÇA
Controle
Despesa Liquidada até __/__/____]]/Tabela115[[#This Row],[GOVERNANÇA
Controle
Orçamento 
Atualizado]]</f>
        <v>#DIV/0!</v>
      </c>
      <c r="AW181" s="93"/>
      <c r="AX181" s="201" t="e">
        <f>Tabela115[[#This Row],[GOVERNANÇA
Controle
(+)
Suplementação
 proposta para a
_ª Reformulação]]/Tabela115[[#This Row],[GOVERNANÇA
Controle
Orçamento 
Atualizado]]</f>
        <v>#DIV/0!</v>
      </c>
      <c r="AY181" s="93"/>
      <c r="AZ181" s="201" t="e">
        <f>-Tabela115[[#This Row],[GOVERNANÇA
Controle
(-)
Redução
proposta para a
_ª Reformulação]]/Tabela115[[#This Row],[GOVERNANÇA
Controle
Orçamento 
Atualizado]]</f>
        <v>#DIV/0!</v>
      </c>
      <c r="BA18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1" s="225"/>
      <c r="BD181" s="93"/>
      <c r="BE181" s="93">
        <f>Tabela115[[#This Row],[FINALIDADE
Fiscalização
Proposta Orçamentária Inicial]]+Tabela115[[#This Row],[FINALIDADE
Fiscalização
Transposições Orçamentárias 
Nº __ a __ 
e
Reformulações
aprovadas]]</f>
        <v>0</v>
      </c>
      <c r="BF181" s="93"/>
      <c r="BG181" s="201" t="e">
        <f>Tabela115[[#This Row],[FINALIDADE
Fiscalização
Despesa Liquidada até __/__/____]]/Tabela115[[#This Row],[FINALIDADE
Fiscalização
Orçamento 
Atualizado]]</f>
        <v>#DIV/0!</v>
      </c>
      <c r="BH181" s="93"/>
      <c r="BI181" s="201" t="e">
        <f>Tabela115[[#This Row],[FINALIDADE
Fiscalização
(+)
Suplementação
 proposta para a
_ª Reformulação]]/Tabela115[[#This Row],[FINALIDADE
Fiscalização
Orçamento 
Atualizado]]</f>
        <v>#DIV/0!</v>
      </c>
      <c r="BJ181" s="93"/>
      <c r="BK181" s="201" t="e">
        <f>Tabela115[[#This Row],[FINALIDADE
Fiscalização
(-)
Redução
proposta para a
_ª Reformulação]]/Tabela115[[#This Row],[FINALIDADE
Fiscalização
Orçamento 
Atualizado]]</f>
        <v>#DIV/0!</v>
      </c>
      <c r="BL18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1" s="31"/>
      <c r="BN181" s="93"/>
      <c r="BO181" s="93">
        <f>Tabela115[[#This Row],[FINALIDADE
Registro
Proposta Orçamentária Inicial]]+Tabela115[[#This Row],[FINALIDADE
Registro
Transposições Orçamentárias 
Nº __ a __ 
e
Reformulações
aprovadas]]</f>
        <v>0</v>
      </c>
      <c r="BP181" s="93"/>
      <c r="BQ181" s="202" t="e">
        <f>Tabela115[[#This Row],[FINALIDADE
Registro
Despesa Liquidada até __/__/____]]/Tabela115[[#This Row],[FINALIDADE
Registro
Orçamento 
Atualizado]]</f>
        <v>#DIV/0!</v>
      </c>
      <c r="BR181" s="93"/>
      <c r="BS181" s="202" t="e">
        <f>Tabela115[[#This Row],[FINALIDADE
Registro
(+)
Suplementação
 proposta para a
_ª Reformulação]]/Tabela115[[#This Row],[FINALIDADE
Registro
Orçamento 
Atualizado]]</f>
        <v>#DIV/0!</v>
      </c>
      <c r="BT181" s="93"/>
      <c r="BU181" s="202" t="e">
        <f>Tabela115[[#This Row],[FINALIDADE
Registro
(-)
Redução
proposta para a
_ª Reformulação]]/Tabela115[[#This Row],[FINALIDADE
Registro
Orçamento 
Atualizado]]</f>
        <v>#DIV/0!</v>
      </c>
      <c r="BV18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1" s="244"/>
      <c r="BX181" s="31"/>
      <c r="BY18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1" s="93"/>
      <c r="CA181" s="201" t="e">
        <f>Tabela115[[#This Row],[FINALIDADE
Julgamento e Normatização
Despesa Liquidada até __/__/____]]/Tabela115[[#This Row],[FINALIDADE
Julgamento e Normatização
Orçamento 
Atualizado]]</f>
        <v>#DIV/0!</v>
      </c>
      <c r="CB181" s="93"/>
      <c r="CC18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1" s="93"/>
      <c r="CE18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1" s="31"/>
      <c r="CI181" s="31"/>
      <c r="CJ18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1" s="93"/>
      <c r="CL181" s="201" t="e">
        <f>Tabela115[[#This Row],[GESTÃO
Comunicação 
e Eventos
Despesa Liquidada até __/__/____]]/Tabela115[[#This Row],[GESTÃO
Comunicação 
e Eventos
Orçamento 
Atualizado]]</f>
        <v>#DIV/0!</v>
      </c>
      <c r="CM181" s="93"/>
      <c r="CN181" s="201" t="e">
        <f>Tabela115[[#This Row],[GESTÃO
Comunicação 
e Eventos
(+)
Suplementação
 proposta para a
_ª Reformulação]]/Tabela115[[#This Row],[GESTÃO
Comunicação 
e Eventos
Orçamento 
Atualizado]]</f>
        <v>#DIV/0!</v>
      </c>
      <c r="CO181" s="93"/>
      <c r="CP181" s="201" t="e">
        <f>-Tabela115[[#This Row],[GESTÃO
Comunicação 
e Eventos
(-)
Redução
proposta para a
_ª Reformulação]]/Tabela115[[#This Row],[GESTÃO
Comunicação 
e Eventos
Orçamento 
Atualizado]]</f>
        <v>#DIV/0!</v>
      </c>
      <c r="CQ18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1" s="31"/>
      <c r="CS181" s="31"/>
      <c r="CT18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1" s="93"/>
      <c r="CV181" s="201" t="e">
        <f>Tabela115[[#This Row],[GESTÃO
Suporte Técnico-Administrativo
Despesa Liquidada até __/__/____]]/Tabela115[[#This Row],[GESTÃO
Suporte Técnico-Administrativo
Orçamento 
Atualizado]]</f>
        <v>#DIV/0!</v>
      </c>
      <c r="CW181" s="93"/>
      <c r="CX18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1" s="93"/>
      <c r="CZ18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1" s="31"/>
      <c r="DC181" s="31"/>
      <c r="DD18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1" s="93"/>
      <c r="DF181" s="201" t="e">
        <f>Tabela115[[#This Row],[GESTÃO
Tecnologia da
Informação
Despesa Liquidada até __/__/____]]/Tabela115[[#This Row],[GESTÃO
Tecnologia da
Informação
Orçamento 
Atualizado]]</f>
        <v>#DIV/0!</v>
      </c>
      <c r="DG181" s="93"/>
      <c r="DH18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1" s="93"/>
      <c r="DJ181" s="201" t="e">
        <f>-Tabela115[[#This Row],[GESTÃO
Tecnologia da
Informação
(-)
Redução
proposta para a
_ª Reformulação]]/Tabela115[[#This Row],[GESTÃO
Tecnologia da
Informação
Orçamento 
Atualizado]]</f>
        <v>#DIV/0!</v>
      </c>
      <c r="DK18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1" s="31"/>
      <c r="DM181" s="31"/>
      <c r="DN181" s="31">
        <f>Tabela115[[#This Row],[GESTÃO
Infraestrutura
Proposta Orçamentária Inicial]]+Tabela115[[#This Row],[GESTÃO
Infraestrutura
Transposições Orçamentárias 
Nº __ a __ 
e
Reformulações
aprovadas]]</f>
        <v>0</v>
      </c>
      <c r="DO181" s="93"/>
      <c r="DP181" s="201" t="e">
        <f>Tabela115[[#This Row],[GESTÃO
Infraestrutura
Despesa Liquidada até __/__/____]]/Tabela115[[#This Row],[GESTÃO
Infraestrutura
Orçamento 
Atualizado]]</f>
        <v>#DIV/0!</v>
      </c>
      <c r="DQ181" s="93"/>
      <c r="DR181" s="201" t="e">
        <f>Tabela115[[#This Row],[GESTÃO
Infraestrutura
(+)
Suplementação
 proposta para a
_ª Reformulação]]/Tabela115[[#This Row],[GESTÃO
Infraestrutura
Orçamento 
Atualizado]]</f>
        <v>#DIV/0!</v>
      </c>
      <c r="DS181" s="93"/>
      <c r="DT181" s="201" t="e">
        <f>Tabela115[[#This Row],[GESTÃO
Infraestrutura
(-)
Redução
proposta para a
_ª Reformulação]]/Tabela115[[#This Row],[GESTÃO
Infraestrutura
Orçamento 
Atualizado]]</f>
        <v>#DIV/0!</v>
      </c>
      <c r="DU18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1" s="89"/>
    </row>
    <row r="182" spans="1:127" s="18" customFormat="1" ht="12" x14ac:dyDescent="0.25">
      <c r="A182" s="85" t="s">
        <v>756</v>
      </c>
      <c r="B182" s="42" t="s">
        <v>773</v>
      </c>
      <c r="C18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2" s="230" t="e">
        <f>Tabela115[[#This Row],[DESPESA
LIQUIDADA ATÉ
 __/__/____]]/Tabela115[[#This Row],[ORÇAMENTO
ATUALIZADO]]</f>
        <v>#DIV/0!</v>
      </c>
      <c r="H18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2" s="266" t="e">
        <f>Tabela115[[#This Row],[(+)
SUPLEMENTAÇÃO
PROPOSTA PARA A
_ª
REFORMULAÇÃO]]/Tabela115[[#This Row],[ORÇAMENTO
ATUALIZADO]]</f>
        <v>#DIV/0!</v>
      </c>
      <c r="J18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2" s="266" t="e">
        <f>-Tabela115[[#This Row],[(-)
REDUÇÃO
PROPOSTA PARA A
_ª
REFORMULAÇÃO]]/Tabela115[[#This Row],[ORÇAMENTO
ATUALIZADO]]</f>
        <v>#DIV/0!</v>
      </c>
      <c r="L18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2" s="268" t="e">
        <f>(Tabela115[[#This Row],[PROPOSTA
ORÇAMENTÁRIA
ATUALIZADA
APÓS A
_ª
REFORMULAÇÃO]]/Tabela115[[#This Row],[ORÇAMENTO
ATUALIZADO]])-1</f>
        <v>#DIV/0!</v>
      </c>
      <c r="N182" s="225"/>
      <c r="O182" s="93"/>
      <c r="P18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2" s="93"/>
      <c r="R182" s="201" t="e">
        <f>Tabela115[[#This Row],[GOVERNANÇA
Direção e
Liderança
Despesa Liquidada até __/__/____]]/Tabela115[[#This Row],[GOVERNANÇA
Direção e
Liderança
Orçamento 
Atualizado]]</f>
        <v>#DIV/0!</v>
      </c>
      <c r="S182" s="93"/>
      <c r="T18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2" s="93"/>
      <c r="V182" s="202" t="e">
        <f>-Tabela115[[#This Row],[GOVERNANÇA
Direção e
Liderança
(-)
Redução
proposta para a
_ª Reformulação]]/Tabela115[[#This Row],[GOVERNANÇA
Direção e
Liderança
Orçamento 
Atualizado]]</f>
        <v>#DIV/0!</v>
      </c>
      <c r="W18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2" s="31"/>
      <c r="Y182" s="31"/>
      <c r="Z18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2" s="93"/>
      <c r="AB182" s="201" t="e">
        <f>Tabela115[[#This Row],[GOVERNANÇA
Relacionamento 
Institucional
Despesa Liquidada até __/__/____]]/Tabela115[[#This Row],[GOVERNANÇA
Relacionamento 
Institucional
Orçamento 
Atualizado]]</f>
        <v>#DIV/0!</v>
      </c>
      <c r="AC182" s="93"/>
      <c r="AD18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2" s="93"/>
      <c r="AF18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2" s="31"/>
      <c r="AI182" s="93"/>
      <c r="AJ182" s="93">
        <f>Tabela115[[#This Row],[GOVERNANÇA
Estratégia
Proposta Orçamentária Inicial]]+Tabela115[[#This Row],[GOVERNANÇA
Estratégia
Transposições Orçamentárias 
Nº __ a __ 
e
Reformulações
aprovadas]]</f>
        <v>0</v>
      </c>
      <c r="AK182" s="93"/>
      <c r="AL182" s="202" t="e">
        <f>Tabela115[[#This Row],[GOVERNANÇA
Estratégia
Despesa Liquidada até __/__/____]]/Tabela115[[#This Row],[GOVERNANÇA
Estratégia
Orçamento 
Atualizado]]</f>
        <v>#DIV/0!</v>
      </c>
      <c r="AM182" s="93"/>
      <c r="AN182" s="201" t="e">
        <f>Tabela115[[#This Row],[GOVERNANÇA
Estratégia
(+)
Suplementação
 proposta para a
_ª Reformulação]]/Tabela115[[#This Row],[GOVERNANÇA
Estratégia
Orçamento 
Atualizado]]</f>
        <v>#DIV/0!</v>
      </c>
      <c r="AO182" s="93"/>
      <c r="AP182" s="201" t="e">
        <f>-Tabela115[[#This Row],[GOVERNANÇA
Estratégia
(-)
Redução
proposta para a
_ª Reformulação]]/Tabela115[[#This Row],[GOVERNANÇA
Estratégia
Orçamento 
Atualizado]]</f>
        <v>#DIV/0!</v>
      </c>
      <c r="AQ18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2" s="31"/>
      <c r="AS182" s="93"/>
      <c r="AT182" s="93">
        <f>Tabela115[[#This Row],[GOVERNANÇA
Controle
Proposta Orçamentária Inicial]]+Tabela115[[#This Row],[GOVERNANÇA
Controle
Transposições Orçamentárias 
Nº __ a __ 
e
Reformulações
aprovadas]]</f>
        <v>0</v>
      </c>
      <c r="AU182" s="93"/>
      <c r="AV182" s="201" t="e">
        <f>Tabela115[[#This Row],[GOVERNANÇA
Controle
Despesa Liquidada até __/__/____]]/Tabela115[[#This Row],[GOVERNANÇA
Controle
Orçamento 
Atualizado]]</f>
        <v>#DIV/0!</v>
      </c>
      <c r="AW182" s="93"/>
      <c r="AX182" s="201" t="e">
        <f>Tabela115[[#This Row],[GOVERNANÇA
Controle
(+)
Suplementação
 proposta para a
_ª Reformulação]]/Tabela115[[#This Row],[GOVERNANÇA
Controle
Orçamento 
Atualizado]]</f>
        <v>#DIV/0!</v>
      </c>
      <c r="AY182" s="93"/>
      <c r="AZ182" s="201" t="e">
        <f>-Tabela115[[#This Row],[GOVERNANÇA
Controle
(-)
Redução
proposta para a
_ª Reformulação]]/Tabela115[[#This Row],[GOVERNANÇA
Controle
Orçamento 
Atualizado]]</f>
        <v>#DIV/0!</v>
      </c>
      <c r="BA18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2" s="225"/>
      <c r="BD182" s="93"/>
      <c r="BE182" s="93">
        <f>Tabela115[[#This Row],[FINALIDADE
Fiscalização
Proposta Orçamentária Inicial]]+Tabela115[[#This Row],[FINALIDADE
Fiscalização
Transposições Orçamentárias 
Nº __ a __ 
e
Reformulações
aprovadas]]</f>
        <v>0</v>
      </c>
      <c r="BF182" s="93"/>
      <c r="BG182" s="201" t="e">
        <f>Tabela115[[#This Row],[FINALIDADE
Fiscalização
Despesa Liquidada até __/__/____]]/Tabela115[[#This Row],[FINALIDADE
Fiscalização
Orçamento 
Atualizado]]</f>
        <v>#DIV/0!</v>
      </c>
      <c r="BH182" s="93"/>
      <c r="BI182" s="201" t="e">
        <f>Tabela115[[#This Row],[FINALIDADE
Fiscalização
(+)
Suplementação
 proposta para a
_ª Reformulação]]/Tabela115[[#This Row],[FINALIDADE
Fiscalização
Orçamento 
Atualizado]]</f>
        <v>#DIV/0!</v>
      </c>
      <c r="BJ182" s="93"/>
      <c r="BK182" s="201" t="e">
        <f>Tabela115[[#This Row],[FINALIDADE
Fiscalização
(-)
Redução
proposta para a
_ª Reformulação]]/Tabela115[[#This Row],[FINALIDADE
Fiscalização
Orçamento 
Atualizado]]</f>
        <v>#DIV/0!</v>
      </c>
      <c r="BL18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2" s="31"/>
      <c r="BN182" s="93"/>
      <c r="BO182" s="93">
        <f>Tabela115[[#This Row],[FINALIDADE
Registro
Proposta Orçamentária Inicial]]+Tabela115[[#This Row],[FINALIDADE
Registro
Transposições Orçamentárias 
Nº __ a __ 
e
Reformulações
aprovadas]]</f>
        <v>0</v>
      </c>
      <c r="BP182" s="93"/>
      <c r="BQ182" s="202" t="e">
        <f>Tabela115[[#This Row],[FINALIDADE
Registro
Despesa Liquidada até __/__/____]]/Tabela115[[#This Row],[FINALIDADE
Registro
Orçamento 
Atualizado]]</f>
        <v>#DIV/0!</v>
      </c>
      <c r="BR182" s="93"/>
      <c r="BS182" s="202" t="e">
        <f>Tabela115[[#This Row],[FINALIDADE
Registro
(+)
Suplementação
 proposta para a
_ª Reformulação]]/Tabela115[[#This Row],[FINALIDADE
Registro
Orçamento 
Atualizado]]</f>
        <v>#DIV/0!</v>
      </c>
      <c r="BT182" s="93"/>
      <c r="BU182" s="202" t="e">
        <f>Tabela115[[#This Row],[FINALIDADE
Registro
(-)
Redução
proposta para a
_ª Reformulação]]/Tabela115[[#This Row],[FINALIDADE
Registro
Orçamento 
Atualizado]]</f>
        <v>#DIV/0!</v>
      </c>
      <c r="BV18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2" s="244"/>
      <c r="BX182" s="31"/>
      <c r="BY18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2" s="93"/>
      <c r="CA182" s="201" t="e">
        <f>Tabela115[[#This Row],[FINALIDADE
Julgamento e Normatização
Despesa Liquidada até __/__/____]]/Tabela115[[#This Row],[FINALIDADE
Julgamento e Normatização
Orçamento 
Atualizado]]</f>
        <v>#DIV/0!</v>
      </c>
      <c r="CB182" s="93"/>
      <c r="CC18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2" s="93"/>
      <c r="CE18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2" s="31"/>
      <c r="CI182" s="31"/>
      <c r="CJ18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2" s="93"/>
      <c r="CL182" s="201" t="e">
        <f>Tabela115[[#This Row],[GESTÃO
Comunicação 
e Eventos
Despesa Liquidada até __/__/____]]/Tabela115[[#This Row],[GESTÃO
Comunicação 
e Eventos
Orçamento 
Atualizado]]</f>
        <v>#DIV/0!</v>
      </c>
      <c r="CM182" s="93"/>
      <c r="CN182" s="201" t="e">
        <f>Tabela115[[#This Row],[GESTÃO
Comunicação 
e Eventos
(+)
Suplementação
 proposta para a
_ª Reformulação]]/Tabela115[[#This Row],[GESTÃO
Comunicação 
e Eventos
Orçamento 
Atualizado]]</f>
        <v>#DIV/0!</v>
      </c>
      <c r="CO182" s="93"/>
      <c r="CP182" s="201" t="e">
        <f>-Tabela115[[#This Row],[GESTÃO
Comunicação 
e Eventos
(-)
Redução
proposta para a
_ª Reformulação]]/Tabela115[[#This Row],[GESTÃO
Comunicação 
e Eventos
Orçamento 
Atualizado]]</f>
        <v>#DIV/0!</v>
      </c>
      <c r="CQ18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2" s="31"/>
      <c r="CS182" s="31"/>
      <c r="CT18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2" s="93"/>
      <c r="CV182" s="201" t="e">
        <f>Tabela115[[#This Row],[GESTÃO
Suporte Técnico-Administrativo
Despesa Liquidada até __/__/____]]/Tabela115[[#This Row],[GESTÃO
Suporte Técnico-Administrativo
Orçamento 
Atualizado]]</f>
        <v>#DIV/0!</v>
      </c>
      <c r="CW182" s="93"/>
      <c r="CX18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2" s="93"/>
      <c r="CZ18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2" s="31"/>
      <c r="DC182" s="31"/>
      <c r="DD18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2" s="93"/>
      <c r="DF182" s="201" t="e">
        <f>Tabela115[[#This Row],[GESTÃO
Tecnologia da
Informação
Despesa Liquidada até __/__/____]]/Tabela115[[#This Row],[GESTÃO
Tecnologia da
Informação
Orçamento 
Atualizado]]</f>
        <v>#DIV/0!</v>
      </c>
      <c r="DG182" s="93"/>
      <c r="DH18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2" s="93"/>
      <c r="DJ182" s="201" t="e">
        <f>-Tabela115[[#This Row],[GESTÃO
Tecnologia da
Informação
(-)
Redução
proposta para a
_ª Reformulação]]/Tabela115[[#This Row],[GESTÃO
Tecnologia da
Informação
Orçamento 
Atualizado]]</f>
        <v>#DIV/0!</v>
      </c>
      <c r="DK18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2" s="31"/>
      <c r="DM182" s="31"/>
      <c r="DN182" s="31">
        <f>Tabela115[[#This Row],[GESTÃO
Infraestrutura
Proposta Orçamentária Inicial]]+Tabela115[[#This Row],[GESTÃO
Infraestrutura
Transposições Orçamentárias 
Nº __ a __ 
e
Reformulações
aprovadas]]</f>
        <v>0</v>
      </c>
      <c r="DO182" s="93"/>
      <c r="DP182" s="201" t="e">
        <f>Tabela115[[#This Row],[GESTÃO
Infraestrutura
Despesa Liquidada até __/__/____]]/Tabela115[[#This Row],[GESTÃO
Infraestrutura
Orçamento 
Atualizado]]</f>
        <v>#DIV/0!</v>
      </c>
      <c r="DQ182" s="93"/>
      <c r="DR182" s="201" t="e">
        <f>Tabela115[[#This Row],[GESTÃO
Infraestrutura
(+)
Suplementação
 proposta para a
_ª Reformulação]]/Tabela115[[#This Row],[GESTÃO
Infraestrutura
Orçamento 
Atualizado]]</f>
        <v>#DIV/0!</v>
      </c>
      <c r="DS182" s="93"/>
      <c r="DT182" s="201" t="e">
        <f>Tabela115[[#This Row],[GESTÃO
Infraestrutura
(-)
Redução
proposta para a
_ª Reformulação]]/Tabela115[[#This Row],[GESTÃO
Infraestrutura
Orçamento 
Atualizado]]</f>
        <v>#DIV/0!</v>
      </c>
      <c r="DU18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2" s="89"/>
    </row>
    <row r="183" spans="1:127" s="18" customFormat="1" ht="12" x14ac:dyDescent="0.25">
      <c r="A183" s="85" t="s">
        <v>757</v>
      </c>
      <c r="B183" s="42" t="s">
        <v>774</v>
      </c>
      <c r="C18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3" s="230" t="e">
        <f>Tabela115[[#This Row],[DESPESA
LIQUIDADA ATÉ
 __/__/____]]/Tabela115[[#This Row],[ORÇAMENTO
ATUALIZADO]]</f>
        <v>#DIV/0!</v>
      </c>
      <c r="H18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3" s="266" t="e">
        <f>Tabela115[[#This Row],[(+)
SUPLEMENTAÇÃO
PROPOSTA PARA A
_ª
REFORMULAÇÃO]]/Tabela115[[#This Row],[ORÇAMENTO
ATUALIZADO]]</f>
        <v>#DIV/0!</v>
      </c>
      <c r="J18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3" s="266" t="e">
        <f>-Tabela115[[#This Row],[(-)
REDUÇÃO
PROPOSTA PARA A
_ª
REFORMULAÇÃO]]/Tabela115[[#This Row],[ORÇAMENTO
ATUALIZADO]]</f>
        <v>#DIV/0!</v>
      </c>
      <c r="L18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3" s="268" t="e">
        <f>(Tabela115[[#This Row],[PROPOSTA
ORÇAMENTÁRIA
ATUALIZADA
APÓS A
_ª
REFORMULAÇÃO]]/Tabela115[[#This Row],[ORÇAMENTO
ATUALIZADO]])-1</f>
        <v>#DIV/0!</v>
      </c>
      <c r="N183" s="225"/>
      <c r="O183" s="93"/>
      <c r="P18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3" s="93"/>
      <c r="R183" s="201" t="e">
        <f>Tabela115[[#This Row],[GOVERNANÇA
Direção e
Liderança
Despesa Liquidada até __/__/____]]/Tabela115[[#This Row],[GOVERNANÇA
Direção e
Liderança
Orçamento 
Atualizado]]</f>
        <v>#DIV/0!</v>
      </c>
      <c r="S183" s="93"/>
      <c r="T18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3" s="93"/>
      <c r="V183" s="202" t="e">
        <f>-Tabela115[[#This Row],[GOVERNANÇA
Direção e
Liderança
(-)
Redução
proposta para a
_ª Reformulação]]/Tabela115[[#This Row],[GOVERNANÇA
Direção e
Liderança
Orçamento 
Atualizado]]</f>
        <v>#DIV/0!</v>
      </c>
      <c r="W18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3" s="31"/>
      <c r="Y183" s="31"/>
      <c r="Z18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3" s="93"/>
      <c r="AB183" s="201" t="e">
        <f>Tabela115[[#This Row],[GOVERNANÇA
Relacionamento 
Institucional
Despesa Liquidada até __/__/____]]/Tabela115[[#This Row],[GOVERNANÇA
Relacionamento 
Institucional
Orçamento 
Atualizado]]</f>
        <v>#DIV/0!</v>
      </c>
      <c r="AC183" s="93"/>
      <c r="AD18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3" s="93"/>
      <c r="AF18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3" s="31"/>
      <c r="AI183" s="93"/>
      <c r="AJ183" s="93">
        <f>Tabela115[[#This Row],[GOVERNANÇA
Estratégia
Proposta Orçamentária Inicial]]+Tabela115[[#This Row],[GOVERNANÇA
Estratégia
Transposições Orçamentárias 
Nº __ a __ 
e
Reformulações
aprovadas]]</f>
        <v>0</v>
      </c>
      <c r="AK183" s="93"/>
      <c r="AL183" s="202" t="e">
        <f>Tabela115[[#This Row],[GOVERNANÇA
Estratégia
Despesa Liquidada até __/__/____]]/Tabela115[[#This Row],[GOVERNANÇA
Estratégia
Orçamento 
Atualizado]]</f>
        <v>#DIV/0!</v>
      </c>
      <c r="AM183" s="93"/>
      <c r="AN183" s="201" t="e">
        <f>Tabela115[[#This Row],[GOVERNANÇA
Estratégia
(+)
Suplementação
 proposta para a
_ª Reformulação]]/Tabela115[[#This Row],[GOVERNANÇA
Estratégia
Orçamento 
Atualizado]]</f>
        <v>#DIV/0!</v>
      </c>
      <c r="AO183" s="93"/>
      <c r="AP183" s="201" t="e">
        <f>-Tabela115[[#This Row],[GOVERNANÇA
Estratégia
(-)
Redução
proposta para a
_ª Reformulação]]/Tabela115[[#This Row],[GOVERNANÇA
Estratégia
Orçamento 
Atualizado]]</f>
        <v>#DIV/0!</v>
      </c>
      <c r="AQ18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3" s="31"/>
      <c r="AS183" s="93"/>
      <c r="AT183" s="93">
        <f>Tabela115[[#This Row],[GOVERNANÇA
Controle
Proposta Orçamentária Inicial]]+Tabela115[[#This Row],[GOVERNANÇA
Controle
Transposições Orçamentárias 
Nº __ a __ 
e
Reformulações
aprovadas]]</f>
        <v>0</v>
      </c>
      <c r="AU183" s="93"/>
      <c r="AV183" s="201" t="e">
        <f>Tabela115[[#This Row],[GOVERNANÇA
Controle
Despesa Liquidada até __/__/____]]/Tabela115[[#This Row],[GOVERNANÇA
Controle
Orçamento 
Atualizado]]</f>
        <v>#DIV/0!</v>
      </c>
      <c r="AW183" s="93"/>
      <c r="AX183" s="201" t="e">
        <f>Tabela115[[#This Row],[GOVERNANÇA
Controle
(+)
Suplementação
 proposta para a
_ª Reformulação]]/Tabela115[[#This Row],[GOVERNANÇA
Controle
Orçamento 
Atualizado]]</f>
        <v>#DIV/0!</v>
      </c>
      <c r="AY183" s="93"/>
      <c r="AZ183" s="201" t="e">
        <f>-Tabela115[[#This Row],[GOVERNANÇA
Controle
(-)
Redução
proposta para a
_ª Reformulação]]/Tabela115[[#This Row],[GOVERNANÇA
Controle
Orçamento 
Atualizado]]</f>
        <v>#DIV/0!</v>
      </c>
      <c r="BA18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3" s="225"/>
      <c r="BD183" s="93"/>
      <c r="BE183" s="93">
        <f>Tabela115[[#This Row],[FINALIDADE
Fiscalização
Proposta Orçamentária Inicial]]+Tabela115[[#This Row],[FINALIDADE
Fiscalização
Transposições Orçamentárias 
Nº __ a __ 
e
Reformulações
aprovadas]]</f>
        <v>0</v>
      </c>
      <c r="BF183" s="93"/>
      <c r="BG183" s="201" t="e">
        <f>Tabela115[[#This Row],[FINALIDADE
Fiscalização
Despesa Liquidada até __/__/____]]/Tabela115[[#This Row],[FINALIDADE
Fiscalização
Orçamento 
Atualizado]]</f>
        <v>#DIV/0!</v>
      </c>
      <c r="BH183" s="93"/>
      <c r="BI183" s="201" t="e">
        <f>Tabela115[[#This Row],[FINALIDADE
Fiscalização
(+)
Suplementação
 proposta para a
_ª Reformulação]]/Tabela115[[#This Row],[FINALIDADE
Fiscalização
Orçamento 
Atualizado]]</f>
        <v>#DIV/0!</v>
      </c>
      <c r="BJ183" s="93"/>
      <c r="BK183" s="201" t="e">
        <f>Tabela115[[#This Row],[FINALIDADE
Fiscalização
(-)
Redução
proposta para a
_ª Reformulação]]/Tabela115[[#This Row],[FINALIDADE
Fiscalização
Orçamento 
Atualizado]]</f>
        <v>#DIV/0!</v>
      </c>
      <c r="BL18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3" s="31"/>
      <c r="BN183" s="93"/>
      <c r="BO183" s="93">
        <f>Tabela115[[#This Row],[FINALIDADE
Registro
Proposta Orçamentária Inicial]]+Tabela115[[#This Row],[FINALIDADE
Registro
Transposições Orçamentárias 
Nº __ a __ 
e
Reformulações
aprovadas]]</f>
        <v>0</v>
      </c>
      <c r="BP183" s="93"/>
      <c r="BQ183" s="202" t="e">
        <f>Tabela115[[#This Row],[FINALIDADE
Registro
Despesa Liquidada até __/__/____]]/Tabela115[[#This Row],[FINALIDADE
Registro
Orçamento 
Atualizado]]</f>
        <v>#DIV/0!</v>
      </c>
      <c r="BR183" s="93"/>
      <c r="BS183" s="202" t="e">
        <f>Tabela115[[#This Row],[FINALIDADE
Registro
(+)
Suplementação
 proposta para a
_ª Reformulação]]/Tabela115[[#This Row],[FINALIDADE
Registro
Orçamento 
Atualizado]]</f>
        <v>#DIV/0!</v>
      </c>
      <c r="BT183" s="93"/>
      <c r="BU183" s="202" t="e">
        <f>Tabela115[[#This Row],[FINALIDADE
Registro
(-)
Redução
proposta para a
_ª Reformulação]]/Tabela115[[#This Row],[FINALIDADE
Registro
Orçamento 
Atualizado]]</f>
        <v>#DIV/0!</v>
      </c>
      <c r="BV18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3" s="244"/>
      <c r="BX183" s="31"/>
      <c r="BY18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3" s="93"/>
      <c r="CA183" s="201" t="e">
        <f>Tabela115[[#This Row],[FINALIDADE
Julgamento e Normatização
Despesa Liquidada até __/__/____]]/Tabela115[[#This Row],[FINALIDADE
Julgamento e Normatização
Orçamento 
Atualizado]]</f>
        <v>#DIV/0!</v>
      </c>
      <c r="CB183" s="93"/>
      <c r="CC18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3" s="93"/>
      <c r="CE18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3" s="31"/>
      <c r="CI183" s="31"/>
      <c r="CJ18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3" s="93"/>
      <c r="CL183" s="201" t="e">
        <f>Tabela115[[#This Row],[GESTÃO
Comunicação 
e Eventos
Despesa Liquidada até __/__/____]]/Tabela115[[#This Row],[GESTÃO
Comunicação 
e Eventos
Orçamento 
Atualizado]]</f>
        <v>#DIV/0!</v>
      </c>
      <c r="CM183" s="93"/>
      <c r="CN183" s="201" t="e">
        <f>Tabela115[[#This Row],[GESTÃO
Comunicação 
e Eventos
(+)
Suplementação
 proposta para a
_ª Reformulação]]/Tabela115[[#This Row],[GESTÃO
Comunicação 
e Eventos
Orçamento 
Atualizado]]</f>
        <v>#DIV/0!</v>
      </c>
      <c r="CO183" s="93"/>
      <c r="CP183" s="201" t="e">
        <f>-Tabela115[[#This Row],[GESTÃO
Comunicação 
e Eventos
(-)
Redução
proposta para a
_ª Reformulação]]/Tabela115[[#This Row],[GESTÃO
Comunicação 
e Eventos
Orçamento 
Atualizado]]</f>
        <v>#DIV/0!</v>
      </c>
      <c r="CQ18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3" s="31"/>
      <c r="CS183" s="31"/>
      <c r="CT18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3" s="93"/>
      <c r="CV183" s="201" t="e">
        <f>Tabela115[[#This Row],[GESTÃO
Suporte Técnico-Administrativo
Despesa Liquidada até __/__/____]]/Tabela115[[#This Row],[GESTÃO
Suporte Técnico-Administrativo
Orçamento 
Atualizado]]</f>
        <v>#DIV/0!</v>
      </c>
      <c r="CW183" s="93"/>
      <c r="CX18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3" s="93"/>
      <c r="CZ18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3" s="31"/>
      <c r="DC183" s="31"/>
      <c r="DD18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3" s="93"/>
      <c r="DF183" s="201" t="e">
        <f>Tabela115[[#This Row],[GESTÃO
Tecnologia da
Informação
Despesa Liquidada até __/__/____]]/Tabela115[[#This Row],[GESTÃO
Tecnologia da
Informação
Orçamento 
Atualizado]]</f>
        <v>#DIV/0!</v>
      </c>
      <c r="DG183" s="93"/>
      <c r="DH18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3" s="93"/>
      <c r="DJ183" s="201" t="e">
        <f>-Tabela115[[#This Row],[GESTÃO
Tecnologia da
Informação
(-)
Redução
proposta para a
_ª Reformulação]]/Tabela115[[#This Row],[GESTÃO
Tecnologia da
Informação
Orçamento 
Atualizado]]</f>
        <v>#DIV/0!</v>
      </c>
      <c r="DK18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3" s="31"/>
      <c r="DM183" s="31"/>
      <c r="DN183" s="31">
        <f>Tabela115[[#This Row],[GESTÃO
Infraestrutura
Proposta Orçamentária Inicial]]+Tabela115[[#This Row],[GESTÃO
Infraestrutura
Transposições Orçamentárias 
Nº __ a __ 
e
Reformulações
aprovadas]]</f>
        <v>0</v>
      </c>
      <c r="DO183" s="93"/>
      <c r="DP183" s="201" t="e">
        <f>Tabela115[[#This Row],[GESTÃO
Infraestrutura
Despesa Liquidada até __/__/____]]/Tabela115[[#This Row],[GESTÃO
Infraestrutura
Orçamento 
Atualizado]]</f>
        <v>#DIV/0!</v>
      </c>
      <c r="DQ183" s="93"/>
      <c r="DR183" s="201" t="e">
        <f>Tabela115[[#This Row],[GESTÃO
Infraestrutura
(+)
Suplementação
 proposta para a
_ª Reformulação]]/Tabela115[[#This Row],[GESTÃO
Infraestrutura
Orçamento 
Atualizado]]</f>
        <v>#DIV/0!</v>
      </c>
      <c r="DS183" s="93"/>
      <c r="DT183" s="201" t="e">
        <f>Tabela115[[#This Row],[GESTÃO
Infraestrutura
(-)
Redução
proposta para a
_ª Reformulação]]/Tabela115[[#This Row],[GESTÃO
Infraestrutura
Orçamento 
Atualizado]]</f>
        <v>#DIV/0!</v>
      </c>
      <c r="DU18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3" s="89"/>
    </row>
    <row r="184" spans="1:127" s="18" customFormat="1" ht="12" x14ac:dyDescent="0.25">
      <c r="A184" s="85" t="s">
        <v>212</v>
      </c>
      <c r="B184" s="42" t="s">
        <v>775</v>
      </c>
      <c r="C18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4" s="230" t="e">
        <f>Tabela115[[#This Row],[DESPESA
LIQUIDADA ATÉ
 __/__/____]]/Tabela115[[#This Row],[ORÇAMENTO
ATUALIZADO]]</f>
        <v>#DIV/0!</v>
      </c>
      <c r="H18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4" s="266" t="e">
        <f>Tabela115[[#This Row],[(+)
SUPLEMENTAÇÃO
PROPOSTA PARA A
_ª
REFORMULAÇÃO]]/Tabela115[[#This Row],[ORÇAMENTO
ATUALIZADO]]</f>
        <v>#DIV/0!</v>
      </c>
      <c r="J18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4" s="266" t="e">
        <f>-Tabela115[[#This Row],[(-)
REDUÇÃO
PROPOSTA PARA A
_ª
REFORMULAÇÃO]]/Tabela115[[#This Row],[ORÇAMENTO
ATUALIZADO]]</f>
        <v>#DIV/0!</v>
      </c>
      <c r="L18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4" s="268" t="e">
        <f>(Tabela115[[#This Row],[PROPOSTA
ORÇAMENTÁRIA
ATUALIZADA
APÓS A
_ª
REFORMULAÇÃO]]/Tabela115[[#This Row],[ORÇAMENTO
ATUALIZADO]])-1</f>
        <v>#DIV/0!</v>
      </c>
      <c r="N184" s="225"/>
      <c r="O184" s="93"/>
      <c r="P18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4" s="93"/>
      <c r="R184" s="201" t="e">
        <f>Tabela115[[#This Row],[GOVERNANÇA
Direção e
Liderança
Despesa Liquidada até __/__/____]]/Tabela115[[#This Row],[GOVERNANÇA
Direção e
Liderança
Orçamento 
Atualizado]]</f>
        <v>#DIV/0!</v>
      </c>
      <c r="S184" s="93"/>
      <c r="T184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4" s="93"/>
      <c r="V184" s="202" t="e">
        <f>-Tabela115[[#This Row],[GOVERNANÇA
Direção e
Liderança
(-)
Redução
proposta para a
_ª Reformulação]]/Tabela115[[#This Row],[GOVERNANÇA
Direção e
Liderança
Orçamento 
Atualizado]]</f>
        <v>#DIV/0!</v>
      </c>
      <c r="W18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4" s="31"/>
      <c r="Y184" s="31"/>
      <c r="Z18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4" s="93"/>
      <c r="AB184" s="201" t="e">
        <f>Tabela115[[#This Row],[GOVERNANÇA
Relacionamento 
Institucional
Despesa Liquidada até __/__/____]]/Tabela115[[#This Row],[GOVERNANÇA
Relacionamento 
Institucional
Orçamento 
Atualizado]]</f>
        <v>#DIV/0!</v>
      </c>
      <c r="AC184" s="93"/>
      <c r="AD18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4" s="93"/>
      <c r="AF18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4" s="31"/>
      <c r="AI184" s="93"/>
      <c r="AJ184" s="93">
        <f>Tabela115[[#This Row],[GOVERNANÇA
Estratégia
Proposta Orçamentária Inicial]]+Tabela115[[#This Row],[GOVERNANÇA
Estratégia
Transposições Orçamentárias 
Nº __ a __ 
e
Reformulações
aprovadas]]</f>
        <v>0</v>
      </c>
      <c r="AK184" s="93"/>
      <c r="AL184" s="202" t="e">
        <f>Tabela115[[#This Row],[GOVERNANÇA
Estratégia
Despesa Liquidada até __/__/____]]/Tabela115[[#This Row],[GOVERNANÇA
Estratégia
Orçamento 
Atualizado]]</f>
        <v>#DIV/0!</v>
      </c>
      <c r="AM184" s="93"/>
      <c r="AN184" s="201" t="e">
        <f>Tabela115[[#This Row],[GOVERNANÇA
Estratégia
(+)
Suplementação
 proposta para a
_ª Reformulação]]/Tabela115[[#This Row],[GOVERNANÇA
Estratégia
Orçamento 
Atualizado]]</f>
        <v>#DIV/0!</v>
      </c>
      <c r="AO184" s="93"/>
      <c r="AP184" s="201" t="e">
        <f>-Tabela115[[#This Row],[GOVERNANÇA
Estratégia
(-)
Redução
proposta para a
_ª Reformulação]]/Tabela115[[#This Row],[GOVERNANÇA
Estratégia
Orçamento 
Atualizado]]</f>
        <v>#DIV/0!</v>
      </c>
      <c r="AQ18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4" s="31"/>
      <c r="AS184" s="93"/>
      <c r="AT184" s="93">
        <f>Tabela115[[#This Row],[GOVERNANÇA
Controle
Proposta Orçamentária Inicial]]+Tabela115[[#This Row],[GOVERNANÇA
Controle
Transposições Orçamentárias 
Nº __ a __ 
e
Reformulações
aprovadas]]</f>
        <v>0</v>
      </c>
      <c r="AU184" s="93"/>
      <c r="AV184" s="201" t="e">
        <f>Tabela115[[#This Row],[GOVERNANÇA
Controle
Despesa Liquidada até __/__/____]]/Tabela115[[#This Row],[GOVERNANÇA
Controle
Orçamento 
Atualizado]]</f>
        <v>#DIV/0!</v>
      </c>
      <c r="AW184" s="93"/>
      <c r="AX184" s="201" t="e">
        <f>Tabela115[[#This Row],[GOVERNANÇA
Controle
(+)
Suplementação
 proposta para a
_ª Reformulação]]/Tabela115[[#This Row],[GOVERNANÇA
Controle
Orçamento 
Atualizado]]</f>
        <v>#DIV/0!</v>
      </c>
      <c r="AY184" s="93"/>
      <c r="AZ184" s="201" t="e">
        <f>-Tabela115[[#This Row],[GOVERNANÇA
Controle
(-)
Redução
proposta para a
_ª Reformulação]]/Tabela115[[#This Row],[GOVERNANÇA
Controle
Orçamento 
Atualizado]]</f>
        <v>#DIV/0!</v>
      </c>
      <c r="BA18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4" s="225"/>
      <c r="BD184" s="93"/>
      <c r="BE184" s="93">
        <f>Tabela115[[#This Row],[FINALIDADE
Fiscalização
Proposta Orçamentária Inicial]]+Tabela115[[#This Row],[FINALIDADE
Fiscalização
Transposições Orçamentárias 
Nº __ a __ 
e
Reformulações
aprovadas]]</f>
        <v>0</v>
      </c>
      <c r="BF184" s="93"/>
      <c r="BG184" s="201" t="e">
        <f>Tabela115[[#This Row],[FINALIDADE
Fiscalização
Despesa Liquidada até __/__/____]]/Tabela115[[#This Row],[FINALIDADE
Fiscalização
Orçamento 
Atualizado]]</f>
        <v>#DIV/0!</v>
      </c>
      <c r="BH184" s="93"/>
      <c r="BI184" s="201" t="e">
        <f>Tabela115[[#This Row],[FINALIDADE
Fiscalização
(+)
Suplementação
 proposta para a
_ª Reformulação]]/Tabela115[[#This Row],[FINALIDADE
Fiscalização
Orçamento 
Atualizado]]</f>
        <v>#DIV/0!</v>
      </c>
      <c r="BJ184" s="93"/>
      <c r="BK184" s="201" t="e">
        <f>Tabela115[[#This Row],[FINALIDADE
Fiscalização
(-)
Redução
proposta para a
_ª Reformulação]]/Tabela115[[#This Row],[FINALIDADE
Fiscalização
Orçamento 
Atualizado]]</f>
        <v>#DIV/0!</v>
      </c>
      <c r="BL18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4" s="31"/>
      <c r="BN184" s="93"/>
      <c r="BO184" s="93">
        <f>Tabela115[[#This Row],[FINALIDADE
Registro
Proposta Orçamentária Inicial]]+Tabela115[[#This Row],[FINALIDADE
Registro
Transposições Orçamentárias 
Nº __ a __ 
e
Reformulações
aprovadas]]</f>
        <v>0</v>
      </c>
      <c r="BP184" s="93"/>
      <c r="BQ184" s="202" t="e">
        <f>Tabela115[[#This Row],[FINALIDADE
Registro
Despesa Liquidada até __/__/____]]/Tabela115[[#This Row],[FINALIDADE
Registro
Orçamento 
Atualizado]]</f>
        <v>#DIV/0!</v>
      </c>
      <c r="BR184" s="93"/>
      <c r="BS184" s="202" t="e">
        <f>Tabela115[[#This Row],[FINALIDADE
Registro
(+)
Suplementação
 proposta para a
_ª Reformulação]]/Tabela115[[#This Row],[FINALIDADE
Registro
Orçamento 
Atualizado]]</f>
        <v>#DIV/0!</v>
      </c>
      <c r="BT184" s="93"/>
      <c r="BU184" s="202" t="e">
        <f>Tabela115[[#This Row],[FINALIDADE
Registro
(-)
Redução
proposta para a
_ª Reformulação]]/Tabela115[[#This Row],[FINALIDADE
Registro
Orçamento 
Atualizado]]</f>
        <v>#DIV/0!</v>
      </c>
      <c r="BV18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4" s="244"/>
      <c r="BX184" s="31"/>
      <c r="BY18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4" s="93"/>
      <c r="CA184" s="201" t="e">
        <f>Tabela115[[#This Row],[FINALIDADE
Julgamento e Normatização
Despesa Liquidada até __/__/____]]/Tabela115[[#This Row],[FINALIDADE
Julgamento e Normatização
Orçamento 
Atualizado]]</f>
        <v>#DIV/0!</v>
      </c>
      <c r="CB184" s="93"/>
      <c r="CC18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4" s="93"/>
      <c r="CE18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4" s="31"/>
      <c r="CI184" s="31"/>
      <c r="CJ18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4" s="93"/>
      <c r="CL184" s="201" t="e">
        <f>Tabela115[[#This Row],[GESTÃO
Comunicação 
e Eventos
Despesa Liquidada até __/__/____]]/Tabela115[[#This Row],[GESTÃO
Comunicação 
e Eventos
Orçamento 
Atualizado]]</f>
        <v>#DIV/0!</v>
      </c>
      <c r="CM184" s="93"/>
      <c r="CN184" s="201" t="e">
        <f>Tabela115[[#This Row],[GESTÃO
Comunicação 
e Eventos
(+)
Suplementação
 proposta para a
_ª Reformulação]]/Tabela115[[#This Row],[GESTÃO
Comunicação 
e Eventos
Orçamento 
Atualizado]]</f>
        <v>#DIV/0!</v>
      </c>
      <c r="CO184" s="93"/>
      <c r="CP184" s="201" t="e">
        <f>-Tabela115[[#This Row],[GESTÃO
Comunicação 
e Eventos
(-)
Redução
proposta para a
_ª Reformulação]]/Tabela115[[#This Row],[GESTÃO
Comunicação 
e Eventos
Orçamento 
Atualizado]]</f>
        <v>#DIV/0!</v>
      </c>
      <c r="CQ18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4" s="31"/>
      <c r="CS184" s="31"/>
      <c r="CT18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4" s="93"/>
      <c r="CV184" s="201" t="e">
        <f>Tabela115[[#This Row],[GESTÃO
Suporte Técnico-Administrativo
Despesa Liquidada até __/__/____]]/Tabela115[[#This Row],[GESTÃO
Suporte Técnico-Administrativo
Orçamento 
Atualizado]]</f>
        <v>#DIV/0!</v>
      </c>
      <c r="CW184" s="93"/>
      <c r="CX18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4" s="93"/>
      <c r="CZ18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4" s="31"/>
      <c r="DC184" s="31"/>
      <c r="DD18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4" s="93"/>
      <c r="DF184" s="201" t="e">
        <f>Tabela115[[#This Row],[GESTÃO
Tecnologia da
Informação
Despesa Liquidada até __/__/____]]/Tabela115[[#This Row],[GESTÃO
Tecnologia da
Informação
Orçamento 
Atualizado]]</f>
        <v>#DIV/0!</v>
      </c>
      <c r="DG184" s="93"/>
      <c r="DH18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4" s="93"/>
      <c r="DJ184" s="201" t="e">
        <f>-Tabela115[[#This Row],[GESTÃO
Tecnologia da
Informação
(-)
Redução
proposta para a
_ª Reformulação]]/Tabela115[[#This Row],[GESTÃO
Tecnologia da
Informação
Orçamento 
Atualizado]]</f>
        <v>#DIV/0!</v>
      </c>
      <c r="DK18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4" s="31"/>
      <c r="DM184" s="31"/>
      <c r="DN184" s="31">
        <f>Tabela115[[#This Row],[GESTÃO
Infraestrutura
Proposta Orçamentária Inicial]]+Tabela115[[#This Row],[GESTÃO
Infraestrutura
Transposições Orçamentárias 
Nº __ a __ 
e
Reformulações
aprovadas]]</f>
        <v>0</v>
      </c>
      <c r="DO184" s="93"/>
      <c r="DP184" s="201" t="e">
        <f>Tabela115[[#This Row],[GESTÃO
Infraestrutura
Despesa Liquidada até __/__/____]]/Tabela115[[#This Row],[GESTÃO
Infraestrutura
Orçamento 
Atualizado]]</f>
        <v>#DIV/0!</v>
      </c>
      <c r="DQ184" s="93"/>
      <c r="DR184" s="201" t="e">
        <f>Tabela115[[#This Row],[GESTÃO
Infraestrutura
(+)
Suplementação
 proposta para a
_ª Reformulação]]/Tabela115[[#This Row],[GESTÃO
Infraestrutura
Orçamento 
Atualizado]]</f>
        <v>#DIV/0!</v>
      </c>
      <c r="DS184" s="93"/>
      <c r="DT184" s="201" t="e">
        <f>Tabela115[[#This Row],[GESTÃO
Infraestrutura
(-)
Redução
proposta para a
_ª Reformulação]]/Tabela115[[#This Row],[GESTÃO
Infraestrutura
Orçamento 
Atualizado]]</f>
        <v>#DIV/0!</v>
      </c>
      <c r="DU18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4" s="89"/>
    </row>
    <row r="185" spans="1:127" s="18" customFormat="1" ht="12" x14ac:dyDescent="0.25">
      <c r="A185" s="85" t="s">
        <v>758</v>
      </c>
      <c r="B185" s="42" t="s">
        <v>776</v>
      </c>
      <c r="C18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5" s="230" t="e">
        <f>Tabela115[[#This Row],[DESPESA
LIQUIDADA ATÉ
 __/__/____]]/Tabela115[[#This Row],[ORÇAMENTO
ATUALIZADO]]</f>
        <v>#DIV/0!</v>
      </c>
      <c r="H185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5" s="266" t="e">
        <f>Tabela115[[#This Row],[(+)
SUPLEMENTAÇÃO
PROPOSTA PARA A
_ª
REFORMULAÇÃO]]/Tabela115[[#This Row],[ORÇAMENTO
ATUALIZADO]]</f>
        <v>#DIV/0!</v>
      </c>
      <c r="J185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5" s="266" t="e">
        <f>-Tabela115[[#This Row],[(-)
REDUÇÃO
PROPOSTA PARA A
_ª
REFORMULAÇÃO]]/Tabela115[[#This Row],[ORÇAMENTO
ATUALIZADO]]</f>
        <v>#DIV/0!</v>
      </c>
      <c r="L185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5" s="268" t="e">
        <f>(Tabela115[[#This Row],[PROPOSTA
ORÇAMENTÁRIA
ATUALIZADA
APÓS A
_ª
REFORMULAÇÃO]]/Tabela115[[#This Row],[ORÇAMENTO
ATUALIZADO]])-1</f>
        <v>#DIV/0!</v>
      </c>
      <c r="N185" s="225"/>
      <c r="O185" s="93"/>
      <c r="P18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5" s="93"/>
      <c r="R185" s="201" t="e">
        <f>Tabela115[[#This Row],[GOVERNANÇA
Direção e
Liderança
Despesa Liquidada até __/__/____]]/Tabela115[[#This Row],[GOVERNANÇA
Direção e
Liderança
Orçamento 
Atualizado]]</f>
        <v>#DIV/0!</v>
      </c>
      <c r="S185" s="93"/>
      <c r="T18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5" s="93"/>
      <c r="V185" s="202" t="e">
        <f>-Tabela115[[#This Row],[GOVERNANÇA
Direção e
Liderança
(-)
Redução
proposta para a
_ª Reformulação]]/Tabela115[[#This Row],[GOVERNANÇA
Direção e
Liderança
Orçamento 
Atualizado]]</f>
        <v>#DIV/0!</v>
      </c>
      <c r="W18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5" s="31"/>
      <c r="Y185" s="31"/>
      <c r="Z18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5" s="93"/>
      <c r="AB185" s="201" t="e">
        <f>Tabela115[[#This Row],[GOVERNANÇA
Relacionamento 
Institucional
Despesa Liquidada até __/__/____]]/Tabela115[[#This Row],[GOVERNANÇA
Relacionamento 
Institucional
Orçamento 
Atualizado]]</f>
        <v>#DIV/0!</v>
      </c>
      <c r="AC185" s="93"/>
      <c r="AD185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5" s="93"/>
      <c r="AF18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5" s="31"/>
      <c r="AI185" s="93"/>
      <c r="AJ185" s="93">
        <f>Tabela115[[#This Row],[GOVERNANÇA
Estratégia
Proposta Orçamentária Inicial]]+Tabela115[[#This Row],[GOVERNANÇA
Estratégia
Transposições Orçamentárias 
Nº __ a __ 
e
Reformulações
aprovadas]]</f>
        <v>0</v>
      </c>
      <c r="AK185" s="93"/>
      <c r="AL185" s="202" t="e">
        <f>Tabela115[[#This Row],[GOVERNANÇA
Estratégia
Despesa Liquidada até __/__/____]]/Tabela115[[#This Row],[GOVERNANÇA
Estratégia
Orçamento 
Atualizado]]</f>
        <v>#DIV/0!</v>
      </c>
      <c r="AM185" s="93"/>
      <c r="AN185" s="201" t="e">
        <f>Tabela115[[#This Row],[GOVERNANÇA
Estratégia
(+)
Suplementação
 proposta para a
_ª Reformulação]]/Tabela115[[#This Row],[GOVERNANÇA
Estratégia
Orçamento 
Atualizado]]</f>
        <v>#DIV/0!</v>
      </c>
      <c r="AO185" s="93"/>
      <c r="AP185" s="201" t="e">
        <f>-Tabela115[[#This Row],[GOVERNANÇA
Estratégia
(-)
Redução
proposta para a
_ª Reformulação]]/Tabela115[[#This Row],[GOVERNANÇA
Estratégia
Orçamento 
Atualizado]]</f>
        <v>#DIV/0!</v>
      </c>
      <c r="AQ18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5" s="31"/>
      <c r="AS185" s="93"/>
      <c r="AT185" s="93">
        <f>Tabela115[[#This Row],[GOVERNANÇA
Controle
Proposta Orçamentária Inicial]]+Tabela115[[#This Row],[GOVERNANÇA
Controle
Transposições Orçamentárias 
Nº __ a __ 
e
Reformulações
aprovadas]]</f>
        <v>0</v>
      </c>
      <c r="AU185" s="93"/>
      <c r="AV185" s="201" t="e">
        <f>Tabela115[[#This Row],[GOVERNANÇA
Controle
Despesa Liquidada até __/__/____]]/Tabela115[[#This Row],[GOVERNANÇA
Controle
Orçamento 
Atualizado]]</f>
        <v>#DIV/0!</v>
      </c>
      <c r="AW185" s="93"/>
      <c r="AX185" s="201" t="e">
        <f>Tabela115[[#This Row],[GOVERNANÇA
Controle
(+)
Suplementação
 proposta para a
_ª Reformulação]]/Tabela115[[#This Row],[GOVERNANÇA
Controle
Orçamento 
Atualizado]]</f>
        <v>#DIV/0!</v>
      </c>
      <c r="AY185" s="93"/>
      <c r="AZ185" s="201" t="e">
        <f>-Tabela115[[#This Row],[GOVERNANÇA
Controle
(-)
Redução
proposta para a
_ª Reformulação]]/Tabela115[[#This Row],[GOVERNANÇA
Controle
Orçamento 
Atualizado]]</f>
        <v>#DIV/0!</v>
      </c>
      <c r="BA18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5" s="225"/>
      <c r="BD185" s="93"/>
      <c r="BE185" s="93">
        <f>Tabela115[[#This Row],[FINALIDADE
Fiscalização
Proposta Orçamentária Inicial]]+Tabela115[[#This Row],[FINALIDADE
Fiscalização
Transposições Orçamentárias 
Nº __ a __ 
e
Reformulações
aprovadas]]</f>
        <v>0</v>
      </c>
      <c r="BF185" s="93"/>
      <c r="BG185" s="201" t="e">
        <f>Tabela115[[#This Row],[FINALIDADE
Fiscalização
Despesa Liquidada até __/__/____]]/Tabela115[[#This Row],[FINALIDADE
Fiscalização
Orçamento 
Atualizado]]</f>
        <v>#DIV/0!</v>
      </c>
      <c r="BH185" s="93"/>
      <c r="BI185" s="201" t="e">
        <f>Tabela115[[#This Row],[FINALIDADE
Fiscalização
(+)
Suplementação
 proposta para a
_ª Reformulação]]/Tabela115[[#This Row],[FINALIDADE
Fiscalização
Orçamento 
Atualizado]]</f>
        <v>#DIV/0!</v>
      </c>
      <c r="BJ185" s="93"/>
      <c r="BK185" s="201" t="e">
        <f>Tabela115[[#This Row],[FINALIDADE
Fiscalização
(-)
Redução
proposta para a
_ª Reformulação]]/Tabela115[[#This Row],[FINALIDADE
Fiscalização
Orçamento 
Atualizado]]</f>
        <v>#DIV/0!</v>
      </c>
      <c r="BL18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5" s="31"/>
      <c r="BN185" s="93"/>
      <c r="BO185" s="93">
        <f>Tabela115[[#This Row],[FINALIDADE
Registro
Proposta Orçamentária Inicial]]+Tabela115[[#This Row],[FINALIDADE
Registro
Transposições Orçamentárias 
Nº __ a __ 
e
Reformulações
aprovadas]]</f>
        <v>0</v>
      </c>
      <c r="BP185" s="93"/>
      <c r="BQ185" s="202" t="e">
        <f>Tabela115[[#This Row],[FINALIDADE
Registro
Despesa Liquidada até __/__/____]]/Tabela115[[#This Row],[FINALIDADE
Registro
Orçamento 
Atualizado]]</f>
        <v>#DIV/0!</v>
      </c>
      <c r="BR185" s="93"/>
      <c r="BS185" s="202" t="e">
        <f>Tabela115[[#This Row],[FINALIDADE
Registro
(+)
Suplementação
 proposta para a
_ª Reformulação]]/Tabela115[[#This Row],[FINALIDADE
Registro
Orçamento 
Atualizado]]</f>
        <v>#DIV/0!</v>
      </c>
      <c r="BT185" s="93"/>
      <c r="BU185" s="202" t="e">
        <f>Tabela115[[#This Row],[FINALIDADE
Registro
(-)
Redução
proposta para a
_ª Reformulação]]/Tabela115[[#This Row],[FINALIDADE
Registro
Orçamento 
Atualizado]]</f>
        <v>#DIV/0!</v>
      </c>
      <c r="BV18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5" s="244"/>
      <c r="BX185" s="31"/>
      <c r="BY18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5" s="93"/>
      <c r="CA185" s="201" t="e">
        <f>Tabela115[[#This Row],[FINALIDADE
Julgamento e Normatização
Despesa Liquidada até __/__/____]]/Tabela115[[#This Row],[FINALIDADE
Julgamento e Normatização
Orçamento 
Atualizado]]</f>
        <v>#DIV/0!</v>
      </c>
      <c r="CB185" s="93"/>
      <c r="CC18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5" s="93"/>
      <c r="CE18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5" s="31"/>
      <c r="CI185" s="31"/>
      <c r="CJ18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5" s="93"/>
      <c r="CL185" s="201" t="e">
        <f>Tabela115[[#This Row],[GESTÃO
Comunicação 
e Eventos
Despesa Liquidada até __/__/____]]/Tabela115[[#This Row],[GESTÃO
Comunicação 
e Eventos
Orçamento 
Atualizado]]</f>
        <v>#DIV/0!</v>
      </c>
      <c r="CM185" s="93"/>
      <c r="CN185" s="201" t="e">
        <f>Tabela115[[#This Row],[GESTÃO
Comunicação 
e Eventos
(+)
Suplementação
 proposta para a
_ª Reformulação]]/Tabela115[[#This Row],[GESTÃO
Comunicação 
e Eventos
Orçamento 
Atualizado]]</f>
        <v>#DIV/0!</v>
      </c>
      <c r="CO185" s="93"/>
      <c r="CP185" s="201" t="e">
        <f>-Tabela115[[#This Row],[GESTÃO
Comunicação 
e Eventos
(-)
Redução
proposta para a
_ª Reformulação]]/Tabela115[[#This Row],[GESTÃO
Comunicação 
e Eventos
Orçamento 
Atualizado]]</f>
        <v>#DIV/0!</v>
      </c>
      <c r="CQ18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5" s="31"/>
      <c r="CS185" s="31"/>
      <c r="CT18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5" s="93"/>
      <c r="CV185" s="201" t="e">
        <f>Tabela115[[#This Row],[GESTÃO
Suporte Técnico-Administrativo
Despesa Liquidada até __/__/____]]/Tabela115[[#This Row],[GESTÃO
Suporte Técnico-Administrativo
Orçamento 
Atualizado]]</f>
        <v>#DIV/0!</v>
      </c>
      <c r="CW185" s="93"/>
      <c r="CX185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5" s="93"/>
      <c r="CZ18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5" s="31"/>
      <c r="DC185" s="31"/>
      <c r="DD18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5" s="93"/>
      <c r="DF185" s="201" t="e">
        <f>Tabela115[[#This Row],[GESTÃO
Tecnologia da
Informação
Despesa Liquidada até __/__/____]]/Tabela115[[#This Row],[GESTÃO
Tecnologia da
Informação
Orçamento 
Atualizado]]</f>
        <v>#DIV/0!</v>
      </c>
      <c r="DG185" s="93"/>
      <c r="DH185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5" s="93"/>
      <c r="DJ185" s="201" t="e">
        <f>-Tabela115[[#This Row],[GESTÃO
Tecnologia da
Informação
(-)
Redução
proposta para a
_ª Reformulação]]/Tabela115[[#This Row],[GESTÃO
Tecnologia da
Informação
Orçamento 
Atualizado]]</f>
        <v>#DIV/0!</v>
      </c>
      <c r="DK18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5" s="31"/>
      <c r="DM185" s="31"/>
      <c r="DN185" s="31">
        <f>Tabela115[[#This Row],[GESTÃO
Infraestrutura
Proposta Orçamentária Inicial]]+Tabela115[[#This Row],[GESTÃO
Infraestrutura
Transposições Orçamentárias 
Nº __ a __ 
e
Reformulações
aprovadas]]</f>
        <v>0</v>
      </c>
      <c r="DO185" s="93"/>
      <c r="DP185" s="201" t="e">
        <f>Tabela115[[#This Row],[GESTÃO
Infraestrutura
Despesa Liquidada até __/__/____]]/Tabela115[[#This Row],[GESTÃO
Infraestrutura
Orçamento 
Atualizado]]</f>
        <v>#DIV/0!</v>
      </c>
      <c r="DQ185" s="93"/>
      <c r="DR185" s="201" t="e">
        <f>Tabela115[[#This Row],[GESTÃO
Infraestrutura
(+)
Suplementação
 proposta para a
_ª Reformulação]]/Tabela115[[#This Row],[GESTÃO
Infraestrutura
Orçamento 
Atualizado]]</f>
        <v>#DIV/0!</v>
      </c>
      <c r="DS185" s="93"/>
      <c r="DT185" s="201" t="e">
        <f>Tabela115[[#This Row],[GESTÃO
Infraestrutura
(-)
Redução
proposta para a
_ª Reformulação]]/Tabela115[[#This Row],[GESTÃO
Infraestrutura
Orçamento 
Atualizado]]</f>
        <v>#DIV/0!</v>
      </c>
      <c r="DU18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5" s="89"/>
    </row>
    <row r="186" spans="1:127" s="18" customFormat="1" ht="12" x14ac:dyDescent="0.25">
      <c r="A186" s="85" t="s">
        <v>759</v>
      </c>
      <c r="B186" s="42" t="s">
        <v>716</v>
      </c>
      <c r="C18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6" s="230" t="e">
        <f>Tabela115[[#This Row],[DESPESA
LIQUIDADA ATÉ
 __/__/____]]/Tabela115[[#This Row],[ORÇAMENTO
ATUALIZADO]]</f>
        <v>#DIV/0!</v>
      </c>
      <c r="H186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6" s="266" t="e">
        <f>Tabela115[[#This Row],[(+)
SUPLEMENTAÇÃO
PROPOSTA PARA A
_ª
REFORMULAÇÃO]]/Tabela115[[#This Row],[ORÇAMENTO
ATUALIZADO]]</f>
        <v>#DIV/0!</v>
      </c>
      <c r="J186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6" s="266" t="e">
        <f>-Tabela115[[#This Row],[(-)
REDUÇÃO
PROPOSTA PARA A
_ª
REFORMULAÇÃO]]/Tabela115[[#This Row],[ORÇAMENTO
ATUALIZADO]]</f>
        <v>#DIV/0!</v>
      </c>
      <c r="L186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6" s="268" t="e">
        <f>(Tabela115[[#This Row],[PROPOSTA
ORÇAMENTÁRIA
ATUALIZADA
APÓS A
_ª
REFORMULAÇÃO]]/Tabela115[[#This Row],[ORÇAMENTO
ATUALIZADO]])-1</f>
        <v>#DIV/0!</v>
      </c>
      <c r="N186" s="225"/>
      <c r="O186" s="93"/>
      <c r="P18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6" s="93"/>
      <c r="R186" s="201" t="e">
        <f>Tabela115[[#This Row],[GOVERNANÇA
Direção e
Liderança
Despesa Liquidada até __/__/____]]/Tabela115[[#This Row],[GOVERNANÇA
Direção e
Liderança
Orçamento 
Atualizado]]</f>
        <v>#DIV/0!</v>
      </c>
      <c r="S186" s="93"/>
      <c r="T186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6" s="93"/>
      <c r="V186" s="202" t="e">
        <f>-Tabela115[[#This Row],[GOVERNANÇA
Direção e
Liderança
(-)
Redução
proposta para a
_ª Reformulação]]/Tabela115[[#This Row],[GOVERNANÇA
Direção e
Liderança
Orçamento 
Atualizado]]</f>
        <v>#DIV/0!</v>
      </c>
      <c r="W18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6" s="31"/>
      <c r="Y186" s="31"/>
      <c r="Z18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6" s="93"/>
      <c r="AB186" s="201" t="e">
        <f>Tabela115[[#This Row],[GOVERNANÇA
Relacionamento 
Institucional
Despesa Liquidada até __/__/____]]/Tabela115[[#This Row],[GOVERNANÇA
Relacionamento 
Institucional
Orçamento 
Atualizado]]</f>
        <v>#DIV/0!</v>
      </c>
      <c r="AC186" s="93"/>
      <c r="AD186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6" s="93"/>
      <c r="AF18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6" s="31"/>
      <c r="AI186" s="93"/>
      <c r="AJ186" s="93">
        <f>Tabela115[[#This Row],[GOVERNANÇA
Estratégia
Proposta Orçamentária Inicial]]+Tabela115[[#This Row],[GOVERNANÇA
Estratégia
Transposições Orçamentárias 
Nº __ a __ 
e
Reformulações
aprovadas]]</f>
        <v>0</v>
      </c>
      <c r="AK186" s="93"/>
      <c r="AL186" s="202" t="e">
        <f>Tabela115[[#This Row],[GOVERNANÇA
Estratégia
Despesa Liquidada até __/__/____]]/Tabela115[[#This Row],[GOVERNANÇA
Estratégia
Orçamento 
Atualizado]]</f>
        <v>#DIV/0!</v>
      </c>
      <c r="AM186" s="93"/>
      <c r="AN186" s="201" t="e">
        <f>Tabela115[[#This Row],[GOVERNANÇA
Estratégia
(+)
Suplementação
 proposta para a
_ª Reformulação]]/Tabela115[[#This Row],[GOVERNANÇA
Estratégia
Orçamento 
Atualizado]]</f>
        <v>#DIV/0!</v>
      </c>
      <c r="AO186" s="93"/>
      <c r="AP186" s="201" t="e">
        <f>-Tabela115[[#This Row],[GOVERNANÇA
Estratégia
(-)
Redução
proposta para a
_ª Reformulação]]/Tabela115[[#This Row],[GOVERNANÇA
Estratégia
Orçamento 
Atualizado]]</f>
        <v>#DIV/0!</v>
      </c>
      <c r="AQ18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6" s="31"/>
      <c r="AS186" s="93"/>
      <c r="AT186" s="93">
        <f>Tabela115[[#This Row],[GOVERNANÇA
Controle
Proposta Orçamentária Inicial]]+Tabela115[[#This Row],[GOVERNANÇA
Controle
Transposições Orçamentárias 
Nº __ a __ 
e
Reformulações
aprovadas]]</f>
        <v>0</v>
      </c>
      <c r="AU186" s="93"/>
      <c r="AV186" s="201" t="e">
        <f>Tabela115[[#This Row],[GOVERNANÇA
Controle
Despesa Liquidada até __/__/____]]/Tabela115[[#This Row],[GOVERNANÇA
Controle
Orçamento 
Atualizado]]</f>
        <v>#DIV/0!</v>
      </c>
      <c r="AW186" s="93"/>
      <c r="AX186" s="201" t="e">
        <f>Tabela115[[#This Row],[GOVERNANÇA
Controle
(+)
Suplementação
 proposta para a
_ª Reformulação]]/Tabela115[[#This Row],[GOVERNANÇA
Controle
Orçamento 
Atualizado]]</f>
        <v>#DIV/0!</v>
      </c>
      <c r="AY186" s="93"/>
      <c r="AZ186" s="201" t="e">
        <f>-Tabela115[[#This Row],[GOVERNANÇA
Controle
(-)
Redução
proposta para a
_ª Reformulação]]/Tabela115[[#This Row],[GOVERNANÇA
Controle
Orçamento 
Atualizado]]</f>
        <v>#DIV/0!</v>
      </c>
      <c r="BA18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6" s="225"/>
      <c r="BD186" s="93"/>
      <c r="BE186" s="93">
        <f>Tabela115[[#This Row],[FINALIDADE
Fiscalização
Proposta Orçamentária Inicial]]+Tabela115[[#This Row],[FINALIDADE
Fiscalização
Transposições Orçamentárias 
Nº __ a __ 
e
Reformulações
aprovadas]]</f>
        <v>0</v>
      </c>
      <c r="BF186" s="93"/>
      <c r="BG186" s="201" t="e">
        <f>Tabela115[[#This Row],[FINALIDADE
Fiscalização
Despesa Liquidada até __/__/____]]/Tabela115[[#This Row],[FINALIDADE
Fiscalização
Orçamento 
Atualizado]]</f>
        <v>#DIV/0!</v>
      </c>
      <c r="BH186" s="93"/>
      <c r="BI186" s="201" t="e">
        <f>Tabela115[[#This Row],[FINALIDADE
Fiscalização
(+)
Suplementação
 proposta para a
_ª Reformulação]]/Tabela115[[#This Row],[FINALIDADE
Fiscalização
Orçamento 
Atualizado]]</f>
        <v>#DIV/0!</v>
      </c>
      <c r="BJ186" s="93"/>
      <c r="BK186" s="201" t="e">
        <f>Tabela115[[#This Row],[FINALIDADE
Fiscalização
(-)
Redução
proposta para a
_ª Reformulação]]/Tabela115[[#This Row],[FINALIDADE
Fiscalização
Orçamento 
Atualizado]]</f>
        <v>#DIV/0!</v>
      </c>
      <c r="BL18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6" s="31"/>
      <c r="BN186" s="93"/>
      <c r="BO186" s="93">
        <f>Tabela115[[#This Row],[FINALIDADE
Registro
Proposta Orçamentária Inicial]]+Tabela115[[#This Row],[FINALIDADE
Registro
Transposições Orçamentárias 
Nº __ a __ 
e
Reformulações
aprovadas]]</f>
        <v>0</v>
      </c>
      <c r="BP186" s="93"/>
      <c r="BQ186" s="202" t="e">
        <f>Tabela115[[#This Row],[FINALIDADE
Registro
Despesa Liquidada até __/__/____]]/Tabela115[[#This Row],[FINALIDADE
Registro
Orçamento 
Atualizado]]</f>
        <v>#DIV/0!</v>
      </c>
      <c r="BR186" s="93"/>
      <c r="BS186" s="202" t="e">
        <f>Tabela115[[#This Row],[FINALIDADE
Registro
(+)
Suplementação
 proposta para a
_ª Reformulação]]/Tabela115[[#This Row],[FINALIDADE
Registro
Orçamento 
Atualizado]]</f>
        <v>#DIV/0!</v>
      </c>
      <c r="BT186" s="93"/>
      <c r="BU186" s="202" t="e">
        <f>Tabela115[[#This Row],[FINALIDADE
Registro
(-)
Redução
proposta para a
_ª Reformulação]]/Tabela115[[#This Row],[FINALIDADE
Registro
Orçamento 
Atualizado]]</f>
        <v>#DIV/0!</v>
      </c>
      <c r="BV18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6" s="244"/>
      <c r="BX186" s="31"/>
      <c r="BY18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6" s="93"/>
      <c r="CA186" s="201" t="e">
        <f>Tabela115[[#This Row],[FINALIDADE
Julgamento e Normatização
Despesa Liquidada até __/__/____]]/Tabela115[[#This Row],[FINALIDADE
Julgamento e Normatização
Orçamento 
Atualizado]]</f>
        <v>#DIV/0!</v>
      </c>
      <c r="CB186" s="93"/>
      <c r="CC18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6" s="93"/>
      <c r="CE18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6" s="31"/>
      <c r="CI186" s="31"/>
      <c r="CJ18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6" s="93"/>
      <c r="CL186" s="201" t="e">
        <f>Tabela115[[#This Row],[GESTÃO
Comunicação 
e Eventos
Despesa Liquidada até __/__/____]]/Tabela115[[#This Row],[GESTÃO
Comunicação 
e Eventos
Orçamento 
Atualizado]]</f>
        <v>#DIV/0!</v>
      </c>
      <c r="CM186" s="93"/>
      <c r="CN186" s="201" t="e">
        <f>Tabela115[[#This Row],[GESTÃO
Comunicação 
e Eventos
(+)
Suplementação
 proposta para a
_ª Reformulação]]/Tabela115[[#This Row],[GESTÃO
Comunicação 
e Eventos
Orçamento 
Atualizado]]</f>
        <v>#DIV/0!</v>
      </c>
      <c r="CO186" s="93"/>
      <c r="CP186" s="201" t="e">
        <f>-Tabela115[[#This Row],[GESTÃO
Comunicação 
e Eventos
(-)
Redução
proposta para a
_ª Reformulação]]/Tabela115[[#This Row],[GESTÃO
Comunicação 
e Eventos
Orçamento 
Atualizado]]</f>
        <v>#DIV/0!</v>
      </c>
      <c r="CQ18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6" s="31"/>
      <c r="CS186" s="31"/>
      <c r="CT18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6" s="93"/>
      <c r="CV186" s="201" t="e">
        <f>Tabela115[[#This Row],[GESTÃO
Suporte Técnico-Administrativo
Despesa Liquidada até __/__/____]]/Tabela115[[#This Row],[GESTÃO
Suporte Técnico-Administrativo
Orçamento 
Atualizado]]</f>
        <v>#DIV/0!</v>
      </c>
      <c r="CW186" s="93"/>
      <c r="CX186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6" s="93"/>
      <c r="CZ18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6" s="31"/>
      <c r="DC186" s="31"/>
      <c r="DD18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6" s="93"/>
      <c r="DF186" s="201" t="e">
        <f>Tabela115[[#This Row],[GESTÃO
Tecnologia da
Informação
Despesa Liquidada até __/__/____]]/Tabela115[[#This Row],[GESTÃO
Tecnologia da
Informação
Orçamento 
Atualizado]]</f>
        <v>#DIV/0!</v>
      </c>
      <c r="DG186" s="93"/>
      <c r="DH186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6" s="93"/>
      <c r="DJ186" s="201" t="e">
        <f>-Tabela115[[#This Row],[GESTÃO
Tecnologia da
Informação
(-)
Redução
proposta para a
_ª Reformulação]]/Tabela115[[#This Row],[GESTÃO
Tecnologia da
Informação
Orçamento 
Atualizado]]</f>
        <v>#DIV/0!</v>
      </c>
      <c r="DK18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6" s="31"/>
      <c r="DM186" s="31"/>
      <c r="DN186" s="31">
        <f>Tabela115[[#This Row],[GESTÃO
Infraestrutura
Proposta Orçamentária Inicial]]+Tabela115[[#This Row],[GESTÃO
Infraestrutura
Transposições Orçamentárias 
Nº __ a __ 
e
Reformulações
aprovadas]]</f>
        <v>0</v>
      </c>
      <c r="DO186" s="93"/>
      <c r="DP186" s="201" t="e">
        <f>Tabela115[[#This Row],[GESTÃO
Infraestrutura
Despesa Liquidada até __/__/____]]/Tabela115[[#This Row],[GESTÃO
Infraestrutura
Orçamento 
Atualizado]]</f>
        <v>#DIV/0!</v>
      </c>
      <c r="DQ186" s="93"/>
      <c r="DR186" s="201" t="e">
        <f>Tabela115[[#This Row],[GESTÃO
Infraestrutura
(+)
Suplementação
 proposta para a
_ª Reformulação]]/Tabela115[[#This Row],[GESTÃO
Infraestrutura
Orçamento 
Atualizado]]</f>
        <v>#DIV/0!</v>
      </c>
      <c r="DS186" s="93"/>
      <c r="DT186" s="201" t="e">
        <f>Tabela115[[#This Row],[GESTÃO
Infraestrutura
(-)
Redução
proposta para a
_ª Reformulação]]/Tabela115[[#This Row],[GESTÃO
Infraestrutura
Orçamento 
Atualizado]]</f>
        <v>#DIV/0!</v>
      </c>
      <c r="DU18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6" s="89"/>
    </row>
    <row r="187" spans="1:127" s="18" customFormat="1" ht="12" x14ac:dyDescent="0.25">
      <c r="A187" s="85" t="s">
        <v>213</v>
      </c>
      <c r="B187" s="42" t="s">
        <v>777</v>
      </c>
      <c r="C18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7" s="230" t="e">
        <f>Tabela115[[#This Row],[DESPESA
LIQUIDADA ATÉ
 __/__/____]]/Tabela115[[#This Row],[ORÇAMENTO
ATUALIZADO]]</f>
        <v>#DIV/0!</v>
      </c>
      <c r="H18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7" s="266" t="e">
        <f>Tabela115[[#This Row],[(+)
SUPLEMENTAÇÃO
PROPOSTA PARA A
_ª
REFORMULAÇÃO]]/Tabela115[[#This Row],[ORÇAMENTO
ATUALIZADO]]</f>
        <v>#DIV/0!</v>
      </c>
      <c r="J18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7" s="266" t="e">
        <f>-Tabela115[[#This Row],[(-)
REDUÇÃO
PROPOSTA PARA A
_ª
REFORMULAÇÃO]]/Tabela115[[#This Row],[ORÇAMENTO
ATUALIZADO]]</f>
        <v>#DIV/0!</v>
      </c>
      <c r="L18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7" s="268" t="e">
        <f>(Tabela115[[#This Row],[PROPOSTA
ORÇAMENTÁRIA
ATUALIZADA
APÓS A
_ª
REFORMULAÇÃO]]/Tabela115[[#This Row],[ORÇAMENTO
ATUALIZADO]])-1</f>
        <v>#DIV/0!</v>
      </c>
      <c r="N187" s="225"/>
      <c r="O187" s="93"/>
      <c r="P18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7" s="93"/>
      <c r="R187" s="201" t="e">
        <f>Tabela115[[#This Row],[GOVERNANÇA
Direção e
Liderança
Despesa Liquidada até __/__/____]]/Tabela115[[#This Row],[GOVERNANÇA
Direção e
Liderança
Orçamento 
Atualizado]]</f>
        <v>#DIV/0!</v>
      </c>
      <c r="S187" s="93"/>
      <c r="T18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7" s="93"/>
      <c r="V187" s="202" t="e">
        <f>-Tabela115[[#This Row],[GOVERNANÇA
Direção e
Liderança
(-)
Redução
proposta para a
_ª Reformulação]]/Tabela115[[#This Row],[GOVERNANÇA
Direção e
Liderança
Orçamento 
Atualizado]]</f>
        <v>#DIV/0!</v>
      </c>
      <c r="W18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7" s="31"/>
      <c r="Y187" s="31"/>
      <c r="Z18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7" s="93"/>
      <c r="AB187" s="201" t="e">
        <f>Tabela115[[#This Row],[GOVERNANÇA
Relacionamento 
Institucional
Despesa Liquidada até __/__/____]]/Tabela115[[#This Row],[GOVERNANÇA
Relacionamento 
Institucional
Orçamento 
Atualizado]]</f>
        <v>#DIV/0!</v>
      </c>
      <c r="AC187" s="93"/>
      <c r="AD18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7" s="93"/>
      <c r="AF18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7" s="31"/>
      <c r="AI187" s="93"/>
      <c r="AJ187" s="93">
        <f>Tabela115[[#This Row],[GOVERNANÇA
Estratégia
Proposta Orçamentária Inicial]]+Tabela115[[#This Row],[GOVERNANÇA
Estratégia
Transposições Orçamentárias 
Nº __ a __ 
e
Reformulações
aprovadas]]</f>
        <v>0</v>
      </c>
      <c r="AK187" s="93"/>
      <c r="AL187" s="202" t="e">
        <f>Tabela115[[#This Row],[GOVERNANÇA
Estratégia
Despesa Liquidada até __/__/____]]/Tabela115[[#This Row],[GOVERNANÇA
Estratégia
Orçamento 
Atualizado]]</f>
        <v>#DIV/0!</v>
      </c>
      <c r="AM187" s="93"/>
      <c r="AN187" s="201" t="e">
        <f>Tabela115[[#This Row],[GOVERNANÇA
Estratégia
(+)
Suplementação
 proposta para a
_ª Reformulação]]/Tabela115[[#This Row],[GOVERNANÇA
Estratégia
Orçamento 
Atualizado]]</f>
        <v>#DIV/0!</v>
      </c>
      <c r="AO187" s="93"/>
      <c r="AP187" s="201" t="e">
        <f>-Tabela115[[#This Row],[GOVERNANÇA
Estratégia
(-)
Redução
proposta para a
_ª Reformulação]]/Tabela115[[#This Row],[GOVERNANÇA
Estratégia
Orçamento 
Atualizado]]</f>
        <v>#DIV/0!</v>
      </c>
      <c r="AQ18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7" s="31"/>
      <c r="AS187" s="93"/>
      <c r="AT187" s="93">
        <f>Tabela115[[#This Row],[GOVERNANÇA
Controle
Proposta Orçamentária Inicial]]+Tabela115[[#This Row],[GOVERNANÇA
Controle
Transposições Orçamentárias 
Nº __ a __ 
e
Reformulações
aprovadas]]</f>
        <v>0</v>
      </c>
      <c r="AU187" s="93"/>
      <c r="AV187" s="201" t="e">
        <f>Tabela115[[#This Row],[GOVERNANÇA
Controle
Despesa Liquidada até __/__/____]]/Tabela115[[#This Row],[GOVERNANÇA
Controle
Orçamento 
Atualizado]]</f>
        <v>#DIV/0!</v>
      </c>
      <c r="AW187" s="93"/>
      <c r="AX187" s="201" t="e">
        <f>Tabela115[[#This Row],[GOVERNANÇA
Controle
(+)
Suplementação
 proposta para a
_ª Reformulação]]/Tabela115[[#This Row],[GOVERNANÇA
Controle
Orçamento 
Atualizado]]</f>
        <v>#DIV/0!</v>
      </c>
      <c r="AY187" s="93"/>
      <c r="AZ187" s="201" t="e">
        <f>-Tabela115[[#This Row],[GOVERNANÇA
Controle
(-)
Redução
proposta para a
_ª Reformulação]]/Tabela115[[#This Row],[GOVERNANÇA
Controle
Orçamento 
Atualizado]]</f>
        <v>#DIV/0!</v>
      </c>
      <c r="BA18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7" s="225"/>
      <c r="BD187" s="93"/>
      <c r="BE187" s="93">
        <f>Tabela115[[#This Row],[FINALIDADE
Fiscalização
Proposta Orçamentária Inicial]]+Tabela115[[#This Row],[FINALIDADE
Fiscalização
Transposições Orçamentárias 
Nº __ a __ 
e
Reformulações
aprovadas]]</f>
        <v>0</v>
      </c>
      <c r="BF187" s="93"/>
      <c r="BG187" s="201" t="e">
        <f>Tabela115[[#This Row],[FINALIDADE
Fiscalização
Despesa Liquidada até __/__/____]]/Tabela115[[#This Row],[FINALIDADE
Fiscalização
Orçamento 
Atualizado]]</f>
        <v>#DIV/0!</v>
      </c>
      <c r="BH187" s="93"/>
      <c r="BI187" s="201" t="e">
        <f>Tabela115[[#This Row],[FINALIDADE
Fiscalização
(+)
Suplementação
 proposta para a
_ª Reformulação]]/Tabela115[[#This Row],[FINALIDADE
Fiscalização
Orçamento 
Atualizado]]</f>
        <v>#DIV/0!</v>
      </c>
      <c r="BJ187" s="93"/>
      <c r="BK187" s="201" t="e">
        <f>Tabela115[[#This Row],[FINALIDADE
Fiscalização
(-)
Redução
proposta para a
_ª Reformulação]]/Tabela115[[#This Row],[FINALIDADE
Fiscalização
Orçamento 
Atualizado]]</f>
        <v>#DIV/0!</v>
      </c>
      <c r="BL18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7" s="31"/>
      <c r="BN187" s="93"/>
      <c r="BO187" s="93">
        <f>Tabela115[[#This Row],[FINALIDADE
Registro
Proposta Orçamentária Inicial]]+Tabela115[[#This Row],[FINALIDADE
Registro
Transposições Orçamentárias 
Nº __ a __ 
e
Reformulações
aprovadas]]</f>
        <v>0</v>
      </c>
      <c r="BP187" s="93"/>
      <c r="BQ187" s="202" t="e">
        <f>Tabela115[[#This Row],[FINALIDADE
Registro
Despesa Liquidada até __/__/____]]/Tabela115[[#This Row],[FINALIDADE
Registro
Orçamento 
Atualizado]]</f>
        <v>#DIV/0!</v>
      </c>
      <c r="BR187" s="93"/>
      <c r="BS187" s="202" t="e">
        <f>Tabela115[[#This Row],[FINALIDADE
Registro
(+)
Suplementação
 proposta para a
_ª Reformulação]]/Tabela115[[#This Row],[FINALIDADE
Registro
Orçamento 
Atualizado]]</f>
        <v>#DIV/0!</v>
      </c>
      <c r="BT187" s="93"/>
      <c r="BU187" s="202" t="e">
        <f>Tabela115[[#This Row],[FINALIDADE
Registro
(-)
Redução
proposta para a
_ª Reformulação]]/Tabela115[[#This Row],[FINALIDADE
Registro
Orçamento 
Atualizado]]</f>
        <v>#DIV/0!</v>
      </c>
      <c r="BV18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7" s="244"/>
      <c r="BX187" s="31"/>
      <c r="BY18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7" s="93"/>
      <c r="CA187" s="201" t="e">
        <f>Tabela115[[#This Row],[FINALIDADE
Julgamento e Normatização
Despesa Liquidada até __/__/____]]/Tabela115[[#This Row],[FINALIDADE
Julgamento e Normatização
Orçamento 
Atualizado]]</f>
        <v>#DIV/0!</v>
      </c>
      <c r="CB187" s="93"/>
      <c r="CC18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7" s="93"/>
      <c r="CE18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7" s="31"/>
      <c r="CI187" s="31"/>
      <c r="CJ18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7" s="93"/>
      <c r="CL187" s="201" t="e">
        <f>Tabela115[[#This Row],[GESTÃO
Comunicação 
e Eventos
Despesa Liquidada até __/__/____]]/Tabela115[[#This Row],[GESTÃO
Comunicação 
e Eventos
Orçamento 
Atualizado]]</f>
        <v>#DIV/0!</v>
      </c>
      <c r="CM187" s="93"/>
      <c r="CN187" s="201" t="e">
        <f>Tabela115[[#This Row],[GESTÃO
Comunicação 
e Eventos
(+)
Suplementação
 proposta para a
_ª Reformulação]]/Tabela115[[#This Row],[GESTÃO
Comunicação 
e Eventos
Orçamento 
Atualizado]]</f>
        <v>#DIV/0!</v>
      </c>
      <c r="CO187" s="93"/>
      <c r="CP187" s="201" t="e">
        <f>-Tabela115[[#This Row],[GESTÃO
Comunicação 
e Eventos
(-)
Redução
proposta para a
_ª Reformulação]]/Tabela115[[#This Row],[GESTÃO
Comunicação 
e Eventos
Orçamento 
Atualizado]]</f>
        <v>#DIV/0!</v>
      </c>
      <c r="CQ18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7" s="31"/>
      <c r="CS187" s="31"/>
      <c r="CT18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7" s="93"/>
      <c r="CV187" s="201" t="e">
        <f>Tabela115[[#This Row],[GESTÃO
Suporte Técnico-Administrativo
Despesa Liquidada até __/__/____]]/Tabela115[[#This Row],[GESTÃO
Suporte Técnico-Administrativo
Orçamento 
Atualizado]]</f>
        <v>#DIV/0!</v>
      </c>
      <c r="CW187" s="93"/>
      <c r="CX18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7" s="93"/>
      <c r="CZ18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7" s="31"/>
      <c r="DC187" s="31"/>
      <c r="DD18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7" s="93"/>
      <c r="DF187" s="201" t="e">
        <f>Tabela115[[#This Row],[GESTÃO
Tecnologia da
Informação
Despesa Liquidada até __/__/____]]/Tabela115[[#This Row],[GESTÃO
Tecnologia da
Informação
Orçamento 
Atualizado]]</f>
        <v>#DIV/0!</v>
      </c>
      <c r="DG187" s="93"/>
      <c r="DH18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7" s="93"/>
      <c r="DJ187" s="201" t="e">
        <f>-Tabela115[[#This Row],[GESTÃO
Tecnologia da
Informação
(-)
Redução
proposta para a
_ª Reformulação]]/Tabela115[[#This Row],[GESTÃO
Tecnologia da
Informação
Orçamento 
Atualizado]]</f>
        <v>#DIV/0!</v>
      </c>
      <c r="DK18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7" s="31"/>
      <c r="DM187" s="31"/>
      <c r="DN187" s="31">
        <f>Tabela115[[#This Row],[GESTÃO
Infraestrutura
Proposta Orçamentária Inicial]]+Tabela115[[#This Row],[GESTÃO
Infraestrutura
Transposições Orçamentárias 
Nº __ a __ 
e
Reformulações
aprovadas]]</f>
        <v>0</v>
      </c>
      <c r="DO187" s="93"/>
      <c r="DP187" s="201" t="e">
        <f>Tabela115[[#This Row],[GESTÃO
Infraestrutura
Despesa Liquidada até __/__/____]]/Tabela115[[#This Row],[GESTÃO
Infraestrutura
Orçamento 
Atualizado]]</f>
        <v>#DIV/0!</v>
      </c>
      <c r="DQ187" s="93"/>
      <c r="DR187" s="201" t="e">
        <f>Tabela115[[#This Row],[GESTÃO
Infraestrutura
(+)
Suplementação
 proposta para a
_ª Reformulação]]/Tabela115[[#This Row],[GESTÃO
Infraestrutura
Orçamento 
Atualizado]]</f>
        <v>#DIV/0!</v>
      </c>
      <c r="DS187" s="93"/>
      <c r="DT187" s="201" t="e">
        <f>Tabela115[[#This Row],[GESTÃO
Infraestrutura
(-)
Redução
proposta para a
_ª Reformulação]]/Tabela115[[#This Row],[GESTÃO
Infraestrutura
Orçamento 
Atualizado]]</f>
        <v>#DIV/0!</v>
      </c>
      <c r="DU18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7" s="89"/>
    </row>
    <row r="188" spans="1:127" s="18" customFormat="1" ht="12" x14ac:dyDescent="0.25">
      <c r="A188" s="85" t="s">
        <v>743</v>
      </c>
      <c r="B188" s="42" t="s">
        <v>718</v>
      </c>
      <c r="C18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8" s="230" t="e">
        <f>Tabela115[[#This Row],[DESPESA
LIQUIDADA ATÉ
 __/__/____]]/Tabela115[[#This Row],[ORÇAMENTO
ATUALIZADO]]</f>
        <v>#DIV/0!</v>
      </c>
      <c r="H18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8" s="266" t="e">
        <f>Tabela115[[#This Row],[(+)
SUPLEMENTAÇÃO
PROPOSTA PARA A
_ª
REFORMULAÇÃO]]/Tabela115[[#This Row],[ORÇAMENTO
ATUALIZADO]]</f>
        <v>#DIV/0!</v>
      </c>
      <c r="J18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8" s="266" t="e">
        <f>-Tabela115[[#This Row],[(-)
REDUÇÃO
PROPOSTA PARA A
_ª
REFORMULAÇÃO]]/Tabela115[[#This Row],[ORÇAMENTO
ATUALIZADO]]</f>
        <v>#DIV/0!</v>
      </c>
      <c r="L18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8" s="268" t="e">
        <f>(Tabela115[[#This Row],[PROPOSTA
ORÇAMENTÁRIA
ATUALIZADA
APÓS A
_ª
REFORMULAÇÃO]]/Tabela115[[#This Row],[ORÇAMENTO
ATUALIZADO]])-1</f>
        <v>#DIV/0!</v>
      </c>
      <c r="N188" s="225"/>
      <c r="O188" s="93"/>
      <c r="P18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8" s="93"/>
      <c r="R188" s="201" t="e">
        <f>Tabela115[[#This Row],[GOVERNANÇA
Direção e
Liderança
Despesa Liquidada até __/__/____]]/Tabela115[[#This Row],[GOVERNANÇA
Direção e
Liderança
Orçamento 
Atualizado]]</f>
        <v>#DIV/0!</v>
      </c>
      <c r="S188" s="93"/>
      <c r="T18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88" s="93"/>
      <c r="V188" s="202" t="e">
        <f>-Tabela115[[#This Row],[GOVERNANÇA
Direção e
Liderança
(-)
Redução
proposta para a
_ª Reformulação]]/Tabela115[[#This Row],[GOVERNANÇA
Direção e
Liderança
Orçamento 
Atualizado]]</f>
        <v>#DIV/0!</v>
      </c>
      <c r="W18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8" s="31"/>
      <c r="Y188" s="31"/>
      <c r="Z18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8" s="93"/>
      <c r="AB188" s="201" t="e">
        <f>Tabela115[[#This Row],[GOVERNANÇA
Relacionamento 
Institucional
Despesa Liquidada até __/__/____]]/Tabela115[[#This Row],[GOVERNANÇA
Relacionamento 
Institucional
Orçamento 
Atualizado]]</f>
        <v>#DIV/0!</v>
      </c>
      <c r="AC188" s="93"/>
      <c r="AD18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8" s="93"/>
      <c r="AF18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8" s="31"/>
      <c r="AI188" s="93"/>
      <c r="AJ188" s="93">
        <f>Tabela115[[#This Row],[GOVERNANÇA
Estratégia
Proposta Orçamentária Inicial]]+Tabela115[[#This Row],[GOVERNANÇA
Estratégia
Transposições Orçamentárias 
Nº __ a __ 
e
Reformulações
aprovadas]]</f>
        <v>0</v>
      </c>
      <c r="AK188" s="93"/>
      <c r="AL188" s="202" t="e">
        <f>Tabela115[[#This Row],[GOVERNANÇA
Estratégia
Despesa Liquidada até __/__/____]]/Tabela115[[#This Row],[GOVERNANÇA
Estratégia
Orçamento 
Atualizado]]</f>
        <v>#DIV/0!</v>
      </c>
      <c r="AM188" s="93"/>
      <c r="AN188" s="201" t="e">
        <f>Tabela115[[#This Row],[GOVERNANÇA
Estratégia
(+)
Suplementação
 proposta para a
_ª Reformulação]]/Tabela115[[#This Row],[GOVERNANÇA
Estratégia
Orçamento 
Atualizado]]</f>
        <v>#DIV/0!</v>
      </c>
      <c r="AO188" s="93"/>
      <c r="AP188" s="201" t="e">
        <f>-Tabela115[[#This Row],[GOVERNANÇA
Estratégia
(-)
Redução
proposta para a
_ª Reformulação]]/Tabela115[[#This Row],[GOVERNANÇA
Estratégia
Orçamento 
Atualizado]]</f>
        <v>#DIV/0!</v>
      </c>
      <c r="AQ18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8" s="31"/>
      <c r="AS188" s="93"/>
      <c r="AT188" s="93">
        <f>Tabela115[[#This Row],[GOVERNANÇA
Controle
Proposta Orçamentária Inicial]]+Tabela115[[#This Row],[GOVERNANÇA
Controle
Transposições Orçamentárias 
Nº __ a __ 
e
Reformulações
aprovadas]]</f>
        <v>0</v>
      </c>
      <c r="AU188" s="93"/>
      <c r="AV188" s="201" t="e">
        <f>Tabela115[[#This Row],[GOVERNANÇA
Controle
Despesa Liquidada até __/__/____]]/Tabela115[[#This Row],[GOVERNANÇA
Controle
Orçamento 
Atualizado]]</f>
        <v>#DIV/0!</v>
      </c>
      <c r="AW188" s="93"/>
      <c r="AX188" s="201" t="e">
        <f>Tabela115[[#This Row],[GOVERNANÇA
Controle
(+)
Suplementação
 proposta para a
_ª Reformulação]]/Tabela115[[#This Row],[GOVERNANÇA
Controle
Orçamento 
Atualizado]]</f>
        <v>#DIV/0!</v>
      </c>
      <c r="AY188" s="93"/>
      <c r="AZ188" s="201" t="e">
        <f>-Tabela115[[#This Row],[GOVERNANÇA
Controle
(-)
Redução
proposta para a
_ª Reformulação]]/Tabela115[[#This Row],[GOVERNANÇA
Controle
Orçamento 
Atualizado]]</f>
        <v>#DIV/0!</v>
      </c>
      <c r="BA18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8" s="225"/>
      <c r="BD188" s="93"/>
      <c r="BE188" s="93">
        <f>Tabela115[[#This Row],[FINALIDADE
Fiscalização
Proposta Orçamentária Inicial]]+Tabela115[[#This Row],[FINALIDADE
Fiscalização
Transposições Orçamentárias 
Nº __ a __ 
e
Reformulações
aprovadas]]</f>
        <v>0</v>
      </c>
      <c r="BF188" s="93"/>
      <c r="BG188" s="201" t="e">
        <f>Tabela115[[#This Row],[FINALIDADE
Fiscalização
Despesa Liquidada até __/__/____]]/Tabela115[[#This Row],[FINALIDADE
Fiscalização
Orçamento 
Atualizado]]</f>
        <v>#DIV/0!</v>
      </c>
      <c r="BH188" s="93"/>
      <c r="BI188" s="201" t="e">
        <f>Tabela115[[#This Row],[FINALIDADE
Fiscalização
(+)
Suplementação
 proposta para a
_ª Reformulação]]/Tabela115[[#This Row],[FINALIDADE
Fiscalização
Orçamento 
Atualizado]]</f>
        <v>#DIV/0!</v>
      </c>
      <c r="BJ188" s="93"/>
      <c r="BK188" s="201" t="e">
        <f>Tabela115[[#This Row],[FINALIDADE
Fiscalização
(-)
Redução
proposta para a
_ª Reformulação]]/Tabela115[[#This Row],[FINALIDADE
Fiscalização
Orçamento 
Atualizado]]</f>
        <v>#DIV/0!</v>
      </c>
      <c r="BL18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8" s="31"/>
      <c r="BN188" s="93"/>
      <c r="BO188" s="93">
        <f>Tabela115[[#This Row],[FINALIDADE
Registro
Proposta Orçamentária Inicial]]+Tabela115[[#This Row],[FINALIDADE
Registro
Transposições Orçamentárias 
Nº __ a __ 
e
Reformulações
aprovadas]]</f>
        <v>0</v>
      </c>
      <c r="BP188" s="93"/>
      <c r="BQ188" s="202" t="e">
        <f>Tabela115[[#This Row],[FINALIDADE
Registro
Despesa Liquidada até __/__/____]]/Tabela115[[#This Row],[FINALIDADE
Registro
Orçamento 
Atualizado]]</f>
        <v>#DIV/0!</v>
      </c>
      <c r="BR188" s="93"/>
      <c r="BS188" s="202" t="e">
        <f>Tabela115[[#This Row],[FINALIDADE
Registro
(+)
Suplementação
 proposta para a
_ª Reformulação]]/Tabela115[[#This Row],[FINALIDADE
Registro
Orçamento 
Atualizado]]</f>
        <v>#DIV/0!</v>
      </c>
      <c r="BT188" s="93"/>
      <c r="BU188" s="202" t="e">
        <f>Tabela115[[#This Row],[FINALIDADE
Registro
(-)
Redução
proposta para a
_ª Reformulação]]/Tabela115[[#This Row],[FINALIDADE
Registro
Orçamento 
Atualizado]]</f>
        <v>#DIV/0!</v>
      </c>
      <c r="BV18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8" s="244"/>
      <c r="BX188" s="31"/>
      <c r="BY18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8" s="93"/>
      <c r="CA188" s="201" t="e">
        <f>Tabela115[[#This Row],[FINALIDADE
Julgamento e Normatização
Despesa Liquidada até __/__/____]]/Tabela115[[#This Row],[FINALIDADE
Julgamento e Normatização
Orçamento 
Atualizado]]</f>
        <v>#DIV/0!</v>
      </c>
      <c r="CB188" s="93"/>
      <c r="CC18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8" s="93"/>
      <c r="CE18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8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8" s="31"/>
      <c r="CI188" s="31"/>
      <c r="CJ18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8" s="93"/>
      <c r="CL188" s="201" t="e">
        <f>Tabela115[[#This Row],[GESTÃO
Comunicação 
e Eventos
Despesa Liquidada até __/__/____]]/Tabela115[[#This Row],[GESTÃO
Comunicação 
e Eventos
Orçamento 
Atualizado]]</f>
        <v>#DIV/0!</v>
      </c>
      <c r="CM188" s="93"/>
      <c r="CN188" s="201" t="e">
        <f>Tabela115[[#This Row],[GESTÃO
Comunicação 
e Eventos
(+)
Suplementação
 proposta para a
_ª Reformulação]]/Tabela115[[#This Row],[GESTÃO
Comunicação 
e Eventos
Orçamento 
Atualizado]]</f>
        <v>#DIV/0!</v>
      </c>
      <c r="CO188" s="93"/>
      <c r="CP188" s="201" t="e">
        <f>-Tabela115[[#This Row],[GESTÃO
Comunicação 
e Eventos
(-)
Redução
proposta para a
_ª Reformulação]]/Tabela115[[#This Row],[GESTÃO
Comunicação 
e Eventos
Orçamento 
Atualizado]]</f>
        <v>#DIV/0!</v>
      </c>
      <c r="CQ18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8" s="31"/>
      <c r="CS188" s="31"/>
      <c r="CT18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8" s="93"/>
      <c r="CV188" s="201" t="e">
        <f>Tabela115[[#This Row],[GESTÃO
Suporte Técnico-Administrativo
Despesa Liquidada até __/__/____]]/Tabela115[[#This Row],[GESTÃO
Suporte Técnico-Administrativo
Orçamento 
Atualizado]]</f>
        <v>#DIV/0!</v>
      </c>
      <c r="CW188" s="93"/>
      <c r="CX18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8" s="93"/>
      <c r="CZ18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8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8" s="31"/>
      <c r="DC188" s="31"/>
      <c r="DD18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8" s="93"/>
      <c r="DF188" s="201" t="e">
        <f>Tabela115[[#This Row],[GESTÃO
Tecnologia da
Informação
Despesa Liquidada até __/__/____]]/Tabela115[[#This Row],[GESTÃO
Tecnologia da
Informação
Orçamento 
Atualizado]]</f>
        <v>#DIV/0!</v>
      </c>
      <c r="DG188" s="93"/>
      <c r="DH18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88" s="93"/>
      <c r="DJ188" s="201" t="e">
        <f>-Tabela115[[#This Row],[GESTÃO
Tecnologia da
Informação
(-)
Redução
proposta para a
_ª Reformulação]]/Tabela115[[#This Row],[GESTÃO
Tecnologia da
Informação
Orçamento 
Atualizado]]</f>
        <v>#DIV/0!</v>
      </c>
      <c r="DK18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8" s="31"/>
      <c r="DM188" s="31"/>
      <c r="DN188" s="31">
        <f>Tabela115[[#This Row],[GESTÃO
Infraestrutura
Proposta Orçamentária Inicial]]+Tabela115[[#This Row],[GESTÃO
Infraestrutura
Transposições Orçamentárias 
Nº __ a __ 
e
Reformulações
aprovadas]]</f>
        <v>0</v>
      </c>
      <c r="DO188" s="93"/>
      <c r="DP188" s="201" t="e">
        <f>Tabela115[[#This Row],[GESTÃO
Infraestrutura
Despesa Liquidada até __/__/____]]/Tabela115[[#This Row],[GESTÃO
Infraestrutura
Orçamento 
Atualizado]]</f>
        <v>#DIV/0!</v>
      </c>
      <c r="DQ188" s="93"/>
      <c r="DR188" s="201" t="e">
        <f>Tabela115[[#This Row],[GESTÃO
Infraestrutura
(+)
Suplementação
 proposta para a
_ª Reformulação]]/Tabela115[[#This Row],[GESTÃO
Infraestrutura
Orçamento 
Atualizado]]</f>
        <v>#DIV/0!</v>
      </c>
      <c r="DS188" s="93"/>
      <c r="DT188" s="201" t="e">
        <f>Tabela115[[#This Row],[GESTÃO
Infraestrutura
(-)
Redução
proposta para a
_ª Reformulação]]/Tabela115[[#This Row],[GESTÃO
Infraestrutura
Orçamento 
Atualizado]]</f>
        <v>#DIV/0!</v>
      </c>
      <c r="DU18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8" s="89"/>
    </row>
    <row r="189" spans="1:127" s="4" customFormat="1" ht="12.75" x14ac:dyDescent="0.25">
      <c r="A189" s="74" t="s">
        <v>214</v>
      </c>
      <c r="B189" s="189" t="s">
        <v>215</v>
      </c>
      <c r="C189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89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89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89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89" s="216" t="e">
        <f>Tabela115[[#This Row],[DESPESA
LIQUIDADA ATÉ
 __/__/____]]/Tabela115[[#This Row],[ORÇAMENTO
ATUALIZADO]]</f>
        <v>#DIV/0!</v>
      </c>
      <c r="H189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89" s="270" t="e">
        <f>Tabela115[[#This Row],[(+)
SUPLEMENTAÇÃO
PROPOSTA PARA A
_ª
REFORMULAÇÃO]]/Tabela115[[#This Row],[ORÇAMENTO
ATUALIZADO]]</f>
        <v>#DIV/0!</v>
      </c>
      <c r="J189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89" s="270" t="e">
        <f>-Tabela115[[#This Row],[(-)
REDUÇÃO
PROPOSTA PARA A
_ª
REFORMULAÇÃO]]/Tabela115[[#This Row],[ORÇAMENTO
ATUALIZADO]]</f>
        <v>#DIV/0!</v>
      </c>
      <c r="L189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89" s="272" t="e">
        <f>(Tabela115[[#This Row],[PROPOSTA
ORÇAMENTÁRIA
ATUALIZADA
APÓS A
_ª
REFORMULAÇÃO]]/Tabela115[[#This Row],[ORÇAMENTO
ATUALIZADO]])-1</f>
        <v>#DIV/0!</v>
      </c>
      <c r="N189" s="198">
        <f>N190+N194</f>
        <v>0</v>
      </c>
      <c r="O189" s="38">
        <f>O190+O194</f>
        <v>0</v>
      </c>
      <c r="P189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89" s="38">
        <f>Q190+Q194</f>
        <v>0</v>
      </c>
      <c r="R189" s="196" t="e">
        <f>Tabela115[[#This Row],[GOVERNANÇA
Direção e
Liderança
Despesa Liquidada até __/__/____]]/Tabela115[[#This Row],[GOVERNANÇA
Direção e
Liderança
Orçamento 
Atualizado]]</f>
        <v>#DIV/0!</v>
      </c>
      <c r="S189" s="38">
        <f>S190+S194</f>
        <v>0</v>
      </c>
      <c r="T189" s="196" t="e">
        <f>Tabela115[[#This Row],[GOVERNANÇA
Direção e
Liderança
(+)
Suplementação
 proposta para a
_ª Reformulação]]/Tabela115[[#This Row],[GOVERNANÇA
Direção e
Liderança
Orçamento 
Atualizado]]</f>
        <v>#DIV/0!</v>
      </c>
      <c r="U189" s="38">
        <f>U190+U194</f>
        <v>0</v>
      </c>
      <c r="V189" s="199" t="e">
        <f>-Tabela115[[#This Row],[GOVERNANÇA
Direção e
Liderança
(-)
Redução
proposta para a
_ª Reformulação]]/Tabela115[[#This Row],[GOVERNANÇA
Direção e
Liderança
Orçamento 
Atualizado]]</f>
        <v>#DIV/0!</v>
      </c>
      <c r="W189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89" s="13">
        <f>X190+X194</f>
        <v>0</v>
      </c>
      <c r="Y189" s="13">
        <f>Y190+Y194</f>
        <v>0</v>
      </c>
      <c r="Z189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89" s="38">
        <f>AA190+AA194</f>
        <v>0</v>
      </c>
      <c r="AB189" s="196" t="e">
        <f>Tabela115[[#This Row],[GOVERNANÇA
Relacionamento 
Institucional
Despesa Liquidada até __/__/____]]/Tabela115[[#This Row],[GOVERNANÇA
Relacionamento 
Institucional
Orçamento 
Atualizado]]</f>
        <v>#DIV/0!</v>
      </c>
      <c r="AC189" s="38">
        <f>AC190+AC194</f>
        <v>0</v>
      </c>
      <c r="AD189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89" s="38">
        <f>AE190+AE194</f>
        <v>0</v>
      </c>
      <c r="AF189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89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89" s="13">
        <f>AH190+AH194</f>
        <v>0</v>
      </c>
      <c r="AI189" s="38">
        <f>AI190+AI194</f>
        <v>0</v>
      </c>
      <c r="AJ189" s="38">
        <f>Tabela115[[#This Row],[GOVERNANÇA
Estratégia
Proposta Orçamentária Inicial]]+Tabela115[[#This Row],[GOVERNANÇA
Estratégia
Transposições Orçamentárias 
Nº __ a __ 
e
Reformulações
aprovadas]]</f>
        <v>0</v>
      </c>
      <c r="AK189" s="38">
        <f>AK190+AK194</f>
        <v>0</v>
      </c>
      <c r="AL189" s="199" t="e">
        <f>Tabela115[[#This Row],[GOVERNANÇA
Estratégia
Despesa Liquidada até __/__/____]]/Tabela115[[#This Row],[GOVERNANÇA
Estratégia
Orçamento 
Atualizado]]</f>
        <v>#DIV/0!</v>
      </c>
      <c r="AM189" s="38">
        <f>AM190+AM194</f>
        <v>0</v>
      </c>
      <c r="AN189" s="196" t="e">
        <f>Tabela115[[#This Row],[GOVERNANÇA
Estratégia
(+)
Suplementação
 proposta para a
_ª Reformulação]]/Tabela115[[#This Row],[GOVERNANÇA
Estratégia
Orçamento 
Atualizado]]</f>
        <v>#DIV/0!</v>
      </c>
      <c r="AO189" s="38">
        <f>AO190+AO194</f>
        <v>0</v>
      </c>
      <c r="AP189" s="196" t="e">
        <f>-Tabela115[[#This Row],[GOVERNANÇA
Estratégia
(-)
Redução
proposta para a
_ª Reformulação]]/Tabela115[[#This Row],[GOVERNANÇA
Estratégia
Orçamento 
Atualizado]]</f>
        <v>#DIV/0!</v>
      </c>
      <c r="AQ189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89" s="13">
        <f>AR190+AR194</f>
        <v>0</v>
      </c>
      <c r="AS189" s="38">
        <f>AS190+AS194</f>
        <v>0</v>
      </c>
      <c r="AT189" s="38">
        <f>Tabela115[[#This Row],[GOVERNANÇA
Controle
Proposta Orçamentária Inicial]]+Tabela115[[#This Row],[GOVERNANÇA
Controle
Transposições Orçamentárias 
Nº __ a __ 
e
Reformulações
aprovadas]]</f>
        <v>0</v>
      </c>
      <c r="AU189" s="38">
        <f>AU190+AU194</f>
        <v>0</v>
      </c>
      <c r="AV189" s="196" t="e">
        <f>Tabela115[[#This Row],[GOVERNANÇA
Controle
Despesa Liquidada até __/__/____]]/Tabela115[[#This Row],[GOVERNANÇA
Controle
Orçamento 
Atualizado]]</f>
        <v>#DIV/0!</v>
      </c>
      <c r="AW189" s="38">
        <f>AW190+AW194</f>
        <v>0</v>
      </c>
      <c r="AX189" s="196" t="e">
        <f>Tabela115[[#This Row],[GOVERNANÇA
Controle
(+)
Suplementação
 proposta para a
_ª Reformulação]]/Tabela115[[#This Row],[GOVERNANÇA
Controle
Orçamento 
Atualizado]]</f>
        <v>#DIV/0!</v>
      </c>
      <c r="AY189" s="38">
        <f>AY190+AY194</f>
        <v>0</v>
      </c>
      <c r="AZ189" s="196" t="e">
        <f>-Tabela115[[#This Row],[GOVERNANÇA
Controle
(-)
Redução
proposta para a
_ª Reformulação]]/Tabela115[[#This Row],[GOVERNANÇA
Controle
Orçamento 
Atualizado]]</f>
        <v>#DIV/0!</v>
      </c>
      <c r="BA189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89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89" s="198">
        <f>BC190+BC194</f>
        <v>0</v>
      </c>
      <c r="BD189" s="38">
        <f>BD190+BD194</f>
        <v>0</v>
      </c>
      <c r="BE189" s="38">
        <f>Tabela115[[#This Row],[FINALIDADE
Fiscalização
Proposta Orçamentária Inicial]]+Tabela115[[#This Row],[FINALIDADE
Fiscalização
Transposições Orçamentárias 
Nº __ a __ 
e
Reformulações
aprovadas]]</f>
        <v>0</v>
      </c>
      <c r="BF189" s="38">
        <f>BF190+BF194</f>
        <v>0</v>
      </c>
      <c r="BG189" s="196" t="e">
        <f>Tabela115[[#This Row],[FINALIDADE
Fiscalização
Despesa Liquidada até __/__/____]]/Tabela115[[#This Row],[FINALIDADE
Fiscalização
Orçamento 
Atualizado]]</f>
        <v>#DIV/0!</v>
      </c>
      <c r="BH189" s="38">
        <f>BH190+BH194</f>
        <v>0</v>
      </c>
      <c r="BI189" s="196" t="e">
        <f>Tabela115[[#This Row],[FINALIDADE
Fiscalização
(+)
Suplementação
 proposta para a
_ª Reformulação]]/Tabela115[[#This Row],[FINALIDADE
Fiscalização
Orçamento 
Atualizado]]</f>
        <v>#DIV/0!</v>
      </c>
      <c r="BJ189" s="38">
        <f>BJ190+BJ194</f>
        <v>0</v>
      </c>
      <c r="BK189" s="196" t="e">
        <f>Tabela115[[#This Row],[FINALIDADE
Fiscalização
(-)
Redução
proposta para a
_ª Reformulação]]/Tabela115[[#This Row],[FINALIDADE
Fiscalização
Orçamento 
Atualizado]]</f>
        <v>#DIV/0!</v>
      </c>
      <c r="BL189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89" s="13">
        <f>BM190+BM194</f>
        <v>0</v>
      </c>
      <c r="BN189" s="38">
        <f>BN190+BN194</f>
        <v>0</v>
      </c>
      <c r="BO189" s="38">
        <f>Tabela115[[#This Row],[FINALIDADE
Registro
Proposta Orçamentária Inicial]]+Tabela115[[#This Row],[FINALIDADE
Registro
Transposições Orçamentárias 
Nº __ a __ 
e
Reformulações
aprovadas]]</f>
        <v>0</v>
      </c>
      <c r="BP189" s="38">
        <f>BP190+BP194</f>
        <v>0</v>
      </c>
      <c r="BQ189" s="199" t="e">
        <f>Tabela115[[#This Row],[FINALIDADE
Registro
Despesa Liquidada até __/__/____]]/Tabela115[[#This Row],[FINALIDADE
Registro
Orçamento 
Atualizado]]</f>
        <v>#DIV/0!</v>
      </c>
      <c r="BR189" s="38">
        <f>BR190+BR194</f>
        <v>0</v>
      </c>
      <c r="BS189" s="199" t="e">
        <f>Tabela115[[#This Row],[FINALIDADE
Registro
(+)
Suplementação
 proposta para a
_ª Reformulação]]/Tabela115[[#This Row],[FINALIDADE
Registro
Orçamento 
Atualizado]]</f>
        <v>#DIV/0!</v>
      </c>
      <c r="BT189" s="38">
        <f>BT190+BT194</f>
        <v>0</v>
      </c>
      <c r="BU189" s="199" t="e">
        <f>Tabela115[[#This Row],[FINALIDADE
Registro
(-)
Redução
proposta para a
_ª Reformulação]]/Tabela115[[#This Row],[FINALIDADE
Registro
Orçamento 
Atualizado]]</f>
        <v>#DIV/0!</v>
      </c>
      <c r="BV189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89" s="242">
        <f>BW190+BW194</f>
        <v>0</v>
      </c>
      <c r="BX189" s="13">
        <f>BX190+BX194</f>
        <v>0</v>
      </c>
      <c r="BY189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89" s="38">
        <f>BZ190+BZ194</f>
        <v>0</v>
      </c>
      <c r="CA189" s="196" t="e">
        <f>Tabela115[[#This Row],[FINALIDADE
Julgamento e Normatização
Despesa Liquidada até __/__/____]]/Tabela115[[#This Row],[FINALIDADE
Julgamento e Normatização
Orçamento 
Atualizado]]</f>
        <v>#DIV/0!</v>
      </c>
      <c r="CB189" s="38">
        <f>CB190+CB194</f>
        <v>0</v>
      </c>
      <c r="CC189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89" s="38">
        <f>CD190+CD194</f>
        <v>0</v>
      </c>
      <c r="CE189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189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89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89" s="13">
        <f>CH190+CH194</f>
        <v>0</v>
      </c>
      <c r="CI189" s="13">
        <f>CI190+CI194</f>
        <v>0</v>
      </c>
      <c r="CJ189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89" s="38">
        <f>CK190+CK194</f>
        <v>0</v>
      </c>
      <c r="CL189" s="196" t="e">
        <f>Tabela115[[#This Row],[GESTÃO
Comunicação 
e Eventos
Despesa Liquidada até __/__/____]]/Tabela115[[#This Row],[GESTÃO
Comunicação 
e Eventos
Orçamento 
Atualizado]]</f>
        <v>#DIV/0!</v>
      </c>
      <c r="CM189" s="38">
        <f>CM190+CM194</f>
        <v>0</v>
      </c>
      <c r="CN189" s="196" t="e">
        <f>Tabela115[[#This Row],[GESTÃO
Comunicação 
e Eventos
(+)
Suplementação
 proposta para a
_ª Reformulação]]/Tabela115[[#This Row],[GESTÃO
Comunicação 
e Eventos
Orçamento 
Atualizado]]</f>
        <v>#DIV/0!</v>
      </c>
      <c r="CO189" s="38">
        <f>CO190+CO194</f>
        <v>0</v>
      </c>
      <c r="CP189" s="196" t="e">
        <f>-Tabela115[[#This Row],[GESTÃO
Comunicação 
e Eventos
(-)
Redução
proposta para a
_ª Reformulação]]/Tabela115[[#This Row],[GESTÃO
Comunicação 
e Eventos
Orçamento 
Atualizado]]</f>
        <v>#DIV/0!</v>
      </c>
      <c r="CQ189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89" s="13">
        <f>CR190+CR194</f>
        <v>0</v>
      </c>
      <c r="CS189" s="13">
        <f>CS190+CS194</f>
        <v>0</v>
      </c>
      <c r="CT189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89" s="38">
        <f>CU190+CU194</f>
        <v>0</v>
      </c>
      <c r="CV189" s="196" t="e">
        <f>Tabela115[[#This Row],[GESTÃO
Suporte Técnico-Administrativo
Despesa Liquidada até __/__/____]]/Tabela115[[#This Row],[GESTÃO
Suporte Técnico-Administrativo
Orçamento 
Atualizado]]</f>
        <v>#DIV/0!</v>
      </c>
      <c r="CW189" s="38">
        <f>CW190+CW194</f>
        <v>0</v>
      </c>
      <c r="CX189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89" s="38">
        <f>CY190+CY194</f>
        <v>0</v>
      </c>
      <c r="CZ189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189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89" s="13">
        <f>DB190+DB194</f>
        <v>0</v>
      </c>
      <c r="DC189" s="13">
        <f>DC190+DC194</f>
        <v>0</v>
      </c>
      <c r="DD189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89" s="38">
        <f>DE190+DE194</f>
        <v>0</v>
      </c>
      <c r="DF189" s="196" t="e">
        <f>Tabela115[[#This Row],[GESTÃO
Tecnologia da
Informação
Despesa Liquidada até __/__/____]]/Tabela115[[#This Row],[GESTÃO
Tecnologia da
Informação
Orçamento 
Atualizado]]</f>
        <v>#DIV/0!</v>
      </c>
      <c r="DG189" s="38">
        <f>DG190+DG194</f>
        <v>0</v>
      </c>
      <c r="DH189" s="196" t="e">
        <f>Tabela115[[#This Row],[GESTÃO
Tecnologia da
Informação
(+)
Suplementação
 proposta para a
_ª Reformulação]]/Tabela115[[#This Row],[GESTÃO
Tecnologia da
Informação
Orçamento 
Atualizado]]</f>
        <v>#DIV/0!</v>
      </c>
      <c r="DI189" s="38">
        <f>DI190+DI194</f>
        <v>0</v>
      </c>
      <c r="DJ189" s="196" t="e">
        <f>-Tabela115[[#This Row],[GESTÃO
Tecnologia da
Informação
(-)
Redução
proposta para a
_ª Reformulação]]/Tabela115[[#This Row],[GESTÃO
Tecnologia da
Informação
Orçamento 
Atualizado]]</f>
        <v>#DIV/0!</v>
      </c>
      <c r="DK189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89" s="13">
        <f>DL190+DL194</f>
        <v>0</v>
      </c>
      <c r="DM189" s="13">
        <f>DM190+DM194</f>
        <v>0</v>
      </c>
      <c r="DN189" s="13">
        <f>Tabela115[[#This Row],[GESTÃO
Infraestrutura
Proposta Orçamentária Inicial]]+Tabela115[[#This Row],[GESTÃO
Infraestrutura
Transposições Orçamentárias 
Nº __ a __ 
e
Reformulações
aprovadas]]</f>
        <v>0</v>
      </c>
      <c r="DO189" s="38">
        <f>DO190+DO194</f>
        <v>0</v>
      </c>
      <c r="DP189" s="196" t="e">
        <f>Tabela115[[#This Row],[GESTÃO
Infraestrutura
Despesa Liquidada até __/__/____]]/Tabela115[[#This Row],[GESTÃO
Infraestrutura
Orçamento 
Atualizado]]</f>
        <v>#DIV/0!</v>
      </c>
      <c r="DQ189" s="38">
        <f>DQ190+DQ194</f>
        <v>0</v>
      </c>
      <c r="DR189" s="196" t="e">
        <f>Tabela115[[#This Row],[GESTÃO
Infraestrutura
(+)
Suplementação
 proposta para a
_ª Reformulação]]/Tabela115[[#This Row],[GESTÃO
Infraestrutura
Orçamento 
Atualizado]]</f>
        <v>#DIV/0!</v>
      </c>
      <c r="DS189" s="38">
        <f>DS190+DS194</f>
        <v>0</v>
      </c>
      <c r="DT189" s="196" t="e">
        <f>Tabela115[[#This Row],[GESTÃO
Infraestrutura
(-)
Redução
proposta para a
_ª Reformulação]]/Tabela115[[#This Row],[GESTÃO
Infraestrutura
Orçamento 
Atualizado]]</f>
        <v>#DIV/0!</v>
      </c>
      <c r="DU189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89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89" s="6"/>
    </row>
    <row r="190" spans="1:127" s="37" customFormat="1" ht="12" x14ac:dyDescent="0.25">
      <c r="A190" s="74" t="s">
        <v>216</v>
      </c>
      <c r="B190" s="212" t="s">
        <v>217</v>
      </c>
      <c r="C19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0" s="216" t="e">
        <f>Tabela115[[#This Row],[DESPESA
LIQUIDADA ATÉ
 __/__/____]]/Tabela115[[#This Row],[ORÇAMENTO
ATUALIZADO]]</f>
        <v>#DIV/0!</v>
      </c>
      <c r="H190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0" s="270" t="e">
        <f>Tabela115[[#This Row],[(+)
SUPLEMENTAÇÃO
PROPOSTA PARA A
_ª
REFORMULAÇÃO]]/Tabela115[[#This Row],[ORÇAMENTO
ATUALIZADO]]</f>
        <v>#DIV/0!</v>
      </c>
      <c r="J190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0" s="270" t="e">
        <f>-Tabela115[[#This Row],[(-)
REDUÇÃO
PROPOSTA PARA A
_ª
REFORMULAÇÃO]]/Tabela115[[#This Row],[ORÇAMENTO
ATUALIZADO]]</f>
        <v>#DIV/0!</v>
      </c>
      <c r="L190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0" s="272" t="e">
        <f>(Tabela115[[#This Row],[PROPOSTA
ORÇAMENTÁRIA
ATUALIZADA
APÓS A
_ª
REFORMULAÇÃO]]/Tabela115[[#This Row],[ORÇAMENTO
ATUALIZADO]])-1</f>
        <v>#DIV/0!</v>
      </c>
      <c r="N190" s="221">
        <f>SUM(N191:N193)</f>
        <v>0</v>
      </c>
      <c r="O190" s="92">
        <f>SUM(O191:O193)</f>
        <v>0</v>
      </c>
      <c r="P19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0" s="92">
        <f>SUM(Q191:Q193)</f>
        <v>0</v>
      </c>
      <c r="R190" s="217" t="e">
        <f>Tabela115[[#This Row],[GOVERNANÇA
Direção e
Liderança
Despesa Liquidada até __/__/____]]/Tabela115[[#This Row],[GOVERNANÇA
Direção e
Liderança
Orçamento 
Atualizado]]</f>
        <v>#DIV/0!</v>
      </c>
      <c r="S190" s="92">
        <f>SUM(S191:S193)</f>
        <v>0</v>
      </c>
      <c r="T190" s="217" t="e">
        <f>Tabela115[[#This Row],[GOVERNANÇA
Direção e
Liderança
(+)
Suplementação
 proposta para a
_ª Reformulação]]/Tabela115[[#This Row],[GOVERNANÇA
Direção e
Liderança
Orçamento 
Atualizado]]</f>
        <v>#DIV/0!</v>
      </c>
      <c r="U190" s="92">
        <f>SUM(U191:U193)</f>
        <v>0</v>
      </c>
      <c r="V190" s="220" t="e">
        <f>-Tabela115[[#This Row],[GOVERNANÇA
Direção e
Liderança
(-)
Redução
proposta para a
_ª Reformulação]]/Tabela115[[#This Row],[GOVERNANÇA
Direção e
Liderança
Orçamento 
Atualizado]]</f>
        <v>#DIV/0!</v>
      </c>
      <c r="W19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0" s="80">
        <f>SUM(X191:X193)</f>
        <v>0</v>
      </c>
      <c r="Y190" s="80">
        <f>SUM(Y191:Y193)</f>
        <v>0</v>
      </c>
      <c r="Z19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0" s="92">
        <f>SUM(AA191:AA193)</f>
        <v>0</v>
      </c>
      <c r="AB190" s="217" t="e">
        <f>Tabela115[[#This Row],[GOVERNANÇA
Relacionamento 
Institucional
Despesa Liquidada até __/__/____]]/Tabela115[[#This Row],[GOVERNANÇA
Relacionamento 
Institucional
Orçamento 
Atualizado]]</f>
        <v>#DIV/0!</v>
      </c>
      <c r="AC190" s="92">
        <f>SUM(AC191:AC193)</f>
        <v>0</v>
      </c>
      <c r="AD190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0" s="92">
        <f>SUM(AE191:AE193)</f>
        <v>0</v>
      </c>
      <c r="AF19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0" s="80">
        <f>SUM(AH191:AH193)</f>
        <v>0</v>
      </c>
      <c r="AI190" s="92">
        <f>SUM(AI191:AI193)</f>
        <v>0</v>
      </c>
      <c r="AJ190" s="92">
        <f>Tabela115[[#This Row],[GOVERNANÇA
Estratégia
Proposta Orçamentária Inicial]]+Tabela115[[#This Row],[GOVERNANÇA
Estratégia
Transposições Orçamentárias 
Nº __ a __ 
e
Reformulações
aprovadas]]</f>
        <v>0</v>
      </c>
      <c r="AK190" s="92">
        <f>SUM(AK191:AK193)</f>
        <v>0</v>
      </c>
      <c r="AL190" s="220" t="e">
        <f>Tabela115[[#This Row],[GOVERNANÇA
Estratégia
Despesa Liquidada até __/__/____]]/Tabela115[[#This Row],[GOVERNANÇA
Estratégia
Orçamento 
Atualizado]]</f>
        <v>#DIV/0!</v>
      </c>
      <c r="AM190" s="92">
        <f>SUM(AM191:AM193)</f>
        <v>0</v>
      </c>
      <c r="AN190" s="217" t="e">
        <f>Tabela115[[#This Row],[GOVERNANÇA
Estratégia
(+)
Suplementação
 proposta para a
_ª Reformulação]]/Tabela115[[#This Row],[GOVERNANÇA
Estratégia
Orçamento 
Atualizado]]</f>
        <v>#DIV/0!</v>
      </c>
      <c r="AO190" s="92">
        <f>SUM(AO191:AO193)</f>
        <v>0</v>
      </c>
      <c r="AP190" s="217" t="e">
        <f>-Tabela115[[#This Row],[GOVERNANÇA
Estratégia
(-)
Redução
proposta para a
_ª Reformulação]]/Tabela115[[#This Row],[GOVERNANÇA
Estratégia
Orçamento 
Atualizado]]</f>
        <v>#DIV/0!</v>
      </c>
      <c r="AQ19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0" s="80">
        <f>SUM(AR191:AR193)</f>
        <v>0</v>
      </c>
      <c r="AS190" s="92">
        <f>SUM(AS191:AS193)</f>
        <v>0</v>
      </c>
      <c r="AT190" s="92">
        <f>Tabela115[[#This Row],[GOVERNANÇA
Controle
Proposta Orçamentária Inicial]]+Tabela115[[#This Row],[GOVERNANÇA
Controle
Transposições Orçamentárias 
Nº __ a __ 
e
Reformulações
aprovadas]]</f>
        <v>0</v>
      </c>
      <c r="AU190" s="92">
        <f>SUM(AU191:AU193)</f>
        <v>0</v>
      </c>
      <c r="AV190" s="217" t="e">
        <f>Tabela115[[#This Row],[GOVERNANÇA
Controle
Despesa Liquidada até __/__/____]]/Tabela115[[#This Row],[GOVERNANÇA
Controle
Orçamento 
Atualizado]]</f>
        <v>#DIV/0!</v>
      </c>
      <c r="AW190" s="92">
        <f>SUM(AW191:AW193)</f>
        <v>0</v>
      </c>
      <c r="AX190" s="217" t="e">
        <f>Tabela115[[#This Row],[GOVERNANÇA
Controle
(+)
Suplementação
 proposta para a
_ª Reformulação]]/Tabela115[[#This Row],[GOVERNANÇA
Controle
Orçamento 
Atualizado]]</f>
        <v>#DIV/0!</v>
      </c>
      <c r="AY190" s="92">
        <f>SUM(AY191:AY193)</f>
        <v>0</v>
      </c>
      <c r="AZ190" s="217" t="e">
        <f>-Tabela115[[#This Row],[GOVERNANÇA
Controle
(-)
Redução
proposta para a
_ª Reformulação]]/Tabela115[[#This Row],[GOVERNANÇA
Controle
Orçamento 
Atualizado]]</f>
        <v>#DIV/0!</v>
      </c>
      <c r="BA19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0" s="221">
        <f>SUM(BC191:BC193)</f>
        <v>0</v>
      </c>
      <c r="BD190" s="92">
        <f>SUM(BD191:BD193)</f>
        <v>0</v>
      </c>
      <c r="BE190" s="92">
        <f>Tabela115[[#This Row],[FINALIDADE
Fiscalização
Proposta Orçamentária Inicial]]+Tabela115[[#This Row],[FINALIDADE
Fiscalização
Transposições Orçamentárias 
Nº __ a __ 
e
Reformulações
aprovadas]]</f>
        <v>0</v>
      </c>
      <c r="BF190" s="92">
        <f>SUM(BF191:BF193)</f>
        <v>0</v>
      </c>
      <c r="BG190" s="217" t="e">
        <f>Tabela115[[#This Row],[FINALIDADE
Fiscalização
Despesa Liquidada até __/__/____]]/Tabela115[[#This Row],[FINALIDADE
Fiscalização
Orçamento 
Atualizado]]</f>
        <v>#DIV/0!</v>
      </c>
      <c r="BH190" s="92">
        <f>SUM(BH191:BH193)</f>
        <v>0</v>
      </c>
      <c r="BI190" s="217" t="e">
        <f>Tabela115[[#This Row],[FINALIDADE
Fiscalização
(+)
Suplementação
 proposta para a
_ª Reformulação]]/Tabela115[[#This Row],[FINALIDADE
Fiscalização
Orçamento 
Atualizado]]</f>
        <v>#DIV/0!</v>
      </c>
      <c r="BJ190" s="92">
        <f>SUM(BJ191:BJ193)</f>
        <v>0</v>
      </c>
      <c r="BK190" s="217" t="e">
        <f>Tabela115[[#This Row],[FINALIDADE
Fiscalização
(-)
Redução
proposta para a
_ª Reformulação]]/Tabela115[[#This Row],[FINALIDADE
Fiscalização
Orçamento 
Atualizado]]</f>
        <v>#DIV/0!</v>
      </c>
      <c r="BL19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0" s="80">
        <f>SUM(BM191:BM193)</f>
        <v>0</v>
      </c>
      <c r="BN190" s="92">
        <f>SUM(BN191:BN193)</f>
        <v>0</v>
      </c>
      <c r="BO190" s="92">
        <f>Tabela115[[#This Row],[FINALIDADE
Registro
Proposta Orçamentária Inicial]]+Tabela115[[#This Row],[FINALIDADE
Registro
Transposições Orçamentárias 
Nº __ a __ 
e
Reformulações
aprovadas]]</f>
        <v>0</v>
      </c>
      <c r="BP190" s="92">
        <f>SUM(BP191:BP193)</f>
        <v>0</v>
      </c>
      <c r="BQ190" s="220" t="e">
        <f>Tabela115[[#This Row],[FINALIDADE
Registro
Despesa Liquidada até __/__/____]]/Tabela115[[#This Row],[FINALIDADE
Registro
Orçamento 
Atualizado]]</f>
        <v>#DIV/0!</v>
      </c>
      <c r="BR190" s="92">
        <f>SUM(BR191:BR193)</f>
        <v>0</v>
      </c>
      <c r="BS190" s="220" t="e">
        <f>Tabela115[[#This Row],[FINALIDADE
Registro
(+)
Suplementação
 proposta para a
_ª Reformulação]]/Tabela115[[#This Row],[FINALIDADE
Registro
Orçamento 
Atualizado]]</f>
        <v>#DIV/0!</v>
      </c>
      <c r="BT190" s="92">
        <f>SUM(BT191:BT193)</f>
        <v>0</v>
      </c>
      <c r="BU190" s="220" t="e">
        <f>Tabela115[[#This Row],[FINALIDADE
Registro
(-)
Redução
proposta para a
_ª Reformulação]]/Tabela115[[#This Row],[FINALIDADE
Registro
Orçamento 
Atualizado]]</f>
        <v>#DIV/0!</v>
      </c>
      <c r="BV19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0" s="243">
        <f>SUM(BW191:BW193)</f>
        <v>0</v>
      </c>
      <c r="BX190" s="80">
        <f>SUM(BX191:BX193)</f>
        <v>0</v>
      </c>
      <c r="BY19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0" s="92">
        <f>SUM(BZ191:BZ193)</f>
        <v>0</v>
      </c>
      <c r="CA190" s="217" t="e">
        <f>Tabela115[[#This Row],[FINALIDADE
Julgamento e Normatização
Despesa Liquidada até __/__/____]]/Tabela115[[#This Row],[FINALIDADE
Julgamento e Normatização
Orçamento 
Atualizado]]</f>
        <v>#DIV/0!</v>
      </c>
      <c r="CB190" s="92">
        <f>SUM(CB191:CB193)</f>
        <v>0</v>
      </c>
      <c r="CC19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0" s="92">
        <f>SUM(CD191:CD193)</f>
        <v>0</v>
      </c>
      <c r="CE19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9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0" s="80">
        <f>SUM(CH191:CH193)</f>
        <v>0</v>
      </c>
      <c r="CI190" s="80">
        <f>SUM(CI191:CI193)</f>
        <v>0</v>
      </c>
      <c r="CJ19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0" s="92">
        <f>SUM(CK191:CK193)</f>
        <v>0</v>
      </c>
      <c r="CL190" s="217" t="e">
        <f>Tabela115[[#This Row],[GESTÃO
Comunicação 
e Eventos
Despesa Liquidada até __/__/____]]/Tabela115[[#This Row],[GESTÃO
Comunicação 
e Eventos
Orçamento 
Atualizado]]</f>
        <v>#DIV/0!</v>
      </c>
      <c r="CM190" s="92">
        <f>SUM(CM191:CM193)</f>
        <v>0</v>
      </c>
      <c r="CN190" s="217" t="e">
        <f>Tabela115[[#This Row],[GESTÃO
Comunicação 
e Eventos
(+)
Suplementação
 proposta para a
_ª Reformulação]]/Tabela115[[#This Row],[GESTÃO
Comunicação 
e Eventos
Orçamento 
Atualizado]]</f>
        <v>#DIV/0!</v>
      </c>
      <c r="CO190" s="92">
        <f>SUM(CO191:CO193)</f>
        <v>0</v>
      </c>
      <c r="CP190" s="217" t="e">
        <f>-Tabela115[[#This Row],[GESTÃO
Comunicação 
e Eventos
(-)
Redução
proposta para a
_ª Reformulação]]/Tabela115[[#This Row],[GESTÃO
Comunicação 
e Eventos
Orçamento 
Atualizado]]</f>
        <v>#DIV/0!</v>
      </c>
      <c r="CQ19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0" s="80">
        <f>SUM(CR191:CR193)</f>
        <v>0</v>
      </c>
      <c r="CS190" s="80">
        <f>SUM(CS191:CS193)</f>
        <v>0</v>
      </c>
      <c r="CT19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0" s="92">
        <f>SUM(CU191:CU193)</f>
        <v>0</v>
      </c>
      <c r="CV190" s="217" t="e">
        <f>Tabela115[[#This Row],[GESTÃO
Suporte Técnico-Administrativo
Despesa Liquidada até __/__/____]]/Tabela115[[#This Row],[GESTÃO
Suporte Técnico-Administrativo
Orçamento 
Atualizado]]</f>
        <v>#DIV/0!</v>
      </c>
      <c r="CW190" s="92">
        <f>SUM(CW191:CW193)</f>
        <v>0</v>
      </c>
      <c r="CX190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0" s="92">
        <f>SUM(CY191:CY193)</f>
        <v>0</v>
      </c>
      <c r="CZ19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9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0" s="80">
        <f>SUM(DB191:DB193)</f>
        <v>0</v>
      </c>
      <c r="DC190" s="80">
        <f>SUM(DC191:DC193)</f>
        <v>0</v>
      </c>
      <c r="DD19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0" s="92">
        <f>SUM(DE191:DE193)</f>
        <v>0</v>
      </c>
      <c r="DF190" s="217" t="e">
        <f>Tabela115[[#This Row],[GESTÃO
Tecnologia da
Informação
Despesa Liquidada até __/__/____]]/Tabela115[[#This Row],[GESTÃO
Tecnologia da
Informação
Orçamento 
Atualizado]]</f>
        <v>#DIV/0!</v>
      </c>
      <c r="DG190" s="92">
        <f>SUM(DG191:DG193)</f>
        <v>0</v>
      </c>
      <c r="DH190" s="217" t="e">
        <f>Tabela115[[#This Row],[GESTÃO
Tecnologia da
Informação
(+)
Suplementação
 proposta para a
_ª Reformulação]]/Tabela115[[#This Row],[GESTÃO
Tecnologia da
Informação
Orçamento 
Atualizado]]</f>
        <v>#DIV/0!</v>
      </c>
      <c r="DI190" s="92">
        <f>SUM(DI191:DI193)</f>
        <v>0</v>
      </c>
      <c r="DJ190" s="217" t="e">
        <f>-Tabela115[[#This Row],[GESTÃO
Tecnologia da
Informação
(-)
Redução
proposta para a
_ª Reformulação]]/Tabela115[[#This Row],[GESTÃO
Tecnologia da
Informação
Orçamento 
Atualizado]]</f>
        <v>#DIV/0!</v>
      </c>
      <c r="DK19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0" s="80">
        <f>SUM(DL191:DL193)</f>
        <v>0</v>
      </c>
      <c r="DM190" s="80">
        <f>SUM(DM191:DM193)</f>
        <v>0</v>
      </c>
      <c r="DN190" s="80">
        <f>Tabela115[[#This Row],[GESTÃO
Infraestrutura
Proposta Orçamentária Inicial]]+Tabela115[[#This Row],[GESTÃO
Infraestrutura
Transposições Orçamentárias 
Nº __ a __ 
e
Reformulações
aprovadas]]</f>
        <v>0</v>
      </c>
      <c r="DO190" s="92">
        <f>SUM(DO191:DO193)</f>
        <v>0</v>
      </c>
      <c r="DP190" s="217" t="e">
        <f>Tabela115[[#This Row],[GESTÃO
Infraestrutura
Despesa Liquidada até __/__/____]]/Tabela115[[#This Row],[GESTÃO
Infraestrutura
Orçamento 
Atualizado]]</f>
        <v>#DIV/0!</v>
      </c>
      <c r="DQ190" s="92">
        <f>SUM(DQ191:DQ193)</f>
        <v>0</v>
      </c>
      <c r="DR190" s="217" t="e">
        <f>Tabela115[[#This Row],[GESTÃO
Infraestrutura
(+)
Suplementação
 proposta para a
_ª Reformulação]]/Tabela115[[#This Row],[GESTÃO
Infraestrutura
Orçamento 
Atualizado]]</f>
        <v>#DIV/0!</v>
      </c>
      <c r="DS190" s="92">
        <f>SUM(DS191:DS193)</f>
        <v>0</v>
      </c>
      <c r="DT190" s="217" t="e">
        <f>Tabela115[[#This Row],[GESTÃO
Infraestrutura
(-)
Redução
proposta para a
_ª Reformulação]]/Tabela115[[#This Row],[GESTÃO
Infraestrutura
Orçamento 
Atualizado]]</f>
        <v>#DIV/0!</v>
      </c>
      <c r="DU19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0" s="94"/>
    </row>
    <row r="191" spans="1:127" s="18" customFormat="1" ht="12" x14ac:dyDescent="0.25">
      <c r="A191" s="85" t="s">
        <v>288</v>
      </c>
      <c r="B191" s="213" t="s">
        <v>375</v>
      </c>
      <c r="C19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1" s="230" t="e">
        <f>Tabela115[[#This Row],[DESPESA
LIQUIDADA ATÉ
 __/__/____]]/Tabela115[[#This Row],[ORÇAMENTO
ATUALIZADO]]</f>
        <v>#DIV/0!</v>
      </c>
      <c r="H19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1" s="266" t="e">
        <f>Tabela115[[#This Row],[(+)
SUPLEMENTAÇÃO
PROPOSTA PARA A
_ª
REFORMULAÇÃO]]/Tabela115[[#This Row],[ORÇAMENTO
ATUALIZADO]]</f>
        <v>#DIV/0!</v>
      </c>
      <c r="J19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1" s="266" t="e">
        <f>-Tabela115[[#This Row],[(-)
REDUÇÃO
PROPOSTA PARA A
_ª
REFORMULAÇÃO]]/Tabela115[[#This Row],[ORÇAMENTO
ATUALIZADO]]</f>
        <v>#DIV/0!</v>
      </c>
      <c r="L19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1" s="268" t="e">
        <f>(Tabela115[[#This Row],[PROPOSTA
ORÇAMENTÁRIA
ATUALIZADA
APÓS A
_ª
REFORMULAÇÃO]]/Tabela115[[#This Row],[ORÇAMENTO
ATUALIZADO]])-1</f>
        <v>#DIV/0!</v>
      </c>
      <c r="N191" s="225"/>
      <c r="O191" s="93"/>
      <c r="P19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1" s="93"/>
      <c r="R191" s="201" t="e">
        <f>Tabela115[[#This Row],[GOVERNANÇA
Direção e
Liderança
Despesa Liquidada até __/__/____]]/Tabela115[[#This Row],[GOVERNANÇA
Direção e
Liderança
Orçamento 
Atualizado]]</f>
        <v>#DIV/0!</v>
      </c>
      <c r="S191" s="93"/>
      <c r="T191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1" s="93"/>
      <c r="V191" s="202" t="e">
        <f>-Tabela115[[#This Row],[GOVERNANÇA
Direção e
Liderança
(-)
Redução
proposta para a
_ª Reformulação]]/Tabela115[[#This Row],[GOVERNANÇA
Direção e
Liderança
Orçamento 
Atualizado]]</f>
        <v>#DIV/0!</v>
      </c>
      <c r="W19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1" s="31"/>
      <c r="Y191" s="31"/>
      <c r="Z19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1" s="93"/>
      <c r="AB191" s="201" t="e">
        <f>Tabela115[[#This Row],[GOVERNANÇA
Relacionamento 
Institucional
Despesa Liquidada até __/__/____]]/Tabela115[[#This Row],[GOVERNANÇA
Relacionamento 
Institucional
Orçamento 
Atualizado]]</f>
        <v>#DIV/0!</v>
      </c>
      <c r="AC191" s="93"/>
      <c r="AD19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1" s="93"/>
      <c r="AF19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1" s="31"/>
      <c r="AI191" s="93"/>
      <c r="AJ191" s="93">
        <f>Tabela115[[#This Row],[GOVERNANÇA
Estratégia
Proposta Orçamentária Inicial]]+Tabela115[[#This Row],[GOVERNANÇA
Estratégia
Transposições Orçamentárias 
Nº __ a __ 
e
Reformulações
aprovadas]]</f>
        <v>0</v>
      </c>
      <c r="AK191" s="93"/>
      <c r="AL191" s="202" t="e">
        <f>Tabela115[[#This Row],[GOVERNANÇA
Estratégia
Despesa Liquidada até __/__/____]]/Tabela115[[#This Row],[GOVERNANÇA
Estratégia
Orçamento 
Atualizado]]</f>
        <v>#DIV/0!</v>
      </c>
      <c r="AM191" s="93"/>
      <c r="AN191" s="201" t="e">
        <f>Tabela115[[#This Row],[GOVERNANÇA
Estratégia
(+)
Suplementação
 proposta para a
_ª Reformulação]]/Tabela115[[#This Row],[GOVERNANÇA
Estratégia
Orçamento 
Atualizado]]</f>
        <v>#DIV/0!</v>
      </c>
      <c r="AO191" s="93"/>
      <c r="AP191" s="201" t="e">
        <f>-Tabela115[[#This Row],[GOVERNANÇA
Estratégia
(-)
Redução
proposta para a
_ª Reformulação]]/Tabela115[[#This Row],[GOVERNANÇA
Estratégia
Orçamento 
Atualizado]]</f>
        <v>#DIV/0!</v>
      </c>
      <c r="AQ19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1" s="31"/>
      <c r="AS191" s="93"/>
      <c r="AT191" s="93">
        <f>Tabela115[[#This Row],[GOVERNANÇA
Controle
Proposta Orçamentária Inicial]]+Tabela115[[#This Row],[GOVERNANÇA
Controle
Transposições Orçamentárias 
Nº __ a __ 
e
Reformulações
aprovadas]]</f>
        <v>0</v>
      </c>
      <c r="AU191" s="93"/>
      <c r="AV191" s="201" t="e">
        <f>Tabela115[[#This Row],[GOVERNANÇA
Controle
Despesa Liquidada até __/__/____]]/Tabela115[[#This Row],[GOVERNANÇA
Controle
Orçamento 
Atualizado]]</f>
        <v>#DIV/0!</v>
      </c>
      <c r="AW191" s="93"/>
      <c r="AX191" s="201" t="e">
        <f>Tabela115[[#This Row],[GOVERNANÇA
Controle
(+)
Suplementação
 proposta para a
_ª Reformulação]]/Tabela115[[#This Row],[GOVERNANÇA
Controle
Orçamento 
Atualizado]]</f>
        <v>#DIV/0!</v>
      </c>
      <c r="AY191" s="93"/>
      <c r="AZ191" s="201" t="e">
        <f>-Tabela115[[#This Row],[GOVERNANÇA
Controle
(-)
Redução
proposta para a
_ª Reformulação]]/Tabela115[[#This Row],[GOVERNANÇA
Controle
Orçamento 
Atualizado]]</f>
        <v>#DIV/0!</v>
      </c>
      <c r="BA19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1" s="225"/>
      <c r="BD191" s="93"/>
      <c r="BE191" s="93">
        <f>Tabela115[[#This Row],[FINALIDADE
Fiscalização
Proposta Orçamentária Inicial]]+Tabela115[[#This Row],[FINALIDADE
Fiscalização
Transposições Orçamentárias 
Nº __ a __ 
e
Reformulações
aprovadas]]</f>
        <v>0</v>
      </c>
      <c r="BF191" s="93"/>
      <c r="BG191" s="201" t="e">
        <f>Tabela115[[#This Row],[FINALIDADE
Fiscalização
Despesa Liquidada até __/__/____]]/Tabela115[[#This Row],[FINALIDADE
Fiscalização
Orçamento 
Atualizado]]</f>
        <v>#DIV/0!</v>
      </c>
      <c r="BH191" s="93"/>
      <c r="BI191" s="201" t="e">
        <f>Tabela115[[#This Row],[FINALIDADE
Fiscalização
(+)
Suplementação
 proposta para a
_ª Reformulação]]/Tabela115[[#This Row],[FINALIDADE
Fiscalização
Orçamento 
Atualizado]]</f>
        <v>#DIV/0!</v>
      </c>
      <c r="BJ191" s="93"/>
      <c r="BK191" s="201" t="e">
        <f>Tabela115[[#This Row],[FINALIDADE
Fiscalização
(-)
Redução
proposta para a
_ª Reformulação]]/Tabela115[[#This Row],[FINALIDADE
Fiscalização
Orçamento 
Atualizado]]</f>
        <v>#DIV/0!</v>
      </c>
      <c r="BL19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1" s="31"/>
      <c r="BN191" s="93"/>
      <c r="BO191" s="93">
        <f>Tabela115[[#This Row],[FINALIDADE
Registro
Proposta Orçamentária Inicial]]+Tabela115[[#This Row],[FINALIDADE
Registro
Transposições Orçamentárias 
Nº __ a __ 
e
Reformulações
aprovadas]]</f>
        <v>0</v>
      </c>
      <c r="BP191" s="93"/>
      <c r="BQ191" s="202" t="e">
        <f>Tabela115[[#This Row],[FINALIDADE
Registro
Despesa Liquidada até __/__/____]]/Tabela115[[#This Row],[FINALIDADE
Registro
Orçamento 
Atualizado]]</f>
        <v>#DIV/0!</v>
      </c>
      <c r="BR191" s="93"/>
      <c r="BS191" s="202" t="e">
        <f>Tabela115[[#This Row],[FINALIDADE
Registro
(+)
Suplementação
 proposta para a
_ª Reformulação]]/Tabela115[[#This Row],[FINALIDADE
Registro
Orçamento 
Atualizado]]</f>
        <v>#DIV/0!</v>
      </c>
      <c r="BT191" s="93"/>
      <c r="BU191" s="202" t="e">
        <f>Tabela115[[#This Row],[FINALIDADE
Registro
(-)
Redução
proposta para a
_ª Reformulação]]/Tabela115[[#This Row],[FINALIDADE
Registro
Orçamento 
Atualizado]]</f>
        <v>#DIV/0!</v>
      </c>
      <c r="BV19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1" s="244"/>
      <c r="BX191" s="31"/>
      <c r="BY19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1" s="93"/>
      <c r="CA191" s="201" t="e">
        <f>Tabela115[[#This Row],[FINALIDADE
Julgamento e Normatização
Despesa Liquidada até __/__/____]]/Tabela115[[#This Row],[FINALIDADE
Julgamento e Normatização
Orçamento 
Atualizado]]</f>
        <v>#DIV/0!</v>
      </c>
      <c r="CB191" s="93"/>
      <c r="CC19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1" s="93"/>
      <c r="CE19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1" s="31"/>
      <c r="CI191" s="31"/>
      <c r="CJ19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1" s="93"/>
      <c r="CL191" s="201" t="e">
        <f>Tabela115[[#This Row],[GESTÃO
Comunicação 
e Eventos
Despesa Liquidada até __/__/____]]/Tabela115[[#This Row],[GESTÃO
Comunicação 
e Eventos
Orçamento 
Atualizado]]</f>
        <v>#DIV/0!</v>
      </c>
      <c r="CM191" s="93"/>
      <c r="CN191" s="201" t="e">
        <f>Tabela115[[#This Row],[GESTÃO
Comunicação 
e Eventos
(+)
Suplementação
 proposta para a
_ª Reformulação]]/Tabela115[[#This Row],[GESTÃO
Comunicação 
e Eventos
Orçamento 
Atualizado]]</f>
        <v>#DIV/0!</v>
      </c>
      <c r="CO191" s="93"/>
      <c r="CP191" s="201" t="e">
        <f>-Tabela115[[#This Row],[GESTÃO
Comunicação 
e Eventos
(-)
Redução
proposta para a
_ª Reformulação]]/Tabela115[[#This Row],[GESTÃO
Comunicação 
e Eventos
Orçamento 
Atualizado]]</f>
        <v>#DIV/0!</v>
      </c>
      <c r="CQ19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1" s="31"/>
      <c r="CS191" s="31"/>
      <c r="CT19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1" s="93"/>
      <c r="CV191" s="201" t="e">
        <f>Tabela115[[#This Row],[GESTÃO
Suporte Técnico-Administrativo
Despesa Liquidada até __/__/____]]/Tabela115[[#This Row],[GESTÃO
Suporte Técnico-Administrativo
Orçamento 
Atualizado]]</f>
        <v>#DIV/0!</v>
      </c>
      <c r="CW191" s="93"/>
      <c r="CX19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1" s="93"/>
      <c r="CZ19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1" s="31"/>
      <c r="DC191" s="31"/>
      <c r="DD19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1" s="93"/>
      <c r="DF191" s="201" t="e">
        <f>Tabela115[[#This Row],[GESTÃO
Tecnologia da
Informação
Despesa Liquidada até __/__/____]]/Tabela115[[#This Row],[GESTÃO
Tecnologia da
Informação
Orçamento 
Atualizado]]</f>
        <v>#DIV/0!</v>
      </c>
      <c r="DG191" s="93"/>
      <c r="DH19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1" s="93"/>
      <c r="DJ191" s="201" t="e">
        <f>-Tabela115[[#This Row],[GESTÃO
Tecnologia da
Informação
(-)
Redução
proposta para a
_ª Reformulação]]/Tabela115[[#This Row],[GESTÃO
Tecnologia da
Informação
Orçamento 
Atualizado]]</f>
        <v>#DIV/0!</v>
      </c>
      <c r="DK19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1" s="31"/>
      <c r="DM191" s="31"/>
      <c r="DN191" s="31">
        <f>Tabela115[[#This Row],[GESTÃO
Infraestrutura
Proposta Orçamentária Inicial]]+Tabela115[[#This Row],[GESTÃO
Infraestrutura
Transposições Orçamentárias 
Nº __ a __ 
e
Reformulações
aprovadas]]</f>
        <v>0</v>
      </c>
      <c r="DO191" s="93"/>
      <c r="DP191" s="201" t="e">
        <f>Tabela115[[#This Row],[GESTÃO
Infraestrutura
Despesa Liquidada até __/__/____]]/Tabela115[[#This Row],[GESTÃO
Infraestrutura
Orçamento 
Atualizado]]</f>
        <v>#DIV/0!</v>
      </c>
      <c r="DQ191" s="93"/>
      <c r="DR191" s="201" t="e">
        <f>Tabela115[[#This Row],[GESTÃO
Infraestrutura
(+)
Suplementação
 proposta para a
_ª Reformulação]]/Tabela115[[#This Row],[GESTÃO
Infraestrutura
Orçamento 
Atualizado]]</f>
        <v>#DIV/0!</v>
      </c>
      <c r="DS191" s="93"/>
      <c r="DT191" s="201" t="e">
        <f>Tabela115[[#This Row],[GESTÃO
Infraestrutura
(-)
Redução
proposta para a
_ª Reformulação]]/Tabela115[[#This Row],[GESTÃO
Infraestrutura
Orçamento 
Atualizado]]</f>
        <v>#DIV/0!</v>
      </c>
      <c r="DU19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1" s="89"/>
    </row>
    <row r="192" spans="1:127" s="18" customFormat="1" ht="12" x14ac:dyDescent="0.25">
      <c r="A192" s="85" t="s">
        <v>287</v>
      </c>
      <c r="B192" s="213" t="s">
        <v>376</v>
      </c>
      <c r="C19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2" s="230" t="e">
        <f>Tabela115[[#This Row],[DESPESA
LIQUIDADA ATÉ
 __/__/____]]/Tabela115[[#This Row],[ORÇAMENTO
ATUALIZADO]]</f>
        <v>#DIV/0!</v>
      </c>
      <c r="H19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2" s="266" t="e">
        <f>Tabela115[[#This Row],[(+)
SUPLEMENTAÇÃO
PROPOSTA PARA A
_ª
REFORMULAÇÃO]]/Tabela115[[#This Row],[ORÇAMENTO
ATUALIZADO]]</f>
        <v>#DIV/0!</v>
      </c>
      <c r="J19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2" s="266" t="e">
        <f>-Tabela115[[#This Row],[(-)
REDUÇÃO
PROPOSTA PARA A
_ª
REFORMULAÇÃO]]/Tabela115[[#This Row],[ORÇAMENTO
ATUALIZADO]]</f>
        <v>#DIV/0!</v>
      </c>
      <c r="L19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2" s="268" t="e">
        <f>(Tabela115[[#This Row],[PROPOSTA
ORÇAMENTÁRIA
ATUALIZADA
APÓS A
_ª
REFORMULAÇÃO]]/Tabela115[[#This Row],[ORÇAMENTO
ATUALIZADO]])-1</f>
        <v>#DIV/0!</v>
      </c>
      <c r="N192" s="225"/>
      <c r="O192" s="93"/>
      <c r="P19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2" s="93"/>
      <c r="R192" s="201" t="e">
        <f>Tabela115[[#This Row],[GOVERNANÇA
Direção e
Liderança
Despesa Liquidada até __/__/____]]/Tabela115[[#This Row],[GOVERNANÇA
Direção e
Liderança
Orçamento 
Atualizado]]</f>
        <v>#DIV/0!</v>
      </c>
      <c r="S192" s="93"/>
      <c r="T192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2" s="93"/>
      <c r="V192" s="202" t="e">
        <f>-Tabela115[[#This Row],[GOVERNANÇA
Direção e
Liderança
(-)
Redução
proposta para a
_ª Reformulação]]/Tabela115[[#This Row],[GOVERNANÇA
Direção e
Liderança
Orçamento 
Atualizado]]</f>
        <v>#DIV/0!</v>
      </c>
      <c r="W19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2" s="31"/>
      <c r="Y192" s="31"/>
      <c r="Z19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2" s="93"/>
      <c r="AB192" s="201" t="e">
        <f>Tabela115[[#This Row],[GOVERNANÇA
Relacionamento 
Institucional
Despesa Liquidada até __/__/____]]/Tabela115[[#This Row],[GOVERNANÇA
Relacionamento 
Institucional
Orçamento 
Atualizado]]</f>
        <v>#DIV/0!</v>
      </c>
      <c r="AC192" s="93"/>
      <c r="AD19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2" s="93"/>
      <c r="AF19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2" s="31"/>
      <c r="AI192" s="93"/>
      <c r="AJ192" s="93">
        <f>Tabela115[[#This Row],[GOVERNANÇA
Estratégia
Proposta Orçamentária Inicial]]+Tabela115[[#This Row],[GOVERNANÇA
Estratégia
Transposições Orçamentárias 
Nº __ a __ 
e
Reformulações
aprovadas]]</f>
        <v>0</v>
      </c>
      <c r="AK192" s="93"/>
      <c r="AL192" s="202" t="e">
        <f>Tabela115[[#This Row],[GOVERNANÇA
Estratégia
Despesa Liquidada até __/__/____]]/Tabela115[[#This Row],[GOVERNANÇA
Estratégia
Orçamento 
Atualizado]]</f>
        <v>#DIV/0!</v>
      </c>
      <c r="AM192" s="93"/>
      <c r="AN192" s="201" t="e">
        <f>Tabela115[[#This Row],[GOVERNANÇA
Estratégia
(+)
Suplementação
 proposta para a
_ª Reformulação]]/Tabela115[[#This Row],[GOVERNANÇA
Estratégia
Orçamento 
Atualizado]]</f>
        <v>#DIV/0!</v>
      </c>
      <c r="AO192" s="93"/>
      <c r="AP192" s="201" t="e">
        <f>-Tabela115[[#This Row],[GOVERNANÇA
Estratégia
(-)
Redução
proposta para a
_ª Reformulação]]/Tabela115[[#This Row],[GOVERNANÇA
Estratégia
Orçamento 
Atualizado]]</f>
        <v>#DIV/0!</v>
      </c>
      <c r="AQ19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2" s="31"/>
      <c r="AS192" s="93"/>
      <c r="AT192" s="93">
        <f>Tabela115[[#This Row],[GOVERNANÇA
Controle
Proposta Orçamentária Inicial]]+Tabela115[[#This Row],[GOVERNANÇA
Controle
Transposições Orçamentárias 
Nº __ a __ 
e
Reformulações
aprovadas]]</f>
        <v>0</v>
      </c>
      <c r="AU192" s="93"/>
      <c r="AV192" s="201" t="e">
        <f>Tabela115[[#This Row],[GOVERNANÇA
Controle
Despesa Liquidada até __/__/____]]/Tabela115[[#This Row],[GOVERNANÇA
Controle
Orçamento 
Atualizado]]</f>
        <v>#DIV/0!</v>
      </c>
      <c r="AW192" s="93"/>
      <c r="AX192" s="201" t="e">
        <f>Tabela115[[#This Row],[GOVERNANÇA
Controle
(+)
Suplementação
 proposta para a
_ª Reformulação]]/Tabela115[[#This Row],[GOVERNANÇA
Controle
Orçamento 
Atualizado]]</f>
        <v>#DIV/0!</v>
      </c>
      <c r="AY192" s="93"/>
      <c r="AZ192" s="201" t="e">
        <f>-Tabela115[[#This Row],[GOVERNANÇA
Controle
(-)
Redução
proposta para a
_ª Reformulação]]/Tabela115[[#This Row],[GOVERNANÇA
Controle
Orçamento 
Atualizado]]</f>
        <v>#DIV/0!</v>
      </c>
      <c r="BA19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2" s="225"/>
      <c r="BD192" s="93"/>
      <c r="BE192" s="93">
        <f>Tabela115[[#This Row],[FINALIDADE
Fiscalização
Proposta Orçamentária Inicial]]+Tabela115[[#This Row],[FINALIDADE
Fiscalização
Transposições Orçamentárias 
Nº __ a __ 
e
Reformulações
aprovadas]]</f>
        <v>0</v>
      </c>
      <c r="BF192" s="93"/>
      <c r="BG192" s="201" t="e">
        <f>Tabela115[[#This Row],[FINALIDADE
Fiscalização
Despesa Liquidada até __/__/____]]/Tabela115[[#This Row],[FINALIDADE
Fiscalização
Orçamento 
Atualizado]]</f>
        <v>#DIV/0!</v>
      </c>
      <c r="BH192" s="93"/>
      <c r="BI192" s="201" t="e">
        <f>Tabela115[[#This Row],[FINALIDADE
Fiscalização
(+)
Suplementação
 proposta para a
_ª Reformulação]]/Tabela115[[#This Row],[FINALIDADE
Fiscalização
Orçamento 
Atualizado]]</f>
        <v>#DIV/0!</v>
      </c>
      <c r="BJ192" s="93"/>
      <c r="BK192" s="201" t="e">
        <f>Tabela115[[#This Row],[FINALIDADE
Fiscalização
(-)
Redução
proposta para a
_ª Reformulação]]/Tabela115[[#This Row],[FINALIDADE
Fiscalização
Orçamento 
Atualizado]]</f>
        <v>#DIV/0!</v>
      </c>
      <c r="BL19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2" s="31"/>
      <c r="BN192" s="93"/>
      <c r="BO192" s="93">
        <f>Tabela115[[#This Row],[FINALIDADE
Registro
Proposta Orçamentária Inicial]]+Tabela115[[#This Row],[FINALIDADE
Registro
Transposições Orçamentárias 
Nº __ a __ 
e
Reformulações
aprovadas]]</f>
        <v>0</v>
      </c>
      <c r="BP192" s="93"/>
      <c r="BQ192" s="202" t="e">
        <f>Tabela115[[#This Row],[FINALIDADE
Registro
Despesa Liquidada até __/__/____]]/Tabela115[[#This Row],[FINALIDADE
Registro
Orçamento 
Atualizado]]</f>
        <v>#DIV/0!</v>
      </c>
      <c r="BR192" s="93"/>
      <c r="BS192" s="202" t="e">
        <f>Tabela115[[#This Row],[FINALIDADE
Registro
(+)
Suplementação
 proposta para a
_ª Reformulação]]/Tabela115[[#This Row],[FINALIDADE
Registro
Orçamento 
Atualizado]]</f>
        <v>#DIV/0!</v>
      </c>
      <c r="BT192" s="93"/>
      <c r="BU192" s="202" t="e">
        <f>Tabela115[[#This Row],[FINALIDADE
Registro
(-)
Redução
proposta para a
_ª Reformulação]]/Tabela115[[#This Row],[FINALIDADE
Registro
Orçamento 
Atualizado]]</f>
        <v>#DIV/0!</v>
      </c>
      <c r="BV19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2" s="244"/>
      <c r="BX192" s="31"/>
      <c r="BY19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2" s="93"/>
      <c r="CA192" s="201" t="e">
        <f>Tabela115[[#This Row],[FINALIDADE
Julgamento e Normatização
Despesa Liquidada até __/__/____]]/Tabela115[[#This Row],[FINALIDADE
Julgamento e Normatização
Orçamento 
Atualizado]]</f>
        <v>#DIV/0!</v>
      </c>
      <c r="CB192" s="93"/>
      <c r="CC19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2" s="93"/>
      <c r="CE19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2" s="31"/>
      <c r="CI192" s="31"/>
      <c r="CJ19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2" s="93"/>
      <c r="CL192" s="201" t="e">
        <f>Tabela115[[#This Row],[GESTÃO
Comunicação 
e Eventos
Despesa Liquidada até __/__/____]]/Tabela115[[#This Row],[GESTÃO
Comunicação 
e Eventos
Orçamento 
Atualizado]]</f>
        <v>#DIV/0!</v>
      </c>
      <c r="CM192" s="93"/>
      <c r="CN192" s="201" t="e">
        <f>Tabela115[[#This Row],[GESTÃO
Comunicação 
e Eventos
(+)
Suplementação
 proposta para a
_ª Reformulação]]/Tabela115[[#This Row],[GESTÃO
Comunicação 
e Eventos
Orçamento 
Atualizado]]</f>
        <v>#DIV/0!</v>
      </c>
      <c r="CO192" s="93"/>
      <c r="CP192" s="201" t="e">
        <f>-Tabela115[[#This Row],[GESTÃO
Comunicação 
e Eventos
(-)
Redução
proposta para a
_ª Reformulação]]/Tabela115[[#This Row],[GESTÃO
Comunicação 
e Eventos
Orçamento 
Atualizado]]</f>
        <v>#DIV/0!</v>
      </c>
      <c r="CQ19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2" s="31"/>
      <c r="CS192" s="31"/>
      <c r="CT19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2" s="93"/>
      <c r="CV192" s="201" t="e">
        <f>Tabela115[[#This Row],[GESTÃO
Suporte Técnico-Administrativo
Despesa Liquidada até __/__/____]]/Tabela115[[#This Row],[GESTÃO
Suporte Técnico-Administrativo
Orçamento 
Atualizado]]</f>
        <v>#DIV/0!</v>
      </c>
      <c r="CW192" s="93"/>
      <c r="CX19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2" s="93"/>
      <c r="CZ19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2" s="31"/>
      <c r="DC192" s="31"/>
      <c r="DD19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2" s="93"/>
      <c r="DF192" s="201" t="e">
        <f>Tabela115[[#This Row],[GESTÃO
Tecnologia da
Informação
Despesa Liquidada até __/__/____]]/Tabela115[[#This Row],[GESTÃO
Tecnologia da
Informação
Orçamento 
Atualizado]]</f>
        <v>#DIV/0!</v>
      </c>
      <c r="DG192" s="93"/>
      <c r="DH19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2" s="93"/>
      <c r="DJ192" s="201" t="e">
        <f>-Tabela115[[#This Row],[GESTÃO
Tecnologia da
Informação
(-)
Redução
proposta para a
_ª Reformulação]]/Tabela115[[#This Row],[GESTÃO
Tecnologia da
Informação
Orçamento 
Atualizado]]</f>
        <v>#DIV/0!</v>
      </c>
      <c r="DK19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2" s="31"/>
      <c r="DM192" s="31"/>
      <c r="DN192" s="31">
        <f>Tabela115[[#This Row],[GESTÃO
Infraestrutura
Proposta Orçamentária Inicial]]+Tabela115[[#This Row],[GESTÃO
Infraestrutura
Transposições Orçamentárias 
Nº __ a __ 
e
Reformulações
aprovadas]]</f>
        <v>0</v>
      </c>
      <c r="DO192" s="93"/>
      <c r="DP192" s="201" t="e">
        <f>Tabela115[[#This Row],[GESTÃO
Infraestrutura
Despesa Liquidada até __/__/____]]/Tabela115[[#This Row],[GESTÃO
Infraestrutura
Orçamento 
Atualizado]]</f>
        <v>#DIV/0!</v>
      </c>
      <c r="DQ192" s="93"/>
      <c r="DR192" s="201" t="e">
        <f>Tabela115[[#This Row],[GESTÃO
Infraestrutura
(+)
Suplementação
 proposta para a
_ª Reformulação]]/Tabela115[[#This Row],[GESTÃO
Infraestrutura
Orçamento 
Atualizado]]</f>
        <v>#DIV/0!</v>
      </c>
      <c r="DS192" s="93"/>
      <c r="DT192" s="201" t="e">
        <f>Tabela115[[#This Row],[GESTÃO
Infraestrutura
(-)
Redução
proposta para a
_ª Reformulação]]/Tabela115[[#This Row],[GESTÃO
Infraestrutura
Orçamento 
Atualizado]]</f>
        <v>#DIV/0!</v>
      </c>
      <c r="DU19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2" s="89"/>
    </row>
    <row r="193" spans="1:127" s="18" customFormat="1" ht="12" x14ac:dyDescent="0.25">
      <c r="A193" s="85" t="s">
        <v>286</v>
      </c>
      <c r="B193" s="213" t="s">
        <v>377</v>
      </c>
      <c r="C19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3" s="230" t="e">
        <f>Tabela115[[#This Row],[DESPESA
LIQUIDADA ATÉ
 __/__/____]]/Tabela115[[#This Row],[ORÇAMENTO
ATUALIZADO]]</f>
        <v>#DIV/0!</v>
      </c>
      <c r="H19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3" s="266" t="e">
        <f>Tabela115[[#This Row],[(+)
SUPLEMENTAÇÃO
PROPOSTA PARA A
_ª
REFORMULAÇÃO]]/Tabela115[[#This Row],[ORÇAMENTO
ATUALIZADO]]</f>
        <v>#DIV/0!</v>
      </c>
      <c r="J19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3" s="266" t="e">
        <f>-Tabela115[[#This Row],[(-)
REDUÇÃO
PROPOSTA PARA A
_ª
REFORMULAÇÃO]]/Tabela115[[#This Row],[ORÇAMENTO
ATUALIZADO]]</f>
        <v>#DIV/0!</v>
      </c>
      <c r="L19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3" s="268" t="e">
        <f>(Tabela115[[#This Row],[PROPOSTA
ORÇAMENTÁRIA
ATUALIZADA
APÓS A
_ª
REFORMULAÇÃO]]/Tabela115[[#This Row],[ORÇAMENTO
ATUALIZADO]])-1</f>
        <v>#DIV/0!</v>
      </c>
      <c r="N193" s="225"/>
      <c r="O193" s="93"/>
      <c r="P19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3" s="93"/>
      <c r="R193" s="201" t="e">
        <f>Tabela115[[#This Row],[GOVERNANÇA
Direção e
Liderança
Despesa Liquidada até __/__/____]]/Tabela115[[#This Row],[GOVERNANÇA
Direção e
Liderança
Orçamento 
Atualizado]]</f>
        <v>#DIV/0!</v>
      </c>
      <c r="S193" s="93"/>
      <c r="T193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3" s="93"/>
      <c r="V193" s="202" t="e">
        <f>-Tabela115[[#This Row],[GOVERNANÇA
Direção e
Liderança
(-)
Redução
proposta para a
_ª Reformulação]]/Tabela115[[#This Row],[GOVERNANÇA
Direção e
Liderança
Orçamento 
Atualizado]]</f>
        <v>#DIV/0!</v>
      </c>
      <c r="W19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3" s="31"/>
      <c r="Y193" s="31"/>
      <c r="Z19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3" s="93"/>
      <c r="AB193" s="201" t="e">
        <f>Tabela115[[#This Row],[GOVERNANÇA
Relacionamento 
Institucional
Despesa Liquidada até __/__/____]]/Tabela115[[#This Row],[GOVERNANÇA
Relacionamento 
Institucional
Orçamento 
Atualizado]]</f>
        <v>#DIV/0!</v>
      </c>
      <c r="AC193" s="93"/>
      <c r="AD19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3" s="93"/>
      <c r="AF19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3" s="31"/>
      <c r="AI193" s="93"/>
      <c r="AJ193" s="93">
        <f>Tabela115[[#This Row],[GOVERNANÇA
Estratégia
Proposta Orçamentária Inicial]]+Tabela115[[#This Row],[GOVERNANÇA
Estratégia
Transposições Orçamentárias 
Nº __ a __ 
e
Reformulações
aprovadas]]</f>
        <v>0</v>
      </c>
      <c r="AK193" s="93"/>
      <c r="AL193" s="202" t="e">
        <f>Tabela115[[#This Row],[GOVERNANÇA
Estratégia
Despesa Liquidada até __/__/____]]/Tabela115[[#This Row],[GOVERNANÇA
Estratégia
Orçamento 
Atualizado]]</f>
        <v>#DIV/0!</v>
      </c>
      <c r="AM193" s="93"/>
      <c r="AN193" s="201" t="e">
        <f>Tabela115[[#This Row],[GOVERNANÇA
Estratégia
(+)
Suplementação
 proposta para a
_ª Reformulação]]/Tabela115[[#This Row],[GOVERNANÇA
Estratégia
Orçamento 
Atualizado]]</f>
        <v>#DIV/0!</v>
      </c>
      <c r="AO193" s="93"/>
      <c r="AP193" s="201" t="e">
        <f>-Tabela115[[#This Row],[GOVERNANÇA
Estratégia
(-)
Redução
proposta para a
_ª Reformulação]]/Tabela115[[#This Row],[GOVERNANÇA
Estratégia
Orçamento 
Atualizado]]</f>
        <v>#DIV/0!</v>
      </c>
      <c r="AQ19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3" s="31"/>
      <c r="AS193" s="93"/>
      <c r="AT193" s="93">
        <f>Tabela115[[#This Row],[GOVERNANÇA
Controle
Proposta Orçamentária Inicial]]+Tabela115[[#This Row],[GOVERNANÇA
Controle
Transposições Orçamentárias 
Nº __ a __ 
e
Reformulações
aprovadas]]</f>
        <v>0</v>
      </c>
      <c r="AU193" s="93"/>
      <c r="AV193" s="201" t="e">
        <f>Tabela115[[#This Row],[GOVERNANÇA
Controle
Despesa Liquidada até __/__/____]]/Tabela115[[#This Row],[GOVERNANÇA
Controle
Orçamento 
Atualizado]]</f>
        <v>#DIV/0!</v>
      </c>
      <c r="AW193" s="93"/>
      <c r="AX193" s="201" t="e">
        <f>Tabela115[[#This Row],[GOVERNANÇA
Controle
(+)
Suplementação
 proposta para a
_ª Reformulação]]/Tabela115[[#This Row],[GOVERNANÇA
Controle
Orçamento 
Atualizado]]</f>
        <v>#DIV/0!</v>
      </c>
      <c r="AY193" s="93"/>
      <c r="AZ193" s="201" t="e">
        <f>-Tabela115[[#This Row],[GOVERNANÇA
Controle
(-)
Redução
proposta para a
_ª Reformulação]]/Tabela115[[#This Row],[GOVERNANÇA
Controle
Orçamento 
Atualizado]]</f>
        <v>#DIV/0!</v>
      </c>
      <c r="BA19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3" s="225"/>
      <c r="BD193" s="93"/>
      <c r="BE193" s="93">
        <f>Tabela115[[#This Row],[FINALIDADE
Fiscalização
Proposta Orçamentária Inicial]]+Tabela115[[#This Row],[FINALIDADE
Fiscalização
Transposições Orçamentárias 
Nº __ a __ 
e
Reformulações
aprovadas]]</f>
        <v>0</v>
      </c>
      <c r="BF193" s="93"/>
      <c r="BG193" s="201" t="e">
        <f>Tabela115[[#This Row],[FINALIDADE
Fiscalização
Despesa Liquidada até __/__/____]]/Tabela115[[#This Row],[FINALIDADE
Fiscalização
Orçamento 
Atualizado]]</f>
        <v>#DIV/0!</v>
      </c>
      <c r="BH193" s="93"/>
      <c r="BI193" s="201" t="e">
        <f>Tabela115[[#This Row],[FINALIDADE
Fiscalização
(+)
Suplementação
 proposta para a
_ª Reformulação]]/Tabela115[[#This Row],[FINALIDADE
Fiscalização
Orçamento 
Atualizado]]</f>
        <v>#DIV/0!</v>
      </c>
      <c r="BJ193" s="93"/>
      <c r="BK193" s="201" t="e">
        <f>Tabela115[[#This Row],[FINALIDADE
Fiscalização
(-)
Redução
proposta para a
_ª Reformulação]]/Tabela115[[#This Row],[FINALIDADE
Fiscalização
Orçamento 
Atualizado]]</f>
        <v>#DIV/0!</v>
      </c>
      <c r="BL19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3" s="31"/>
      <c r="BN193" s="93"/>
      <c r="BO193" s="93">
        <f>Tabela115[[#This Row],[FINALIDADE
Registro
Proposta Orçamentária Inicial]]+Tabela115[[#This Row],[FINALIDADE
Registro
Transposições Orçamentárias 
Nº __ a __ 
e
Reformulações
aprovadas]]</f>
        <v>0</v>
      </c>
      <c r="BP193" s="93"/>
      <c r="BQ193" s="202" t="e">
        <f>Tabela115[[#This Row],[FINALIDADE
Registro
Despesa Liquidada até __/__/____]]/Tabela115[[#This Row],[FINALIDADE
Registro
Orçamento 
Atualizado]]</f>
        <v>#DIV/0!</v>
      </c>
      <c r="BR193" s="93"/>
      <c r="BS193" s="202" t="e">
        <f>Tabela115[[#This Row],[FINALIDADE
Registro
(+)
Suplementação
 proposta para a
_ª Reformulação]]/Tabela115[[#This Row],[FINALIDADE
Registro
Orçamento 
Atualizado]]</f>
        <v>#DIV/0!</v>
      </c>
      <c r="BT193" s="93"/>
      <c r="BU193" s="202" t="e">
        <f>Tabela115[[#This Row],[FINALIDADE
Registro
(-)
Redução
proposta para a
_ª Reformulação]]/Tabela115[[#This Row],[FINALIDADE
Registro
Orçamento 
Atualizado]]</f>
        <v>#DIV/0!</v>
      </c>
      <c r="BV19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3" s="244"/>
      <c r="BX193" s="31"/>
      <c r="BY19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3" s="93"/>
      <c r="CA193" s="201" t="e">
        <f>Tabela115[[#This Row],[FINALIDADE
Julgamento e Normatização
Despesa Liquidada até __/__/____]]/Tabela115[[#This Row],[FINALIDADE
Julgamento e Normatização
Orçamento 
Atualizado]]</f>
        <v>#DIV/0!</v>
      </c>
      <c r="CB193" s="93"/>
      <c r="CC19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3" s="93"/>
      <c r="CE19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3" s="31"/>
      <c r="CI193" s="31"/>
      <c r="CJ19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3" s="93"/>
      <c r="CL193" s="201" t="e">
        <f>Tabela115[[#This Row],[GESTÃO
Comunicação 
e Eventos
Despesa Liquidada até __/__/____]]/Tabela115[[#This Row],[GESTÃO
Comunicação 
e Eventos
Orçamento 
Atualizado]]</f>
        <v>#DIV/0!</v>
      </c>
      <c r="CM193" s="93"/>
      <c r="CN193" s="201" t="e">
        <f>Tabela115[[#This Row],[GESTÃO
Comunicação 
e Eventos
(+)
Suplementação
 proposta para a
_ª Reformulação]]/Tabela115[[#This Row],[GESTÃO
Comunicação 
e Eventos
Orçamento 
Atualizado]]</f>
        <v>#DIV/0!</v>
      </c>
      <c r="CO193" s="93"/>
      <c r="CP193" s="201" t="e">
        <f>-Tabela115[[#This Row],[GESTÃO
Comunicação 
e Eventos
(-)
Redução
proposta para a
_ª Reformulação]]/Tabela115[[#This Row],[GESTÃO
Comunicação 
e Eventos
Orçamento 
Atualizado]]</f>
        <v>#DIV/0!</v>
      </c>
      <c r="CQ19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3" s="31"/>
      <c r="CS193" s="31"/>
      <c r="CT19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3" s="93"/>
      <c r="CV193" s="201" t="e">
        <f>Tabela115[[#This Row],[GESTÃO
Suporte Técnico-Administrativo
Despesa Liquidada até __/__/____]]/Tabela115[[#This Row],[GESTÃO
Suporte Técnico-Administrativo
Orçamento 
Atualizado]]</f>
        <v>#DIV/0!</v>
      </c>
      <c r="CW193" s="93"/>
      <c r="CX19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3" s="93"/>
      <c r="CZ19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3" s="31"/>
      <c r="DC193" s="31"/>
      <c r="DD19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3" s="93"/>
      <c r="DF193" s="201" t="e">
        <f>Tabela115[[#This Row],[GESTÃO
Tecnologia da
Informação
Despesa Liquidada até __/__/____]]/Tabela115[[#This Row],[GESTÃO
Tecnologia da
Informação
Orçamento 
Atualizado]]</f>
        <v>#DIV/0!</v>
      </c>
      <c r="DG193" s="93"/>
      <c r="DH19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3" s="93"/>
      <c r="DJ193" s="201" t="e">
        <f>-Tabela115[[#This Row],[GESTÃO
Tecnologia da
Informação
(-)
Redução
proposta para a
_ª Reformulação]]/Tabela115[[#This Row],[GESTÃO
Tecnologia da
Informação
Orçamento 
Atualizado]]</f>
        <v>#DIV/0!</v>
      </c>
      <c r="DK19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3" s="31"/>
      <c r="DM193" s="31"/>
      <c r="DN193" s="31">
        <f>Tabela115[[#This Row],[GESTÃO
Infraestrutura
Proposta Orçamentária Inicial]]+Tabela115[[#This Row],[GESTÃO
Infraestrutura
Transposições Orçamentárias 
Nº __ a __ 
e
Reformulações
aprovadas]]</f>
        <v>0</v>
      </c>
      <c r="DO193" s="93"/>
      <c r="DP193" s="201" t="e">
        <f>Tabela115[[#This Row],[GESTÃO
Infraestrutura
Despesa Liquidada até __/__/____]]/Tabela115[[#This Row],[GESTÃO
Infraestrutura
Orçamento 
Atualizado]]</f>
        <v>#DIV/0!</v>
      </c>
      <c r="DQ193" s="93"/>
      <c r="DR193" s="201" t="e">
        <f>Tabela115[[#This Row],[GESTÃO
Infraestrutura
(+)
Suplementação
 proposta para a
_ª Reformulação]]/Tabela115[[#This Row],[GESTÃO
Infraestrutura
Orçamento 
Atualizado]]</f>
        <v>#DIV/0!</v>
      </c>
      <c r="DS193" s="93"/>
      <c r="DT193" s="201" t="e">
        <f>Tabela115[[#This Row],[GESTÃO
Infraestrutura
(-)
Redução
proposta para a
_ª Reformulação]]/Tabela115[[#This Row],[GESTÃO
Infraestrutura
Orçamento 
Atualizado]]</f>
        <v>#DIV/0!</v>
      </c>
      <c r="DU19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3" s="89"/>
    </row>
    <row r="194" spans="1:127" s="37" customFormat="1" ht="12" x14ac:dyDescent="0.25">
      <c r="A194" s="74" t="s">
        <v>218</v>
      </c>
      <c r="B194" s="43" t="s">
        <v>779</v>
      </c>
      <c r="C194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4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4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4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4" s="216" t="e">
        <f>Tabela115[[#This Row],[DESPESA
LIQUIDADA ATÉ
 __/__/____]]/Tabela115[[#This Row],[ORÇAMENTO
ATUALIZADO]]</f>
        <v>#DIV/0!</v>
      </c>
      <c r="H194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4" s="270" t="e">
        <f>Tabela115[[#This Row],[(+)
SUPLEMENTAÇÃO
PROPOSTA PARA A
_ª
REFORMULAÇÃO]]/Tabela115[[#This Row],[ORÇAMENTO
ATUALIZADO]]</f>
        <v>#DIV/0!</v>
      </c>
      <c r="J194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4" s="270" t="e">
        <f>-Tabela115[[#This Row],[(-)
REDUÇÃO
PROPOSTA PARA A
_ª
REFORMULAÇÃO]]/Tabela115[[#This Row],[ORÇAMENTO
ATUALIZADO]]</f>
        <v>#DIV/0!</v>
      </c>
      <c r="L194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4" s="272" t="e">
        <f>(Tabela115[[#This Row],[PROPOSTA
ORÇAMENTÁRIA
ATUALIZADA
APÓS A
_ª
REFORMULAÇÃO]]/Tabela115[[#This Row],[ORÇAMENTO
ATUALIZADO]])-1</f>
        <v>#DIV/0!</v>
      </c>
      <c r="N194" s="221">
        <f>SUM(N195)</f>
        <v>0</v>
      </c>
      <c r="O194" s="92">
        <f>SUM(O195)</f>
        <v>0</v>
      </c>
      <c r="P194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4" s="92">
        <f>SUM(Q195)</f>
        <v>0</v>
      </c>
      <c r="R194" s="217" t="e">
        <f>Tabela115[[#This Row],[GOVERNANÇA
Direção e
Liderança
Despesa Liquidada até __/__/____]]/Tabela115[[#This Row],[GOVERNANÇA
Direção e
Liderança
Orçamento 
Atualizado]]</f>
        <v>#DIV/0!</v>
      </c>
      <c r="S194" s="92">
        <f>SUM(S195)</f>
        <v>0</v>
      </c>
      <c r="T194" s="217" t="e">
        <f>Tabela115[[#This Row],[GOVERNANÇA
Direção e
Liderança
(+)
Suplementação
 proposta para a
_ª Reformulação]]/Tabela115[[#This Row],[GOVERNANÇA
Direção e
Liderança
Orçamento 
Atualizado]]</f>
        <v>#DIV/0!</v>
      </c>
      <c r="U194" s="92">
        <f>SUM(U195)</f>
        <v>0</v>
      </c>
      <c r="V194" s="220" t="e">
        <f>-Tabela115[[#This Row],[GOVERNANÇA
Direção e
Liderança
(-)
Redução
proposta para a
_ª Reformulação]]/Tabela115[[#This Row],[GOVERNANÇA
Direção e
Liderança
Orçamento 
Atualizado]]</f>
        <v>#DIV/0!</v>
      </c>
      <c r="W194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4" s="80">
        <f>SUM(X195)</f>
        <v>0</v>
      </c>
      <c r="Y194" s="80">
        <f>SUM(Y195)</f>
        <v>0</v>
      </c>
      <c r="Z194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4" s="92">
        <f>SUM(AA195)</f>
        <v>0</v>
      </c>
      <c r="AB194" s="217" t="e">
        <f>Tabela115[[#This Row],[GOVERNANÇA
Relacionamento 
Institucional
Despesa Liquidada até __/__/____]]/Tabela115[[#This Row],[GOVERNANÇA
Relacionamento 
Institucional
Orçamento 
Atualizado]]</f>
        <v>#DIV/0!</v>
      </c>
      <c r="AC194" s="92">
        <f>SUM(AC195)</f>
        <v>0</v>
      </c>
      <c r="AD194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4" s="92">
        <f>SUM(AE195)</f>
        <v>0</v>
      </c>
      <c r="AF194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4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4" s="80">
        <f>SUM(AH195)</f>
        <v>0</v>
      </c>
      <c r="AI194" s="92">
        <f>SUM(AI195)</f>
        <v>0</v>
      </c>
      <c r="AJ194" s="92">
        <f>Tabela115[[#This Row],[GOVERNANÇA
Estratégia
Proposta Orçamentária Inicial]]+Tabela115[[#This Row],[GOVERNANÇA
Estratégia
Transposições Orçamentárias 
Nº __ a __ 
e
Reformulações
aprovadas]]</f>
        <v>0</v>
      </c>
      <c r="AK194" s="92">
        <f>SUM(AK195)</f>
        <v>0</v>
      </c>
      <c r="AL194" s="220" t="e">
        <f>Tabela115[[#This Row],[GOVERNANÇA
Estratégia
Despesa Liquidada até __/__/____]]/Tabela115[[#This Row],[GOVERNANÇA
Estratégia
Orçamento 
Atualizado]]</f>
        <v>#DIV/0!</v>
      </c>
      <c r="AM194" s="92">
        <f>SUM(AM195)</f>
        <v>0</v>
      </c>
      <c r="AN194" s="217" t="e">
        <f>Tabela115[[#This Row],[GOVERNANÇA
Estratégia
(+)
Suplementação
 proposta para a
_ª Reformulação]]/Tabela115[[#This Row],[GOVERNANÇA
Estratégia
Orçamento 
Atualizado]]</f>
        <v>#DIV/0!</v>
      </c>
      <c r="AO194" s="92">
        <f>SUM(AO195)</f>
        <v>0</v>
      </c>
      <c r="AP194" s="217" t="e">
        <f>-Tabela115[[#This Row],[GOVERNANÇA
Estratégia
(-)
Redução
proposta para a
_ª Reformulação]]/Tabela115[[#This Row],[GOVERNANÇA
Estratégia
Orçamento 
Atualizado]]</f>
        <v>#DIV/0!</v>
      </c>
      <c r="AQ194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4" s="80">
        <f>SUM(AR195)</f>
        <v>0</v>
      </c>
      <c r="AS194" s="92">
        <f>SUM(AS195)</f>
        <v>0</v>
      </c>
      <c r="AT194" s="92">
        <f>Tabela115[[#This Row],[GOVERNANÇA
Controle
Proposta Orçamentária Inicial]]+Tabela115[[#This Row],[GOVERNANÇA
Controle
Transposições Orçamentárias 
Nº __ a __ 
e
Reformulações
aprovadas]]</f>
        <v>0</v>
      </c>
      <c r="AU194" s="92">
        <f>SUM(AU195)</f>
        <v>0</v>
      </c>
      <c r="AV194" s="217" t="e">
        <f>Tabela115[[#This Row],[GOVERNANÇA
Controle
Despesa Liquidada até __/__/____]]/Tabela115[[#This Row],[GOVERNANÇA
Controle
Orçamento 
Atualizado]]</f>
        <v>#DIV/0!</v>
      </c>
      <c r="AW194" s="92">
        <f>SUM(AW195)</f>
        <v>0</v>
      </c>
      <c r="AX194" s="217" t="e">
        <f>Tabela115[[#This Row],[GOVERNANÇA
Controle
(+)
Suplementação
 proposta para a
_ª Reformulação]]/Tabela115[[#This Row],[GOVERNANÇA
Controle
Orçamento 
Atualizado]]</f>
        <v>#DIV/0!</v>
      </c>
      <c r="AY194" s="92">
        <f>SUM(AY195)</f>
        <v>0</v>
      </c>
      <c r="AZ194" s="217" t="e">
        <f>-Tabela115[[#This Row],[GOVERNANÇA
Controle
(-)
Redução
proposta para a
_ª Reformulação]]/Tabela115[[#This Row],[GOVERNANÇA
Controle
Orçamento 
Atualizado]]</f>
        <v>#DIV/0!</v>
      </c>
      <c r="BA194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4" s="221">
        <f>SUM(BC195)</f>
        <v>0</v>
      </c>
      <c r="BD194" s="92">
        <f>SUM(BD195)</f>
        <v>0</v>
      </c>
      <c r="BE194" s="92">
        <f>Tabela115[[#This Row],[FINALIDADE
Fiscalização
Proposta Orçamentária Inicial]]+Tabela115[[#This Row],[FINALIDADE
Fiscalização
Transposições Orçamentárias 
Nº __ a __ 
e
Reformulações
aprovadas]]</f>
        <v>0</v>
      </c>
      <c r="BF194" s="92">
        <f>SUM(BF195)</f>
        <v>0</v>
      </c>
      <c r="BG194" s="217" t="e">
        <f>Tabela115[[#This Row],[FINALIDADE
Fiscalização
Despesa Liquidada até __/__/____]]/Tabela115[[#This Row],[FINALIDADE
Fiscalização
Orçamento 
Atualizado]]</f>
        <v>#DIV/0!</v>
      </c>
      <c r="BH194" s="92">
        <f>SUM(BH195)</f>
        <v>0</v>
      </c>
      <c r="BI194" s="217" t="e">
        <f>Tabela115[[#This Row],[FINALIDADE
Fiscalização
(+)
Suplementação
 proposta para a
_ª Reformulação]]/Tabela115[[#This Row],[FINALIDADE
Fiscalização
Orçamento 
Atualizado]]</f>
        <v>#DIV/0!</v>
      </c>
      <c r="BJ194" s="92">
        <f>SUM(BJ195)</f>
        <v>0</v>
      </c>
      <c r="BK194" s="217" t="e">
        <f>Tabela115[[#This Row],[FINALIDADE
Fiscalização
(-)
Redução
proposta para a
_ª Reformulação]]/Tabela115[[#This Row],[FINALIDADE
Fiscalização
Orçamento 
Atualizado]]</f>
        <v>#DIV/0!</v>
      </c>
      <c r="BL194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4" s="80">
        <f>SUM(BM195)</f>
        <v>0</v>
      </c>
      <c r="BN194" s="92">
        <f>SUM(BN195)</f>
        <v>0</v>
      </c>
      <c r="BO194" s="92">
        <f>Tabela115[[#This Row],[FINALIDADE
Registro
Proposta Orçamentária Inicial]]+Tabela115[[#This Row],[FINALIDADE
Registro
Transposições Orçamentárias 
Nº __ a __ 
e
Reformulações
aprovadas]]</f>
        <v>0</v>
      </c>
      <c r="BP194" s="92">
        <f>SUM(BP195)</f>
        <v>0</v>
      </c>
      <c r="BQ194" s="220" t="e">
        <f>Tabela115[[#This Row],[FINALIDADE
Registro
Despesa Liquidada até __/__/____]]/Tabela115[[#This Row],[FINALIDADE
Registro
Orçamento 
Atualizado]]</f>
        <v>#DIV/0!</v>
      </c>
      <c r="BR194" s="92">
        <f>SUM(BR195)</f>
        <v>0</v>
      </c>
      <c r="BS194" s="220" t="e">
        <f>Tabela115[[#This Row],[FINALIDADE
Registro
(+)
Suplementação
 proposta para a
_ª Reformulação]]/Tabela115[[#This Row],[FINALIDADE
Registro
Orçamento 
Atualizado]]</f>
        <v>#DIV/0!</v>
      </c>
      <c r="BT194" s="92">
        <f>SUM(BT195)</f>
        <v>0</v>
      </c>
      <c r="BU194" s="220" t="e">
        <f>Tabela115[[#This Row],[FINALIDADE
Registro
(-)
Redução
proposta para a
_ª Reformulação]]/Tabela115[[#This Row],[FINALIDADE
Registro
Orçamento 
Atualizado]]</f>
        <v>#DIV/0!</v>
      </c>
      <c r="BV194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4" s="243">
        <f>SUM(BW195)</f>
        <v>0</v>
      </c>
      <c r="BX194" s="80">
        <f>SUM(BX195)</f>
        <v>0</v>
      </c>
      <c r="BY194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4" s="92">
        <f>SUM(BZ195)</f>
        <v>0</v>
      </c>
      <c r="CA194" s="217" t="e">
        <f>Tabela115[[#This Row],[FINALIDADE
Julgamento e Normatização
Despesa Liquidada até __/__/____]]/Tabela115[[#This Row],[FINALIDADE
Julgamento e Normatização
Orçamento 
Atualizado]]</f>
        <v>#DIV/0!</v>
      </c>
      <c r="CB194" s="92">
        <f>SUM(CB195)</f>
        <v>0</v>
      </c>
      <c r="CC194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4" s="92">
        <f>SUM(CD195)</f>
        <v>0</v>
      </c>
      <c r="CE194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194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4" s="80">
        <f>SUM(CH195)</f>
        <v>0</v>
      </c>
      <c r="CI194" s="80">
        <f>SUM(CI195)</f>
        <v>0</v>
      </c>
      <c r="CJ194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4" s="92">
        <f>SUM(CK195)</f>
        <v>0</v>
      </c>
      <c r="CL194" s="217" t="e">
        <f>Tabela115[[#This Row],[GESTÃO
Comunicação 
e Eventos
Despesa Liquidada até __/__/____]]/Tabela115[[#This Row],[GESTÃO
Comunicação 
e Eventos
Orçamento 
Atualizado]]</f>
        <v>#DIV/0!</v>
      </c>
      <c r="CM194" s="92">
        <f>SUM(CM195)</f>
        <v>0</v>
      </c>
      <c r="CN194" s="217" t="e">
        <f>Tabela115[[#This Row],[GESTÃO
Comunicação 
e Eventos
(+)
Suplementação
 proposta para a
_ª Reformulação]]/Tabela115[[#This Row],[GESTÃO
Comunicação 
e Eventos
Orçamento 
Atualizado]]</f>
        <v>#DIV/0!</v>
      </c>
      <c r="CO194" s="92">
        <f>SUM(CO195)</f>
        <v>0</v>
      </c>
      <c r="CP194" s="217" t="e">
        <f>-Tabela115[[#This Row],[GESTÃO
Comunicação 
e Eventos
(-)
Redução
proposta para a
_ª Reformulação]]/Tabela115[[#This Row],[GESTÃO
Comunicação 
e Eventos
Orçamento 
Atualizado]]</f>
        <v>#DIV/0!</v>
      </c>
      <c r="CQ194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4" s="80">
        <f>SUM(CR195)</f>
        <v>0</v>
      </c>
      <c r="CS194" s="80">
        <f>SUM(CS195)</f>
        <v>0</v>
      </c>
      <c r="CT194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4" s="92">
        <f>SUM(CU195)</f>
        <v>0</v>
      </c>
      <c r="CV194" s="217" t="e">
        <f>Tabela115[[#This Row],[GESTÃO
Suporte Técnico-Administrativo
Despesa Liquidada até __/__/____]]/Tabela115[[#This Row],[GESTÃO
Suporte Técnico-Administrativo
Orçamento 
Atualizado]]</f>
        <v>#DIV/0!</v>
      </c>
      <c r="CW194" s="92">
        <f>SUM(CW195)</f>
        <v>0</v>
      </c>
      <c r="CX194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4" s="92">
        <f>SUM(CY195)</f>
        <v>0</v>
      </c>
      <c r="CZ194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194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4" s="80">
        <f>SUM(DB195)</f>
        <v>0</v>
      </c>
      <c r="DC194" s="80">
        <f>SUM(DC195)</f>
        <v>0</v>
      </c>
      <c r="DD194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4" s="92">
        <f>SUM(DE195)</f>
        <v>0</v>
      </c>
      <c r="DF194" s="217" t="e">
        <f>Tabela115[[#This Row],[GESTÃO
Tecnologia da
Informação
Despesa Liquidada até __/__/____]]/Tabela115[[#This Row],[GESTÃO
Tecnologia da
Informação
Orçamento 
Atualizado]]</f>
        <v>#DIV/0!</v>
      </c>
      <c r="DG194" s="92">
        <f>SUM(DG195)</f>
        <v>0</v>
      </c>
      <c r="DH194" s="217" t="e">
        <f>Tabela115[[#This Row],[GESTÃO
Tecnologia da
Informação
(+)
Suplementação
 proposta para a
_ª Reformulação]]/Tabela115[[#This Row],[GESTÃO
Tecnologia da
Informação
Orçamento 
Atualizado]]</f>
        <v>#DIV/0!</v>
      </c>
      <c r="DI194" s="92">
        <f>SUM(DI195)</f>
        <v>0</v>
      </c>
      <c r="DJ194" s="217" t="e">
        <f>-Tabela115[[#This Row],[GESTÃO
Tecnologia da
Informação
(-)
Redução
proposta para a
_ª Reformulação]]/Tabela115[[#This Row],[GESTÃO
Tecnologia da
Informação
Orçamento 
Atualizado]]</f>
        <v>#DIV/0!</v>
      </c>
      <c r="DK194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4" s="80">
        <f>SUM(DL195)</f>
        <v>0</v>
      </c>
      <c r="DM194" s="80">
        <f>SUM(DM195)</f>
        <v>0</v>
      </c>
      <c r="DN194" s="80">
        <f>Tabela115[[#This Row],[GESTÃO
Infraestrutura
Proposta Orçamentária Inicial]]+Tabela115[[#This Row],[GESTÃO
Infraestrutura
Transposições Orçamentárias 
Nº __ a __ 
e
Reformulações
aprovadas]]</f>
        <v>0</v>
      </c>
      <c r="DO194" s="92">
        <f>SUM(DO195)</f>
        <v>0</v>
      </c>
      <c r="DP194" s="217" t="e">
        <f>Tabela115[[#This Row],[GESTÃO
Infraestrutura
Despesa Liquidada até __/__/____]]/Tabela115[[#This Row],[GESTÃO
Infraestrutura
Orçamento 
Atualizado]]</f>
        <v>#DIV/0!</v>
      </c>
      <c r="DQ194" s="92">
        <f>SUM(DQ195)</f>
        <v>0</v>
      </c>
      <c r="DR194" s="217" t="e">
        <f>Tabela115[[#This Row],[GESTÃO
Infraestrutura
(+)
Suplementação
 proposta para a
_ª Reformulação]]/Tabela115[[#This Row],[GESTÃO
Infraestrutura
Orçamento 
Atualizado]]</f>
        <v>#DIV/0!</v>
      </c>
      <c r="DS194" s="92">
        <f>SUM(DS195)</f>
        <v>0</v>
      </c>
      <c r="DT194" s="217" t="e">
        <f>Tabela115[[#This Row],[GESTÃO
Infraestrutura
(-)
Redução
proposta para a
_ª Reformulação]]/Tabela115[[#This Row],[GESTÃO
Infraestrutura
Orçamento 
Atualizado]]</f>
        <v>#DIV/0!</v>
      </c>
      <c r="DU194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4" s="94"/>
    </row>
    <row r="195" spans="1:127" s="18" customFormat="1" ht="12" x14ac:dyDescent="0.25">
      <c r="A195" s="75" t="s">
        <v>780</v>
      </c>
      <c r="B195" s="42" t="s">
        <v>781</v>
      </c>
      <c r="C19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5" s="230" t="e">
        <f>Tabela115[[#This Row],[DESPESA
LIQUIDADA ATÉ
 __/__/____]]/Tabela115[[#This Row],[ORÇAMENTO
ATUALIZADO]]</f>
        <v>#DIV/0!</v>
      </c>
      <c r="H195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5" s="266" t="e">
        <f>Tabela115[[#This Row],[(+)
SUPLEMENTAÇÃO
PROPOSTA PARA A
_ª
REFORMULAÇÃO]]/Tabela115[[#This Row],[ORÇAMENTO
ATUALIZADO]]</f>
        <v>#DIV/0!</v>
      </c>
      <c r="J195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5" s="266" t="e">
        <f>-Tabela115[[#This Row],[(-)
REDUÇÃO
PROPOSTA PARA A
_ª
REFORMULAÇÃO]]/Tabela115[[#This Row],[ORÇAMENTO
ATUALIZADO]]</f>
        <v>#DIV/0!</v>
      </c>
      <c r="L195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5" s="268" t="e">
        <f>(Tabela115[[#This Row],[PROPOSTA
ORÇAMENTÁRIA
ATUALIZADA
APÓS A
_ª
REFORMULAÇÃO]]/Tabela115[[#This Row],[ORÇAMENTO
ATUALIZADO]])-1</f>
        <v>#DIV/0!</v>
      </c>
      <c r="N195" s="225"/>
      <c r="O195" s="93"/>
      <c r="P19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5" s="93"/>
      <c r="R195" s="201" t="e">
        <f>Tabela115[[#This Row],[GOVERNANÇA
Direção e
Liderança
Despesa Liquidada até __/__/____]]/Tabela115[[#This Row],[GOVERNANÇA
Direção e
Liderança
Orçamento 
Atualizado]]</f>
        <v>#DIV/0!</v>
      </c>
      <c r="S195" s="93"/>
      <c r="T195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5" s="93"/>
      <c r="V195" s="202" t="e">
        <f>-Tabela115[[#This Row],[GOVERNANÇA
Direção e
Liderança
(-)
Redução
proposta para a
_ª Reformulação]]/Tabela115[[#This Row],[GOVERNANÇA
Direção e
Liderança
Orçamento 
Atualizado]]</f>
        <v>#DIV/0!</v>
      </c>
      <c r="W19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5" s="31"/>
      <c r="Y195" s="31"/>
      <c r="Z19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5" s="93"/>
      <c r="AB195" s="201" t="e">
        <f>Tabela115[[#This Row],[GOVERNANÇA
Relacionamento 
Institucional
Despesa Liquidada até __/__/____]]/Tabela115[[#This Row],[GOVERNANÇA
Relacionamento 
Institucional
Orçamento 
Atualizado]]</f>
        <v>#DIV/0!</v>
      </c>
      <c r="AC195" s="93"/>
      <c r="AD195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5" s="93"/>
      <c r="AF19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5" s="31"/>
      <c r="AI195" s="93"/>
      <c r="AJ195" s="93">
        <f>Tabela115[[#This Row],[GOVERNANÇA
Estratégia
Proposta Orçamentária Inicial]]+Tabela115[[#This Row],[GOVERNANÇA
Estratégia
Transposições Orçamentárias 
Nº __ a __ 
e
Reformulações
aprovadas]]</f>
        <v>0</v>
      </c>
      <c r="AK195" s="93"/>
      <c r="AL195" s="202" t="e">
        <f>Tabela115[[#This Row],[GOVERNANÇA
Estratégia
Despesa Liquidada até __/__/____]]/Tabela115[[#This Row],[GOVERNANÇA
Estratégia
Orçamento 
Atualizado]]</f>
        <v>#DIV/0!</v>
      </c>
      <c r="AM195" s="93"/>
      <c r="AN195" s="201" t="e">
        <f>Tabela115[[#This Row],[GOVERNANÇA
Estratégia
(+)
Suplementação
 proposta para a
_ª Reformulação]]/Tabela115[[#This Row],[GOVERNANÇA
Estratégia
Orçamento 
Atualizado]]</f>
        <v>#DIV/0!</v>
      </c>
      <c r="AO195" s="93"/>
      <c r="AP195" s="201" t="e">
        <f>-Tabela115[[#This Row],[GOVERNANÇA
Estratégia
(-)
Redução
proposta para a
_ª Reformulação]]/Tabela115[[#This Row],[GOVERNANÇA
Estratégia
Orçamento 
Atualizado]]</f>
        <v>#DIV/0!</v>
      </c>
      <c r="AQ19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5" s="31"/>
      <c r="AS195" s="93"/>
      <c r="AT195" s="93">
        <f>Tabela115[[#This Row],[GOVERNANÇA
Controle
Proposta Orçamentária Inicial]]+Tabela115[[#This Row],[GOVERNANÇA
Controle
Transposições Orçamentárias 
Nº __ a __ 
e
Reformulações
aprovadas]]</f>
        <v>0</v>
      </c>
      <c r="AU195" s="93"/>
      <c r="AV195" s="201" t="e">
        <f>Tabela115[[#This Row],[GOVERNANÇA
Controle
Despesa Liquidada até __/__/____]]/Tabela115[[#This Row],[GOVERNANÇA
Controle
Orçamento 
Atualizado]]</f>
        <v>#DIV/0!</v>
      </c>
      <c r="AW195" s="93"/>
      <c r="AX195" s="201" t="e">
        <f>Tabela115[[#This Row],[GOVERNANÇA
Controle
(+)
Suplementação
 proposta para a
_ª Reformulação]]/Tabela115[[#This Row],[GOVERNANÇA
Controle
Orçamento 
Atualizado]]</f>
        <v>#DIV/0!</v>
      </c>
      <c r="AY195" s="93"/>
      <c r="AZ195" s="201" t="e">
        <f>-Tabela115[[#This Row],[GOVERNANÇA
Controle
(-)
Redução
proposta para a
_ª Reformulação]]/Tabela115[[#This Row],[GOVERNANÇA
Controle
Orçamento 
Atualizado]]</f>
        <v>#DIV/0!</v>
      </c>
      <c r="BA19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5" s="225"/>
      <c r="BD195" s="93"/>
      <c r="BE195" s="93">
        <f>Tabela115[[#This Row],[FINALIDADE
Fiscalização
Proposta Orçamentária Inicial]]+Tabela115[[#This Row],[FINALIDADE
Fiscalização
Transposições Orçamentárias 
Nº __ a __ 
e
Reformulações
aprovadas]]</f>
        <v>0</v>
      </c>
      <c r="BF195" s="93"/>
      <c r="BG195" s="201" t="e">
        <f>Tabela115[[#This Row],[FINALIDADE
Fiscalização
Despesa Liquidada até __/__/____]]/Tabela115[[#This Row],[FINALIDADE
Fiscalização
Orçamento 
Atualizado]]</f>
        <v>#DIV/0!</v>
      </c>
      <c r="BH195" s="93"/>
      <c r="BI195" s="201" t="e">
        <f>Tabela115[[#This Row],[FINALIDADE
Fiscalização
(+)
Suplementação
 proposta para a
_ª Reformulação]]/Tabela115[[#This Row],[FINALIDADE
Fiscalização
Orçamento 
Atualizado]]</f>
        <v>#DIV/0!</v>
      </c>
      <c r="BJ195" s="93"/>
      <c r="BK195" s="201" t="e">
        <f>Tabela115[[#This Row],[FINALIDADE
Fiscalização
(-)
Redução
proposta para a
_ª Reformulação]]/Tabela115[[#This Row],[FINALIDADE
Fiscalização
Orçamento 
Atualizado]]</f>
        <v>#DIV/0!</v>
      </c>
      <c r="BL19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5" s="31"/>
      <c r="BN195" s="93"/>
      <c r="BO195" s="93">
        <f>Tabela115[[#This Row],[FINALIDADE
Registro
Proposta Orçamentária Inicial]]+Tabela115[[#This Row],[FINALIDADE
Registro
Transposições Orçamentárias 
Nº __ a __ 
e
Reformulações
aprovadas]]</f>
        <v>0</v>
      </c>
      <c r="BP195" s="93"/>
      <c r="BQ195" s="202" t="e">
        <f>Tabela115[[#This Row],[FINALIDADE
Registro
Despesa Liquidada até __/__/____]]/Tabela115[[#This Row],[FINALIDADE
Registro
Orçamento 
Atualizado]]</f>
        <v>#DIV/0!</v>
      </c>
      <c r="BR195" s="93"/>
      <c r="BS195" s="202" t="e">
        <f>Tabela115[[#This Row],[FINALIDADE
Registro
(+)
Suplementação
 proposta para a
_ª Reformulação]]/Tabela115[[#This Row],[FINALIDADE
Registro
Orçamento 
Atualizado]]</f>
        <v>#DIV/0!</v>
      </c>
      <c r="BT195" s="93"/>
      <c r="BU195" s="202" t="e">
        <f>Tabela115[[#This Row],[FINALIDADE
Registro
(-)
Redução
proposta para a
_ª Reformulação]]/Tabela115[[#This Row],[FINALIDADE
Registro
Orçamento 
Atualizado]]</f>
        <v>#DIV/0!</v>
      </c>
      <c r="BV19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5" s="244"/>
      <c r="BX195" s="31"/>
      <c r="BY19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5" s="93"/>
      <c r="CA195" s="201" t="e">
        <f>Tabela115[[#This Row],[FINALIDADE
Julgamento e Normatização
Despesa Liquidada até __/__/____]]/Tabela115[[#This Row],[FINALIDADE
Julgamento e Normatização
Orçamento 
Atualizado]]</f>
        <v>#DIV/0!</v>
      </c>
      <c r="CB195" s="93"/>
      <c r="CC19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5" s="93"/>
      <c r="CE19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5" s="31"/>
      <c r="CI195" s="31"/>
      <c r="CJ19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5" s="93"/>
      <c r="CL195" s="201" t="e">
        <f>Tabela115[[#This Row],[GESTÃO
Comunicação 
e Eventos
Despesa Liquidada até __/__/____]]/Tabela115[[#This Row],[GESTÃO
Comunicação 
e Eventos
Orçamento 
Atualizado]]</f>
        <v>#DIV/0!</v>
      </c>
      <c r="CM195" s="93"/>
      <c r="CN195" s="201" t="e">
        <f>Tabela115[[#This Row],[GESTÃO
Comunicação 
e Eventos
(+)
Suplementação
 proposta para a
_ª Reformulação]]/Tabela115[[#This Row],[GESTÃO
Comunicação 
e Eventos
Orçamento 
Atualizado]]</f>
        <v>#DIV/0!</v>
      </c>
      <c r="CO195" s="93"/>
      <c r="CP195" s="201" t="e">
        <f>-Tabela115[[#This Row],[GESTÃO
Comunicação 
e Eventos
(-)
Redução
proposta para a
_ª Reformulação]]/Tabela115[[#This Row],[GESTÃO
Comunicação 
e Eventos
Orçamento 
Atualizado]]</f>
        <v>#DIV/0!</v>
      </c>
      <c r="CQ19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5" s="31"/>
      <c r="CS195" s="31"/>
      <c r="CT19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5" s="93"/>
      <c r="CV195" s="201" t="e">
        <f>Tabela115[[#This Row],[GESTÃO
Suporte Técnico-Administrativo
Despesa Liquidada até __/__/____]]/Tabela115[[#This Row],[GESTÃO
Suporte Técnico-Administrativo
Orçamento 
Atualizado]]</f>
        <v>#DIV/0!</v>
      </c>
      <c r="CW195" s="93"/>
      <c r="CX195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5" s="93"/>
      <c r="CZ19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5" s="31"/>
      <c r="DC195" s="31"/>
      <c r="DD19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5" s="93"/>
      <c r="DF195" s="201" t="e">
        <f>Tabela115[[#This Row],[GESTÃO
Tecnologia da
Informação
Despesa Liquidada até __/__/____]]/Tabela115[[#This Row],[GESTÃO
Tecnologia da
Informação
Orçamento 
Atualizado]]</f>
        <v>#DIV/0!</v>
      </c>
      <c r="DG195" s="93"/>
      <c r="DH195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5" s="93"/>
      <c r="DJ195" s="201" t="e">
        <f>-Tabela115[[#This Row],[GESTÃO
Tecnologia da
Informação
(-)
Redução
proposta para a
_ª Reformulação]]/Tabela115[[#This Row],[GESTÃO
Tecnologia da
Informação
Orçamento 
Atualizado]]</f>
        <v>#DIV/0!</v>
      </c>
      <c r="DK19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5" s="31"/>
      <c r="DM195" s="31"/>
      <c r="DN195" s="31">
        <f>Tabela115[[#This Row],[GESTÃO
Infraestrutura
Proposta Orçamentária Inicial]]+Tabela115[[#This Row],[GESTÃO
Infraestrutura
Transposições Orçamentárias 
Nº __ a __ 
e
Reformulações
aprovadas]]</f>
        <v>0</v>
      </c>
      <c r="DO195" s="93"/>
      <c r="DP195" s="201" t="e">
        <f>Tabela115[[#This Row],[GESTÃO
Infraestrutura
Despesa Liquidada até __/__/____]]/Tabela115[[#This Row],[GESTÃO
Infraestrutura
Orçamento 
Atualizado]]</f>
        <v>#DIV/0!</v>
      </c>
      <c r="DQ195" s="93"/>
      <c r="DR195" s="201" t="e">
        <f>Tabela115[[#This Row],[GESTÃO
Infraestrutura
(+)
Suplementação
 proposta para a
_ª Reformulação]]/Tabela115[[#This Row],[GESTÃO
Infraestrutura
Orçamento 
Atualizado]]</f>
        <v>#DIV/0!</v>
      </c>
      <c r="DS195" s="93"/>
      <c r="DT195" s="201" t="e">
        <f>Tabela115[[#This Row],[GESTÃO
Infraestrutura
(-)
Redução
proposta para a
_ª Reformulação]]/Tabela115[[#This Row],[GESTÃO
Infraestrutura
Orçamento 
Atualizado]]</f>
        <v>#DIV/0!</v>
      </c>
      <c r="DU19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5" s="89"/>
    </row>
    <row r="196" spans="1:127" s="4" customFormat="1" ht="12.75" x14ac:dyDescent="0.25">
      <c r="A196" s="74" t="s">
        <v>219</v>
      </c>
      <c r="B196" s="189" t="s">
        <v>220</v>
      </c>
      <c r="C196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6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6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6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6" s="216" t="e">
        <f>Tabela115[[#This Row],[DESPESA
LIQUIDADA ATÉ
 __/__/____]]/Tabela115[[#This Row],[ORÇAMENTO
ATUALIZADO]]</f>
        <v>#DIV/0!</v>
      </c>
      <c r="H196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6" s="270" t="e">
        <f>Tabela115[[#This Row],[(+)
SUPLEMENTAÇÃO
PROPOSTA PARA A
_ª
REFORMULAÇÃO]]/Tabela115[[#This Row],[ORÇAMENTO
ATUALIZADO]]</f>
        <v>#DIV/0!</v>
      </c>
      <c r="J196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6" s="270" t="e">
        <f>-Tabela115[[#This Row],[(-)
REDUÇÃO
PROPOSTA PARA A
_ª
REFORMULAÇÃO]]/Tabela115[[#This Row],[ORÇAMENTO
ATUALIZADO]]</f>
        <v>#DIV/0!</v>
      </c>
      <c r="L196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6" s="272" t="e">
        <f>(Tabela115[[#This Row],[PROPOSTA
ORÇAMENTÁRIA
ATUALIZADA
APÓS A
_ª
REFORMULAÇÃO]]/Tabela115[[#This Row],[ORÇAMENTO
ATUALIZADO]])-1</f>
        <v>#DIV/0!</v>
      </c>
      <c r="N196" s="221">
        <f>SUM(N197:N211)</f>
        <v>0</v>
      </c>
      <c r="O196" s="38">
        <f>SUM(O197:O211)</f>
        <v>0</v>
      </c>
      <c r="P196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6" s="38">
        <f>SUM(Q197:Q211)</f>
        <v>0</v>
      </c>
      <c r="R196" s="196" t="e">
        <f>Tabela115[[#This Row],[GOVERNANÇA
Direção e
Liderança
Despesa Liquidada até __/__/____]]/Tabela115[[#This Row],[GOVERNANÇA
Direção e
Liderança
Orçamento 
Atualizado]]</f>
        <v>#DIV/0!</v>
      </c>
      <c r="S196" s="38">
        <f>SUM(S197:S211)</f>
        <v>0</v>
      </c>
      <c r="T196" s="196" t="e">
        <f>Tabela115[[#This Row],[GOVERNANÇA
Direção e
Liderança
(+)
Suplementação
 proposta para a
_ª Reformulação]]/Tabela115[[#This Row],[GOVERNANÇA
Direção e
Liderança
Orçamento 
Atualizado]]</f>
        <v>#DIV/0!</v>
      </c>
      <c r="U196" s="38">
        <f>SUM(U197:U211)</f>
        <v>0</v>
      </c>
      <c r="V196" s="199" t="e">
        <f>-Tabela115[[#This Row],[GOVERNANÇA
Direção e
Liderança
(-)
Redução
proposta para a
_ª Reformulação]]/Tabela115[[#This Row],[GOVERNANÇA
Direção e
Liderança
Orçamento 
Atualizado]]</f>
        <v>#DIV/0!</v>
      </c>
      <c r="W196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6" s="13">
        <f>SUM(X197:X211)</f>
        <v>0</v>
      </c>
      <c r="Y196" s="13">
        <f>SUM(Y197:Y211)</f>
        <v>0</v>
      </c>
      <c r="Z196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6" s="38">
        <f>SUM(AA197:AA211)</f>
        <v>0</v>
      </c>
      <c r="AB196" s="196" t="e">
        <f>Tabela115[[#This Row],[GOVERNANÇA
Relacionamento 
Institucional
Despesa Liquidada até __/__/____]]/Tabela115[[#This Row],[GOVERNANÇA
Relacionamento 
Institucional
Orçamento 
Atualizado]]</f>
        <v>#DIV/0!</v>
      </c>
      <c r="AC196" s="38">
        <f>SUM(AC197:AC211)</f>
        <v>0</v>
      </c>
      <c r="AD196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6" s="38">
        <f>SUM(AE197:AE211)</f>
        <v>0</v>
      </c>
      <c r="AF196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6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6" s="13">
        <f>SUM(AH197:AH211)</f>
        <v>0</v>
      </c>
      <c r="AI196" s="38">
        <f>SUM(AI197:AI211)</f>
        <v>0</v>
      </c>
      <c r="AJ196" s="38">
        <f>Tabela115[[#This Row],[GOVERNANÇA
Estratégia
Proposta Orçamentária Inicial]]+Tabela115[[#This Row],[GOVERNANÇA
Estratégia
Transposições Orçamentárias 
Nº __ a __ 
e
Reformulações
aprovadas]]</f>
        <v>0</v>
      </c>
      <c r="AK196" s="38">
        <f>SUM(AK197:AK211)</f>
        <v>0</v>
      </c>
      <c r="AL196" s="199" t="e">
        <f>Tabela115[[#This Row],[GOVERNANÇA
Estratégia
Despesa Liquidada até __/__/____]]/Tabela115[[#This Row],[GOVERNANÇA
Estratégia
Orçamento 
Atualizado]]</f>
        <v>#DIV/0!</v>
      </c>
      <c r="AM196" s="38">
        <f>SUM(AM197:AM211)</f>
        <v>0</v>
      </c>
      <c r="AN196" s="196" t="e">
        <f>Tabela115[[#This Row],[GOVERNANÇA
Estratégia
(+)
Suplementação
 proposta para a
_ª Reformulação]]/Tabela115[[#This Row],[GOVERNANÇA
Estratégia
Orçamento 
Atualizado]]</f>
        <v>#DIV/0!</v>
      </c>
      <c r="AO196" s="38">
        <f>SUM(AO197:AO211)</f>
        <v>0</v>
      </c>
      <c r="AP196" s="196" t="e">
        <f>-Tabela115[[#This Row],[GOVERNANÇA
Estratégia
(-)
Redução
proposta para a
_ª Reformulação]]/Tabela115[[#This Row],[GOVERNANÇA
Estratégia
Orçamento 
Atualizado]]</f>
        <v>#DIV/0!</v>
      </c>
      <c r="AQ196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6" s="13">
        <f>SUM(AR197:AR211)</f>
        <v>0</v>
      </c>
      <c r="AS196" s="38">
        <f>SUM(AS197:AS211)</f>
        <v>0</v>
      </c>
      <c r="AT196" s="38">
        <f>Tabela115[[#This Row],[GOVERNANÇA
Controle
Proposta Orçamentária Inicial]]+Tabela115[[#This Row],[GOVERNANÇA
Controle
Transposições Orçamentárias 
Nº __ a __ 
e
Reformulações
aprovadas]]</f>
        <v>0</v>
      </c>
      <c r="AU196" s="38">
        <f>SUM(AU197:AU211)</f>
        <v>0</v>
      </c>
      <c r="AV196" s="196" t="e">
        <f>Tabela115[[#This Row],[GOVERNANÇA
Controle
Despesa Liquidada até __/__/____]]/Tabela115[[#This Row],[GOVERNANÇA
Controle
Orçamento 
Atualizado]]</f>
        <v>#DIV/0!</v>
      </c>
      <c r="AW196" s="38">
        <f>SUM(AW197:AW211)</f>
        <v>0</v>
      </c>
      <c r="AX196" s="196" t="e">
        <f>Tabela115[[#This Row],[GOVERNANÇA
Controle
(+)
Suplementação
 proposta para a
_ª Reformulação]]/Tabela115[[#This Row],[GOVERNANÇA
Controle
Orçamento 
Atualizado]]</f>
        <v>#DIV/0!</v>
      </c>
      <c r="AY196" s="38">
        <f>SUM(AY197:AY211)</f>
        <v>0</v>
      </c>
      <c r="AZ196" s="196" t="e">
        <f>-Tabela115[[#This Row],[GOVERNANÇA
Controle
(-)
Redução
proposta para a
_ª Reformulação]]/Tabela115[[#This Row],[GOVERNANÇA
Controle
Orçamento 
Atualizado]]</f>
        <v>#DIV/0!</v>
      </c>
      <c r="BA196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6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6" s="198">
        <f>SUM(BC197:BC211)</f>
        <v>0</v>
      </c>
      <c r="BD196" s="38">
        <f>SUM(BD197:BD211)</f>
        <v>0</v>
      </c>
      <c r="BE196" s="38">
        <f>Tabela115[[#This Row],[FINALIDADE
Fiscalização
Proposta Orçamentária Inicial]]+Tabela115[[#This Row],[FINALIDADE
Fiscalização
Transposições Orçamentárias 
Nº __ a __ 
e
Reformulações
aprovadas]]</f>
        <v>0</v>
      </c>
      <c r="BF196" s="38">
        <f>SUM(BF197:BF211)</f>
        <v>0</v>
      </c>
      <c r="BG196" s="196" t="e">
        <f>Tabela115[[#This Row],[FINALIDADE
Fiscalização
Despesa Liquidada até __/__/____]]/Tabela115[[#This Row],[FINALIDADE
Fiscalização
Orçamento 
Atualizado]]</f>
        <v>#DIV/0!</v>
      </c>
      <c r="BH196" s="38">
        <f>SUM(BH197:BH211)</f>
        <v>0</v>
      </c>
      <c r="BI196" s="196" t="e">
        <f>Tabela115[[#This Row],[FINALIDADE
Fiscalização
(+)
Suplementação
 proposta para a
_ª Reformulação]]/Tabela115[[#This Row],[FINALIDADE
Fiscalização
Orçamento 
Atualizado]]</f>
        <v>#DIV/0!</v>
      </c>
      <c r="BJ196" s="38">
        <f>SUM(BJ197:BJ211)</f>
        <v>0</v>
      </c>
      <c r="BK196" s="196" t="e">
        <f>Tabela115[[#This Row],[FINALIDADE
Fiscalização
(-)
Redução
proposta para a
_ª Reformulação]]/Tabela115[[#This Row],[FINALIDADE
Fiscalização
Orçamento 
Atualizado]]</f>
        <v>#DIV/0!</v>
      </c>
      <c r="BL196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6" s="13">
        <f>SUM(BM197:BM211)</f>
        <v>0</v>
      </c>
      <c r="BN196" s="38">
        <f>SUM(BN197:BN211)</f>
        <v>0</v>
      </c>
      <c r="BO196" s="38">
        <f>Tabela115[[#This Row],[FINALIDADE
Registro
Proposta Orçamentária Inicial]]+Tabela115[[#This Row],[FINALIDADE
Registro
Transposições Orçamentárias 
Nº __ a __ 
e
Reformulações
aprovadas]]</f>
        <v>0</v>
      </c>
      <c r="BP196" s="38">
        <f>SUM(BP197:BP211)</f>
        <v>0</v>
      </c>
      <c r="BQ196" s="199" t="e">
        <f>Tabela115[[#This Row],[FINALIDADE
Registro
Despesa Liquidada até __/__/____]]/Tabela115[[#This Row],[FINALIDADE
Registro
Orçamento 
Atualizado]]</f>
        <v>#DIV/0!</v>
      </c>
      <c r="BR196" s="38">
        <f>SUM(BR197:BR211)</f>
        <v>0</v>
      </c>
      <c r="BS196" s="199" t="e">
        <f>Tabela115[[#This Row],[FINALIDADE
Registro
(+)
Suplementação
 proposta para a
_ª Reformulação]]/Tabela115[[#This Row],[FINALIDADE
Registro
Orçamento 
Atualizado]]</f>
        <v>#DIV/0!</v>
      </c>
      <c r="BT196" s="38">
        <f>SUM(BT197:BT211)</f>
        <v>0</v>
      </c>
      <c r="BU196" s="199" t="e">
        <f>Tabela115[[#This Row],[FINALIDADE
Registro
(-)
Redução
proposta para a
_ª Reformulação]]/Tabela115[[#This Row],[FINALIDADE
Registro
Orçamento 
Atualizado]]</f>
        <v>#DIV/0!</v>
      </c>
      <c r="BV196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6" s="242">
        <f>SUM(BW197:BW211)</f>
        <v>0</v>
      </c>
      <c r="BX196" s="13">
        <f>SUM(BX197:BX211)</f>
        <v>0</v>
      </c>
      <c r="BY196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6" s="38">
        <f>SUM(BZ197:BZ211)</f>
        <v>0</v>
      </c>
      <c r="CA196" s="196" t="e">
        <f>Tabela115[[#This Row],[FINALIDADE
Julgamento e Normatização
Despesa Liquidada até __/__/____]]/Tabela115[[#This Row],[FINALIDADE
Julgamento e Normatização
Orçamento 
Atualizado]]</f>
        <v>#DIV/0!</v>
      </c>
      <c r="CB196" s="38">
        <f>SUM(CB197:CB211)</f>
        <v>0</v>
      </c>
      <c r="CC196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6" s="38">
        <f>SUM(CD197:CD211)</f>
        <v>0</v>
      </c>
      <c r="CE196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196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6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6" s="13">
        <f>SUM(CH197:CH211)</f>
        <v>0</v>
      </c>
      <c r="CI196" s="13">
        <f>SUM(CI197:CI211)</f>
        <v>0</v>
      </c>
      <c r="CJ196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6" s="38">
        <f>SUM(CK197:CK211)</f>
        <v>0</v>
      </c>
      <c r="CL196" s="196" t="e">
        <f>Tabela115[[#This Row],[GESTÃO
Comunicação 
e Eventos
Despesa Liquidada até __/__/____]]/Tabela115[[#This Row],[GESTÃO
Comunicação 
e Eventos
Orçamento 
Atualizado]]</f>
        <v>#DIV/0!</v>
      </c>
      <c r="CM196" s="38">
        <f>SUM(CM197:CM211)</f>
        <v>0</v>
      </c>
      <c r="CN196" s="196" t="e">
        <f>Tabela115[[#This Row],[GESTÃO
Comunicação 
e Eventos
(+)
Suplementação
 proposta para a
_ª Reformulação]]/Tabela115[[#This Row],[GESTÃO
Comunicação 
e Eventos
Orçamento 
Atualizado]]</f>
        <v>#DIV/0!</v>
      </c>
      <c r="CO196" s="38">
        <f>SUM(CO197:CO211)</f>
        <v>0</v>
      </c>
      <c r="CP196" s="196" t="e">
        <f>-Tabela115[[#This Row],[GESTÃO
Comunicação 
e Eventos
(-)
Redução
proposta para a
_ª Reformulação]]/Tabela115[[#This Row],[GESTÃO
Comunicação 
e Eventos
Orçamento 
Atualizado]]</f>
        <v>#DIV/0!</v>
      </c>
      <c r="CQ196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6" s="13">
        <f>SUM(CR197:CR211)</f>
        <v>0</v>
      </c>
      <c r="CS196" s="13">
        <f>SUM(CS197:CS211)</f>
        <v>0</v>
      </c>
      <c r="CT196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6" s="38">
        <f>SUM(CU197:CU211)</f>
        <v>0</v>
      </c>
      <c r="CV196" s="196" t="e">
        <f>Tabela115[[#This Row],[GESTÃO
Suporte Técnico-Administrativo
Despesa Liquidada até __/__/____]]/Tabela115[[#This Row],[GESTÃO
Suporte Técnico-Administrativo
Orçamento 
Atualizado]]</f>
        <v>#DIV/0!</v>
      </c>
      <c r="CW196" s="38">
        <f>SUM(CW197:CW211)</f>
        <v>0</v>
      </c>
      <c r="CX196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6" s="38">
        <f>SUM(CY197:CY211)</f>
        <v>0</v>
      </c>
      <c r="CZ196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196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6" s="13">
        <f>SUM(DB197:DB211)</f>
        <v>0</v>
      </c>
      <c r="DC196" s="13">
        <f>SUM(DC197:DC211)</f>
        <v>0</v>
      </c>
      <c r="DD196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6" s="38">
        <f>SUM(DE197:DE211)</f>
        <v>0</v>
      </c>
      <c r="DF196" s="196" t="e">
        <f>Tabela115[[#This Row],[GESTÃO
Tecnologia da
Informação
Despesa Liquidada até __/__/____]]/Tabela115[[#This Row],[GESTÃO
Tecnologia da
Informação
Orçamento 
Atualizado]]</f>
        <v>#DIV/0!</v>
      </c>
      <c r="DG196" s="38">
        <f>SUM(DG197:DG211)</f>
        <v>0</v>
      </c>
      <c r="DH196" s="196" t="e">
        <f>Tabela115[[#This Row],[GESTÃO
Tecnologia da
Informação
(+)
Suplementação
 proposta para a
_ª Reformulação]]/Tabela115[[#This Row],[GESTÃO
Tecnologia da
Informação
Orçamento 
Atualizado]]</f>
        <v>#DIV/0!</v>
      </c>
      <c r="DI196" s="38">
        <f>SUM(DI197:DI211)</f>
        <v>0</v>
      </c>
      <c r="DJ196" s="196" t="e">
        <f>-Tabela115[[#This Row],[GESTÃO
Tecnologia da
Informação
(-)
Redução
proposta para a
_ª Reformulação]]/Tabela115[[#This Row],[GESTÃO
Tecnologia da
Informação
Orçamento 
Atualizado]]</f>
        <v>#DIV/0!</v>
      </c>
      <c r="DK196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6" s="13">
        <f>SUM(DL197:DL211)</f>
        <v>0</v>
      </c>
      <c r="DM196" s="13">
        <f>SUM(DM197:DM211)</f>
        <v>0</v>
      </c>
      <c r="DN196" s="13">
        <f>Tabela115[[#This Row],[GESTÃO
Infraestrutura
Proposta Orçamentária Inicial]]+Tabela115[[#This Row],[GESTÃO
Infraestrutura
Transposições Orçamentárias 
Nº __ a __ 
e
Reformulações
aprovadas]]</f>
        <v>0</v>
      </c>
      <c r="DO196" s="38">
        <f>SUM(DO197:DO211)</f>
        <v>0</v>
      </c>
      <c r="DP196" s="196" t="e">
        <f>Tabela115[[#This Row],[GESTÃO
Infraestrutura
Despesa Liquidada até __/__/____]]/Tabela115[[#This Row],[GESTÃO
Infraestrutura
Orçamento 
Atualizado]]</f>
        <v>#DIV/0!</v>
      </c>
      <c r="DQ196" s="38">
        <f>SUM(DQ197:DQ211)</f>
        <v>0</v>
      </c>
      <c r="DR196" s="196" t="e">
        <f>Tabela115[[#This Row],[GESTÃO
Infraestrutura
(+)
Suplementação
 proposta para a
_ª Reformulação]]/Tabela115[[#This Row],[GESTÃO
Infraestrutura
Orçamento 
Atualizado]]</f>
        <v>#DIV/0!</v>
      </c>
      <c r="DS196" s="38">
        <f>SUM(DS197:DS211)</f>
        <v>0</v>
      </c>
      <c r="DT196" s="196" t="e">
        <f>Tabela115[[#This Row],[GESTÃO
Infraestrutura
(-)
Redução
proposta para a
_ª Reformulação]]/Tabela115[[#This Row],[GESTÃO
Infraestrutura
Orçamento 
Atualizado]]</f>
        <v>#DIV/0!</v>
      </c>
      <c r="DU196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6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6" s="6"/>
    </row>
    <row r="197" spans="1:127" s="18" customFormat="1" ht="12" x14ac:dyDescent="0.25">
      <c r="A197" s="85" t="s">
        <v>221</v>
      </c>
      <c r="B197" s="213" t="s">
        <v>378</v>
      </c>
      <c r="C19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7" s="230" t="e">
        <f>Tabela115[[#This Row],[DESPESA
LIQUIDADA ATÉ
 __/__/____]]/Tabela115[[#This Row],[ORÇAMENTO
ATUALIZADO]]</f>
        <v>#DIV/0!</v>
      </c>
      <c r="H19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7" s="266" t="e">
        <f>Tabela115[[#This Row],[(+)
SUPLEMENTAÇÃO
PROPOSTA PARA A
_ª
REFORMULAÇÃO]]/Tabela115[[#This Row],[ORÇAMENTO
ATUALIZADO]]</f>
        <v>#DIV/0!</v>
      </c>
      <c r="J19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7" s="266" t="e">
        <f>-Tabela115[[#This Row],[(-)
REDUÇÃO
PROPOSTA PARA A
_ª
REFORMULAÇÃO]]/Tabela115[[#This Row],[ORÇAMENTO
ATUALIZADO]]</f>
        <v>#DIV/0!</v>
      </c>
      <c r="L19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7" s="268" t="e">
        <f>(Tabela115[[#This Row],[PROPOSTA
ORÇAMENTÁRIA
ATUALIZADA
APÓS A
_ª
REFORMULAÇÃO]]/Tabela115[[#This Row],[ORÇAMENTO
ATUALIZADO]])-1</f>
        <v>#DIV/0!</v>
      </c>
      <c r="N197" s="225"/>
      <c r="O197" s="93"/>
      <c r="P19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7" s="93"/>
      <c r="R197" s="201" t="e">
        <f>Tabela115[[#This Row],[GOVERNANÇA
Direção e
Liderança
Despesa Liquidada até __/__/____]]/Tabela115[[#This Row],[GOVERNANÇA
Direção e
Liderança
Orçamento 
Atualizado]]</f>
        <v>#DIV/0!</v>
      </c>
      <c r="S197" s="93"/>
      <c r="T197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7" s="93"/>
      <c r="V197" s="202" t="e">
        <f>-Tabela115[[#This Row],[GOVERNANÇA
Direção e
Liderança
(-)
Redução
proposta para a
_ª Reformulação]]/Tabela115[[#This Row],[GOVERNANÇA
Direção e
Liderança
Orçamento 
Atualizado]]</f>
        <v>#DIV/0!</v>
      </c>
      <c r="W19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7" s="31"/>
      <c r="Y197" s="31"/>
      <c r="Z19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7" s="93"/>
      <c r="AB197" s="201" t="e">
        <f>Tabela115[[#This Row],[GOVERNANÇA
Relacionamento 
Institucional
Despesa Liquidada até __/__/____]]/Tabela115[[#This Row],[GOVERNANÇA
Relacionamento 
Institucional
Orçamento 
Atualizado]]</f>
        <v>#DIV/0!</v>
      </c>
      <c r="AC197" s="93"/>
      <c r="AD19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7" s="93"/>
      <c r="AF19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7" s="31"/>
      <c r="AI197" s="93"/>
      <c r="AJ197" s="93">
        <f>Tabela115[[#This Row],[GOVERNANÇA
Estratégia
Proposta Orçamentária Inicial]]+Tabela115[[#This Row],[GOVERNANÇA
Estratégia
Transposições Orçamentárias 
Nº __ a __ 
e
Reformulações
aprovadas]]</f>
        <v>0</v>
      </c>
      <c r="AK197" s="93"/>
      <c r="AL197" s="202" t="e">
        <f>Tabela115[[#This Row],[GOVERNANÇA
Estratégia
Despesa Liquidada até __/__/____]]/Tabela115[[#This Row],[GOVERNANÇA
Estratégia
Orçamento 
Atualizado]]</f>
        <v>#DIV/0!</v>
      </c>
      <c r="AM197" s="93"/>
      <c r="AN197" s="201" t="e">
        <f>Tabela115[[#This Row],[GOVERNANÇA
Estratégia
(+)
Suplementação
 proposta para a
_ª Reformulação]]/Tabela115[[#This Row],[GOVERNANÇA
Estratégia
Orçamento 
Atualizado]]</f>
        <v>#DIV/0!</v>
      </c>
      <c r="AO197" s="93"/>
      <c r="AP197" s="201" t="e">
        <f>-Tabela115[[#This Row],[GOVERNANÇA
Estratégia
(-)
Redução
proposta para a
_ª Reformulação]]/Tabela115[[#This Row],[GOVERNANÇA
Estratégia
Orçamento 
Atualizado]]</f>
        <v>#DIV/0!</v>
      </c>
      <c r="AQ19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7" s="31"/>
      <c r="AS197" s="93"/>
      <c r="AT197" s="93">
        <f>Tabela115[[#This Row],[GOVERNANÇA
Controle
Proposta Orçamentária Inicial]]+Tabela115[[#This Row],[GOVERNANÇA
Controle
Transposições Orçamentárias 
Nº __ a __ 
e
Reformulações
aprovadas]]</f>
        <v>0</v>
      </c>
      <c r="AU197" s="93"/>
      <c r="AV197" s="201" t="e">
        <f>Tabela115[[#This Row],[GOVERNANÇA
Controle
Despesa Liquidada até __/__/____]]/Tabela115[[#This Row],[GOVERNANÇA
Controle
Orçamento 
Atualizado]]</f>
        <v>#DIV/0!</v>
      </c>
      <c r="AW197" s="93"/>
      <c r="AX197" s="201" t="e">
        <f>Tabela115[[#This Row],[GOVERNANÇA
Controle
(+)
Suplementação
 proposta para a
_ª Reformulação]]/Tabela115[[#This Row],[GOVERNANÇA
Controle
Orçamento 
Atualizado]]</f>
        <v>#DIV/0!</v>
      </c>
      <c r="AY197" s="93"/>
      <c r="AZ197" s="201" t="e">
        <f>-Tabela115[[#This Row],[GOVERNANÇA
Controle
(-)
Redução
proposta para a
_ª Reformulação]]/Tabela115[[#This Row],[GOVERNANÇA
Controle
Orçamento 
Atualizado]]</f>
        <v>#DIV/0!</v>
      </c>
      <c r="BA19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7" s="225"/>
      <c r="BD197" s="93"/>
      <c r="BE197" s="93">
        <f>Tabela115[[#This Row],[FINALIDADE
Fiscalização
Proposta Orçamentária Inicial]]+Tabela115[[#This Row],[FINALIDADE
Fiscalização
Transposições Orçamentárias 
Nº __ a __ 
e
Reformulações
aprovadas]]</f>
        <v>0</v>
      </c>
      <c r="BF197" s="93"/>
      <c r="BG197" s="201" t="e">
        <f>Tabela115[[#This Row],[FINALIDADE
Fiscalização
Despesa Liquidada até __/__/____]]/Tabela115[[#This Row],[FINALIDADE
Fiscalização
Orçamento 
Atualizado]]</f>
        <v>#DIV/0!</v>
      </c>
      <c r="BH197" s="93"/>
      <c r="BI197" s="201" t="e">
        <f>Tabela115[[#This Row],[FINALIDADE
Fiscalização
(+)
Suplementação
 proposta para a
_ª Reformulação]]/Tabela115[[#This Row],[FINALIDADE
Fiscalização
Orçamento 
Atualizado]]</f>
        <v>#DIV/0!</v>
      </c>
      <c r="BJ197" s="93"/>
      <c r="BK197" s="201" t="e">
        <f>Tabela115[[#This Row],[FINALIDADE
Fiscalização
(-)
Redução
proposta para a
_ª Reformulação]]/Tabela115[[#This Row],[FINALIDADE
Fiscalização
Orçamento 
Atualizado]]</f>
        <v>#DIV/0!</v>
      </c>
      <c r="BL19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7" s="31"/>
      <c r="BN197" s="93"/>
      <c r="BO197" s="93">
        <f>Tabela115[[#This Row],[FINALIDADE
Registro
Proposta Orçamentária Inicial]]+Tabela115[[#This Row],[FINALIDADE
Registro
Transposições Orçamentárias 
Nº __ a __ 
e
Reformulações
aprovadas]]</f>
        <v>0</v>
      </c>
      <c r="BP197" s="93"/>
      <c r="BQ197" s="202" t="e">
        <f>Tabela115[[#This Row],[FINALIDADE
Registro
Despesa Liquidada até __/__/____]]/Tabela115[[#This Row],[FINALIDADE
Registro
Orçamento 
Atualizado]]</f>
        <v>#DIV/0!</v>
      </c>
      <c r="BR197" s="93"/>
      <c r="BS197" s="202" t="e">
        <f>Tabela115[[#This Row],[FINALIDADE
Registro
(+)
Suplementação
 proposta para a
_ª Reformulação]]/Tabela115[[#This Row],[FINALIDADE
Registro
Orçamento 
Atualizado]]</f>
        <v>#DIV/0!</v>
      </c>
      <c r="BT197" s="93"/>
      <c r="BU197" s="202" t="e">
        <f>Tabela115[[#This Row],[FINALIDADE
Registro
(-)
Redução
proposta para a
_ª Reformulação]]/Tabela115[[#This Row],[FINALIDADE
Registro
Orçamento 
Atualizado]]</f>
        <v>#DIV/0!</v>
      </c>
      <c r="BV19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7" s="244"/>
      <c r="BX197" s="31"/>
      <c r="BY19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7" s="93"/>
      <c r="CA197" s="201" t="e">
        <f>Tabela115[[#This Row],[FINALIDADE
Julgamento e Normatização
Despesa Liquidada até __/__/____]]/Tabela115[[#This Row],[FINALIDADE
Julgamento e Normatização
Orçamento 
Atualizado]]</f>
        <v>#DIV/0!</v>
      </c>
      <c r="CB197" s="93"/>
      <c r="CC19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7" s="93"/>
      <c r="CE19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7" s="31"/>
      <c r="CI197" s="31"/>
      <c r="CJ19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7" s="93"/>
      <c r="CL197" s="201" t="e">
        <f>Tabela115[[#This Row],[GESTÃO
Comunicação 
e Eventos
Despesa Liquidada até __/__/____]]/Tabela115[[#This Row],[GESTÃO
Comunicação 
e Eventos
Orçamento 
Atualizado]]</f>
        <v>#DIV/0!</v>
      </c>
      <c r="CM197" s="93"/>
      <c r="CN197" s="201" t="e">
        <f>Tabela115[[#This Row],[GESTÃO
Comunicação 
e Eventos
(+)
Suplementação
 proposta para a
_ª Reformulação]]/Tabela115[[#This Row],[GESTÃO
Comunicação 
e Eventos
Orçamento 
Atualizado]]</f>
        <v>#DIV/0!</v>
      </c>
      <c r="CO197" s="93"/>
      <c r="CP197" s="201" t="e">
        <f>-Tabela115[[#This Row],[GESTÃO
Comunicação 
e Eventos
(-)
Redução
proposta para a
_ª Reformulação]]/Tabela115[[#This Row],[GESTÃO
Comunicação 
e Eventos
Orçamento 
Atualizado]]</f>
        <v>#DIV/0!</v>
      </c>
      <c r="CQ19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7" s="31"/>
      <c r="CS197" s="31"/>
      <c r="CT19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7" s="93"/>
      <c r="CV197" s="201" t="e">
        <f>Tabela115[[#This Row],[GESTÃO
Suporte Técnico-Administrativo
Despesa Liquidada até __/__/____]]/Tabela115[[#This Row],[GESTÃO
Suporte Técnico-Administrativo
Orçamento 
Atualizado]]</f>
        <v>#DIV/0!</v>
      </c>
      <c r="CW197" s="93"/>
      <c r="CX19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7" s="93"/>
      <c r="CZ19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7" s="31"/>
      <c r="DC197" s="31"/>
      <c r="DD19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7" s="93"/>
      <c r="DF197" s="201" t="e">
        <f>Tabela115[[#This Row],[GESTÃO
Tecnologia da
Informação
Despesa Liquidada até __/__/____]]/Tabela115[[#This Row],[GESTÃO
Tecnologia da
Informação
Orçamento 
Atualizado]]</f>
        <v>#DIV/0!</v>
      </c>
      <c r="DG197" s="93"/>
      <c r="DH19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7" s="93"/>
      <c r="DJ197" s="201" t="e">
        <f>-Tabela115[[#This Row],[GESTÃO
Tecnologia da
Informação
(-)
Redução
proposta para a
_ª Reformulação]]/Tabela115[[#This Row],[GESTÃO
Tecnologia da
Informação
Orçamento 
Atualizado]]</f>
        <v>#DIV/0!</v>
      </c>
      <c r="DK19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7" s="31"/>
      <c r="DM197" s="31"/>
      <c r="DN197" s="31">
        <f>Tabela115[[#This Row],[GESTÃO
Infraestrutura
Proposta Orçamentária Inicial]]+Tabela115[[#This Row],[GESTÃO
Infraestrutura
Transposições Orçamentárias 
Nº __ a __ 
e
Reformulações
aprovadas]]</f>
        <v>0</v>
      </c>
      <c r="DO197" s="93"/>
      <c r="DP197" s="201" t="e">
        <f>Tabela115[[#This Row],[GESTÃO
Infraestrutura
Despesa Liquidada até __/__/____]]/Tabela115[[#This Row],[GESTÃO
Infraestrutura
Orçamento 
Atualizado]]</f>
        <v>#DIV/0!</v>
      </c>
      <c r="DQ197" s="93"/>
      <c r="DR197" s="201" t="e">
        <f>Tabela115[[#This Row],[GESTÃO
Infraestrutura
(+)
Suplementação
 proposta para a
_ª Reformulação]]/Tabela115[[#This Row],[GESTÃO
Infraestrutura
Orçamento 
Atualizado]]</f>
        <v>#DIV/0!</v>
      </c>
      <c r="DS197" s="93"/>
      <c r="DT197" s="201" t="e">
        <f>Tabela115[[#This Row],[GESTÃO
Infraestrutura
(-)
Redução
proposta para a
_ª Reformulação]]/Tabela115[[#This Row],[GESTÃO
Infraestrutura
Orçamento 
Atualizado]]</f>
        <v>#DIV/0!</v>
      </c>
      <c r="DU19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7" s="89"/>
    </row>
    <row r="198" spans="1:127" s="18" customFormat="1" ht="12" x14ac:dyDescent="0.25">
      <c r="A198" s="85" t="s">
        <v>222</v>
      </c>
      <c r="B198" s="213" t="s">
        <v>905</v>
      </c>
      <c r="C19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8" s="230" t="e">
        <f>Tabela115[[#This Row],[DESPESA
LIQUIDADA ATÉ
 __/__/____]]/Tabela115[[#This Row],[ORÇAMENTO
ATUALIZADO]]</f>
        <v>#DIV/0!</v>
      </c>
      <c r="H19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8" s="266" t="e">
        <f>Tabela115[[#This Row],[(+)
SUPLEMENTAÇÃO
PROPOSTA PARA A
_ª
REFORMULAÇÃO]]/Tabela115[[#This Row],[ORÇAMENTO
ATUALIZADO]]</f>
        <v>#DIV/0!</v>
      </c>
      <c r="J19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8" s="266" t="e">
        <f>-Tabela115[[#This Row],[(-)
REDUÇÃO
PROPOSTA PARA A
_ª
REFORMULAÇÃO]]/Tabela115[[#This Row],[ORÇAMENTO
ATUALIZADO]]</f>
        <v>#DIV/0!</v>
      </c>
      <c r="L19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8" s="268" t="e">
        <f>(Tabela115[[#This Row],[PROPOSTA
ORÇAMENTÁRIA
ATUALIZADA
APÓS A
_ª
REFORMULAÇÃO]]/Tabela115[[#This Row],[ORÇAMENTO
ATUALIZADO]])-1</f>
        <v>#DIV/0!</v>
      </c>
      <c r="N198" s="225"/>
      <c r="O198" s="93"/>
      <c r="P19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8" s="93"/>
      <c r="R198" s="201" t="e">
        <f>Tabela115[[#This Row],[GOVERNANÇA
Direção e
Liderança
Despesa Liquidada até __/__/____]]/Tabela115[[#This Row],[GOVERNANÇA
Direção e
Liderança
Orçamento 
Atualizado]]</f>
        <v>#DIV/0!</v>
      </c>
      <c r="S198" s="93"/>
      <c r="T198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8" s="93"/>
      <c r="V198" s="202" t="e">
        <f>-Tabela115[[#This Row],[GOVERNANÇA
Direção e
Liderança
(-)
Redução
proposta para a
_ª Reformulação]]/Tabela115[[#This Row],[GOVERNANÇA
Direção e
Liderança
Orçamento 
Atualizado]]</f>
        <v>#DIV/0!</v>
      </c>
      <c r="W19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8" s="31"/>
      <c r="Y198" s="31"/>
      <c r="Z19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8" s="93"/>
      <c r="AB198" s="201" t="e">
        <f>Tabela115[[#This Row],[GOVERNANÇA
Relacionamento 
Institucional
Despesa Liquidada até __/__/____]]/Tabela115[[#This Row],[GOVERNANÇA
Relacionamento 
Institucional
Orçamento 
Atualizado]]</f>
        <v>#DIV/0!</v>
      </c>
      <c r="AC198" s="93"/>
      <c r="AD19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8" s="93"/>
      <c r="AF19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8" s="31"/>
      <c r="AI198" s="93"/>
      <c r="AJ198" s="93">
        <f>Tabela115[[#This Row],[GOVERNANÇA
Estratégia
Proposta Orçamentária Inicial]]+Tabela115[[#This Row],[GOVERNANÇA
Estratégia
Transposições Orçamentárias 
Nº __ a __ 
e
Reformulações
aprovadas]]</f>
        <v>0</v>
      </c>
      <c r="AK198" s="93"/>
      <c r="AL198" s="202" t="e">
        <f>Tabela115[[#This Row],[GOVERNANÇA
Estratégia
Despesa Liquidada até __/__/____]]/Tabela115[[#This Row],[GOVERNANÇA
Estratégia
Orçamento 
Atualizado]]</f>
        <v>#DIV/0!</v>
      </c>
      <c r="AM198" s="93"/>
      <c r="AN198" s="201" t="e">
        <f>Tabela115[[#This Row],[GOVERNANÇA
Estratégia
(+)
Suplementação
 proposta para a
_ª Reformulação]]/Tabela115[[#This Row],[GOVERNANÇA
Estratégia
Orçamento 
Atualizado]]</f>
        <v>#DIV/0!</v>
      </c>
      <c r="AO198" s="93"/>
      <c r="AP198" s="201" t="e">
        <f>-Tabela115[[#This Row],[GOVERNANÇA
Estratégia
(-)
Redução
proposta para a
_ª Reformulação]]/Tabela115[[#This Row],[GOVERNANÇA
Estratégia
Orçamento 
Atualizado]]</f>
        <v>#DIV/0!</v>
      </c>
      <c r="AQ19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8" s="31"/>
      <c r="AS198" s="93"/>
      <c r="AT198" s="93">
        <f>Tabela115[[#This Row],[GOVERNANÇA
Controle
Proposta Orçamentária Inicial]]+Tabela115[[#This Row],[GOVERNANÇA
Controle
Transposições Orçamentárias 
Nº __ a __ 
e
Reformulações
aprovadas]]</f>
        <v>0</v>
      </c>
      <c r="AU198" s="93"/>
      <c r="AV198" s="201" t="e">
        <f>Tabela115[[#This Row],[GOVERNANÇA
Controle
Despesa Liquidada até __/__/____]]/Tabela115[[#This Row],[GOVERNANÇA
Controle
Orçamento 
Atualizado]]</f>
        <v>#DIV/0!</v>
      </c>
      <c r="AW198" s="93"/>
      <c r="AX198" s="201" t="e">
        <f>Tabela115[[#This Row],[GOVERNANÇA
Controle
(+)
Suplementação
 proposta para a
_ª Reformulação]]/Tabela115[[#This Row],[GOVERNANÇA
Controle
Orçamento 
Atualizado]]</f>
        <v>#DIV/0!</v>
      </c>
      <c r="AY198" s="93"/>
      <c r="AZ198" s="201" t="e">
        <f>-Tabela115[[#This Row],[GOVERNANÇA
Controle
(-)
Redução
proposta para a
_ª Reformulação]]/Tabela115[[#This Row],[GOVERNANÇA
Controle
Orçamento 
Atualizado]]</f>
        <v>#DIV/0!</v>
      </c>
      <c r="BA19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8" s="225"/>
      <c r="BD198" s="93"/>
      <c r="BE198" s="93">
        <f>Tabela115[[#This Row],[FINALIDADE
Fiscalização
Proposta Orçamentária Inicial]]+Tabela115[[#This Row],[FINALIDADE
Fiscalização
Transposições Orçamentárias 
Nº __ a __ 
e
Reformulações
aprovadas]]</f>
        <v>0</v>
      </c>
      <c r="BF198" s="93"/>
      <c r="BG198" s="201" t="e">
        <f>Tabela115[[#This Row],[FINALIDADE
Fiscalização
Despesa Liquidada até __/__/____]]/Tabela115[[#This Row],[FINALIDADE
Fiscalização
Orçamento 
Atualizado]]</f>
        <v>#DIV/0!</v>
      </c>
      <c r="BH198" s="93"/>
      <c r="BI198" s="201" t="e">
        <f>Tabela115[[#This Row],[FINALIDADE
Fiscalização
(+)
Suplementação
 proposta para a
_ª Reformulação]]/Tabela115[[#This Row],[FINALIDADE
Fiscalização
Orçamento 
Atualizado]]</f>
        <v>#DIV/0!</v>
      </c>
      <c r="BJ198" s="93"/>
      <c r="BK198" s="201" t="e">
        <f>Tabela115[[#This Row],[FINALIDADE
Fiscalização
(-)
Redução
proposta para a
_ª Reformulação]]/Tabela115[[#This Row],[FINALIDADE
Fiscalização
Orçamento 
Atualizado]]</f>
        <v>#DIV/0!</v>
      </c>
      <c r="BL19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8" s="31"/>
      <c r="BN198" s="93"/>
      <c r="BO198" s="93">
        <f>Tabela115[[#This Row],[FINALIDADE
Registro
Proposta Orçamentária Inicial]]+Tabela115[[#This Row],[FINALIDADE
Registro
Transposições Orçamentárias 
Nº __ a __ 
e
Reformulações
aprovadas]]</f>
        <v>0</v>
      </c>
      <c r="BP198" s="93"/>
      <c r="BQ198" s="202" t="e">
        <f>Tabela115[[#This Row],[FINALIDADE
Registro
Despesa Liquidada até __/__/____]]/Tabela115[[#This Row],[FINALIDADE
Registro
Orçamento 
Atualizado]]</f>
        <v>#DIV/0!</v>
      </c>
      <c r="BR198" s="93"/>
      <c r="BS198" s="202" t="e">
        <f>Tabela115[[#This Row],[FINALIDADE
Registro
(+)
Suplementação
 proposta para a
_ª Reformulação]]/Tabela115[[#This Row],[FINALIDADE
Registro
Orçamento 
Atualizado]]</f>
        <v>#DIV/0!</v>
      </c>
      <c r="BT198" s="93"/>
      <c r="BU198" s="202" t="e">
        <f>Tabela115[[#This Row],[FINALIDADE
Registro
(-)
Redução
proposta para a
_ª Reformulação]]/Tabela115[[#This Row],[FINALIDADE
Registro
Orçamento 
Atualizado]]</f>
        <v>#DIV/0!</v>
      </c>
      <c r="BV19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8" s="244"/>
      <c r="BX198" s="31"/>
      <c r="BY19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8" s="93"/>
      <c r="CA198" s="201" t="e">
        <f>Tabela115[[#This Row],[FINALIDADE
Julgamento e Normatização
Despesa Liquidada até __/__/____]]/Tabela115[[#This Row],[FINALIDADE
Julgamento e Normatização
Orçamento 
Atualizado]]</f>
        <v>#DIV/0!</v>
      </c>
      <c r="CB198" s="93"/>
      <c r="CC19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8" s="93"/>
      <c r="CE19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8" s="31"/>
      <c r="CI198" s="31"/>
      <c r="CJ19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8" s="93"/>
      <c r="CL198" s="201" t="e">
        <f>Tabela115[[#This Row],[GESTÃO
Comunicação 
e Eventos
Despesa Liquidada até __/__/____]]/Tabela115[[#This Row],[GESTÃO
Comunicação 
e Eventos
Orçamento 
Atualizado]]</f>
        <v>#DIV/0!</v>
      </c>
      <c r="CM198" s="93"/>
      <c r="CN198" s="201" t="e">
        <f>Tabela115[[#This Row],[GESTÃO
Comunicação 
e Eventos
(+)
Suplementação
 proposta para a
_ª Reformulação]]/Tabela115[[#This Row],[GESTÃO
Comunicação 
e Eventos
Orçamento 
Atualizado]]</f>
        <v>#DIV/0!</v>
      </c>
      <c r="CO198" s="93"/>
      <c r="CP198" s="201" t="e">
        <f>-Tabela115[[#This Row],[GESTÃO
Comunicação 
e Eventos
(-)
Redução
proposta para a
_ª Reformulação]]/Tabela115[[#This Row],[GESTÃO
Comunicação 
e Eventos
Orçamento 
Atualizado]]</f>
        <v>#DIV/0!</v>
      </c>
      <c r="CQ19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8" s="31"/>
      <c r="CS198" s="31"/>
      <c r="CT19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8" s="93"/>
      <c r="CV198" s="201" t="e">
        <f>Tabela115[[#This Row],[GESTÃO
Suporte Técnico-Administrativo
Despesa Liquidada até __/__/____]]/Tabela115[[#This Row],[GESTÃO
Suporte Técnico-Administrativo
Orçamento 
Atualizado]]</f>
        <v>#DIV/0!</v>
      </c>
      <c r="CW198" s="93"/>
      <c r="CX19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8" s="93"/>
      <c r="CZ19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8" s="31"/>
      <c r="DC198" s="31"/>
      <c r="DD19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8" s="93"/>
      <c r="DF198" s="201" t="e">
        <f>Tabela115[[#This Row],[GESTÃO
Tecnologia da
Informação
Despesa Liquidada até __/__/____]]/Tabela115[[#This Row],[GESTÃO
Tecnologia da
Informação
Orçamento 
Atualizado]]</f>
        <v>#DIV/0!</v>
      </c>
      <c r="DG198" s="93"/>
      <c r="DH19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8" s="93"/>
      <c r="DJ198" s="201" t="e">
        <f>-Tabela115[[#This Row],[GESTÃO
Tecnologia da
Informação
(-)
Redução
proposta para a
_ª Reformulação]]/Tabela115[[#This Row],[GESTÃO
Tecnologia da
Informação
Orçamento 
Atualizado]]</f>
        <v>#DIV/0!</v>
      </c>
      <c r="DK19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8" s="31"/>
      <c r="DM198" s="31"/>
      <c r="DN198" s="31">
        <f>Tabela115[[#This Row],[GESTÃO
Infraestrutura
Proposta Orçamentária Inicial]]+Tabela115[[#This Row],[GESTÃO
Infraestrutura
Transposições Orçamentárias 
Nº __ a __ 
e
Reformulações
aprovadas]]</f>
        <v>0</v>
      </c>
      <c r="DO198" s="93"/>
      <c r="DP198" s="201" t="e">
        <f>Tabela115[[#This Row],[GESTÃO
Infraestrutura
Despesa Liquidada até __/__/____]]/Tabela115[[#This Row],[GESTÃO
Infraestrutura
Orçamento 
Atualizado]]</f>
        <v>#DIV/0!</v>
      </c>
      <c r="DQ198" s="93"/>
      <c r="DR198" s="201" t="e">
        <f>Tabela115[[#This Row],[GESTÃO
Infraestrutura
(+)
Suplementação
 proposta para a
_ª Reformulação]]/Tabela115[[#This Row],[GESTÃO
Infraestrutura
Orçamento 
Atualizado]]</f>
        <v>#DIV/0!</v>
      </c>
      <c r="DS198" s="93"/>
      <c r="DT198" s="201" t="e">
        <f>Tabela115[[#This Row],[GESTÃO
Infraestrutura
(-)
Redução
proposta para a
_ª Reformulação]]/Tabela115[[#This Row],[GESTÃO
Infraestrutura
Orçamento 
Atualizado]]</f>
        <v>#DIV/0!</v>
      </c>
      <c r="DU19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8" s="89"/>
    </row>
    <row r="199" spans="1:127" s="18" customFormat="1" ht="12" x14ac:dyDescent="0.25">
      <c r="A199" s="85" t="s">
        <v>223</v>
      </c>
      <c r="B199" s="213" t="s">
        <v>379</v>
      </c>
      <c r="C19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19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19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19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199" s="230" t="e">
        <f>Tabela115[[#This Row],[DESPESA
LIQUIDADA ATÉ
 __/__/____]]/Tabela115[[#This Row],[ORÇAMENTO
ATUALIZADO]]</f>
        <v>#DIV/0!</v>
      </c>
      <c r="H19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199" s="266" t="e">
        <f>Tabela115[[#This Row],[(+)
SUPLEMENTAÇÃO
PROPOSTA PARA A
_ª
REFORMULAÇÃO]]/Tabela115[[#This Row],[ORÇAMENTO
ATUALIZADO]]</f>
        <v>#DIV/0!</v>
      </c>
      <c r="J19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199" s="266" t="e">
        <f>-Tabela115[[#This Row],[(-)
REDUÇÃO
PROPOSTA PARA A
_ª
REFORMULAÇÃO]]/Tabela115[[#This Row],[ORÇAMENTO
ATUALIZADO]]</f>
        <v>#DIV/0!</v>
      </c>
      <c r="L19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199" s="268" t="e">
        <f>(Tabela115[[#This Row],[PROPOSTA
ORÇAMENTÁRIA
ATUALIZADA
APÓS A
_ª
REFORMULAÇÃO]]/Tabela115[[#This Row],[ORÇAMENTO
ATUALIZADO]])-1</f>
        <v>#DIV/0!</v>
      </c>
      <c r="N199" s="225"/>
      <c r="O199" s="93"/>
      <c r="P19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199" s="93"/>
      <c r="R199" s="201" t="e">
        <f>Tabela115[[#This Row],[GOVERNANÇA
Direção e
Liderança
Despesa Liquidada até __/__/____]]/Tabela115[[#This Row],[GOVERNANÇA
Direção e
Liderança
Orçamento 
Atualizado]]</f>
        <v>#DIV/0!</v>
      </c>
      <c r="S199" s="93"/>
      <c r="T199" s="201" t="e">
        <f>Tabela115[[#This Row],[GOVERNANÇA
Direção e
Liderança
(+)
Suplementação
 proposta para a
_ª Reformulação]]/Tabela115[[#This Row],[GOVERNANÇA
Direção e
Liderança
Orçamento 
Atualizado]]</f>
        <v>#DIV/0!</v>
      </c>
      <c r="U199" s="93"/>
      <c r="V199" s="202" t="e">
        <f>-Tabela115[[#This Row],[GOVERNANÇA
Direção e
Liderança
(-)
Redução
proposta para a
_ª Reformulação]]/Tabela115[[#This Row],[GOVERNANÇA
Direção e
Liderança
Orçamento 
Atualizado]]</f>
        <v>#DIV/0!</v>
      </c>
      <c r="W19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199" s="31"/>
      <c r="Y199" s="31"/>
      <c r="Z19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199" s="93"/>
      <c r="AB199" s="201" t="e">
        <f>Tabela115[[#This Row],[GOVERNANÇA
Relacionamento 
Institucional
Despesa Liquidada até __/__/____]]/Tabela115[[#This Row],[GOVERNANÇA
Relacionamento 
Institucional
Orçamento 
Atualizado]]</f>
        <v>#DIV/0!</v>
      </c>
      <c r="AC199" s="93"/>
      <c r="AD19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199" s="93"/>
      <c r="AF19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19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199" s="31"/>
      <c r="AI199" s="93"/>
      <c r="AJ199" s="93">
        <f>Tabela115[[#This Row],[GOVERNANÇA
Estratégia
Proposta Orçamentária Inicial]]+Tabela115[[#This Row],[GOVERNANÇA
Estratégia
Transposições Orçamentárias 
Nº __ a __ 
e
Reformulações
aprovadas]]</f>
        <v>0</v>
      </c>
      <c r="AK199" s="93"/>
      <c r="AL199" s="202" t="e">
        <f>Tabela115[[#This Row],[GOVERNANÇA
Estratégia
Despesa Liquidada até __/__/____]]/Tabela115[[#This Row],[GOVERNANÇA
Estratégia
Orçamento 
Atualizado]]</f>
        <v>#DIV/0!</v>
      </c>
      <c r="AM199" s="93"/>
      <c r="AN199" s="201" t="e">
        <f>Tabela115[[#This Row],[GOVERNANÇA
Estratégia
(+)
Suplementação
 proposta para a
_ª Reformulação]]/Tabela115[[#This Row],[GOVERNANÇA
Estratégia
Orçamento 
Atualizado]]</f>
        <v>#DIV/0!</v>
      </c>
      <c r="AO199" s="93"/>
      <c r="AP199" s="201" t="e">
        <f>-Tabela115[[#This Row],[GOVERNANÇA
Estratégia
(-)
Redução
proposta para a
_ª Reformulação]]/Tabela115[[#This Row],[GOVERNANÇA
Estratégia
Orçamento 
Atualizado]]</f>
        <v>#DIV/0!</v>
      </c>
      <c r="AQ19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199" s="31"/>
      <c r="AS199" s="93"/>
      <c r="AT199" s="93">
        <f>Tabela115[[#This Row],[GOVERNANÇA
Controle
Proposta Orçamentária Inicial]]+Tabela115[[#This Row],[GOVERNANÇA
Controle
Transposições Orçamentárias 
Nº __ a __ 
e
Reformulações
aprovadas]]</f>
        <v>0</v>
      </c>
      <c r="AU199" s="93"/>
      <c r="AV199" s="201" t="e">
        <f>Tabela115[[#This Row],[GOVERNANÇA
Controle
Despesa Liquidada até __/__/____]]/Tabela115[[#This Row],[GOVERNANÇA
Controle
Orçamento 
Atualizado]]</f>
        <v>#DIV/0!</v>
      </c>
      <c r="AW199" s="93"/>
      <c r="AX199" s="201" t="e">
        <f>Tabela115[[#This Row],[GOVERNANÇA
Controle
(+)
Suplementação
 proposta para a
_ª Reformulação]]/Tabela115[[#This Row],[GOVERNANÇA
Controle
Orçamento 
Atualizado]]</f>
        <v>#DIV/0!</v>
      </c>
      <c r="AY199" s="93"/>
      <c r="AZ199" s="201" t="e">
        <f>-Tabela115[[#This Row],[GOVERNANÇA
Controle
(-)
Redução
proposta para a
_ª Reformulação]]/Tabela115[[#This Row],[GOVERNANÇA
Controle
Orçamento 
Atualizado]]</f>
        <v>#DIV/0!</v>
      </c>
      <c r="BA19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19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199" s="225"/>
      <c r="BD199" s="93"/>
      <c r="BE199" s="93">
        <f>Tabela115[[#This Row],[FINALIDADE
Fiscalização
Proposta Orçamentária Inicial]]+Tabela115[[#This Row],[FINALIDADE
Fiscalização
Transposições Orçamentárias 
Nº __ a __ 
e
Reformulações
aprovadas]]</f>
        <v>0</v>
      </c>
      <c r="BF199" s="93"/>
      <c r="BG199" s="201" t="e">
        <f>Tabela115[[#This Row],[FINALIDADE
Fiscalização
Despesa Liquidada até __/__/____]]/Tabela115[[#This Row],[FINALIDADE
Fiscalização
Orçamento 
Atualizado]]</f>
        <v>#DIV/0!</v>
      </c>
      <c r="BH199" s="93"/>
      <c r="BI199" s="201" t="e">
        <f>Tabela115[[#This Row],[FINALIDADE
Fiscalização
(+)
Suplementação
 proposta para a
_ª Reformulação]]/Tabela115[[#This Row],[FINALIDADE
Fiscalização
Orçamento 
Atualizado]]</f>
        <v>#DIV/0!</v>
      </c>
      <c r="BJ199" s="93"/>
      <c r="BK199" s="201" t="e">
        <f>Tabela115[[#This Row],[FINALIDADE
Fiscalização
(-)
Redução
proposta para a
_ª Reformulação]]/Tabela115[[#This Row],[FINALIDADE
Fiscalização
Orçamento 
Atualizado]]</f>
        <v>#DIV/0!</v>
      </c>
      <c r="BL19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199" s="31"/>
      <c r="BN199" s="93"/>
      <c r="BO199" s="93">
        <f>Tabela115[[#This Row],[FINALIDADE
Registro
Proposta Orçamentária Inicial]]+Tabela115[[#This Row],[FINALIDADE
Registro
Transposições Orçamentárias 
Nº __ a __ 
e
Reformulações
aprovadas]]</f>
        <v>0</v>
      </c>
      <c r="BP199" s="93"/>
      <c r="BQ199" s="202" t="e">
        <f>Tabela115[[#This Row],[FINALIDADE
Registro
Despesa Liquidada até __/__/____]]/Tabela115[[#This Row],[FINALIDADE
Registro
Orçamento 
Atualizado]]</f>
        <v>#DIV/0!</v>
      </c>
      <c r="BR199" s="93"/>
      <c r="BS199" s="202" t="e">
        <f>Tabela115[[#This Row],[FINALIDADE
Registro
(+)
Suplementação
 proposta para a
_ª Reformulação]]/Tabela115[[#This Row],[FINALIDADE
Registro
Orçamento 
Atualizado]]</f>
        <v>#DIV/0!</v>
      </c>
      <c r="BT199" s="93"/>
      <c r="BU199" s="202" t="e">
        <f>Tabela115[[#This Row],[FINALIDADE
Registro
(-)
Redução
proposta para a
_ª Reformulação]]/Tabela115[[#This Row],[FINALIDADE
Registro
Orçamento 
Atualizado]]</f>
        <v>#DIV/0!</v>
      </c>
      <c r="BV19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199" s="244"/>
      <c r="BX199" s="31"/>
      <c r="BY19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199" s="93"/>
      <c r="CA199" s="201" t="e">
        <f>Tabela115[[#This Row],[FINALIDADE
Julgamento e Normatização
Despesa Liquidada até __/__/____]]/Tabela115[[#This Row],[FINALIDADE
Julgamento e Normatização
Orçamento 
Atualizado]]</f>
        <v>#DIV/0!</v>
      </c>
      <c r="CB199" s="93"/>
      <c r="CC19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199" s="93"/>
      <c r="CE19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19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19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199" s="31"/>
      <c r="CI199" s="31"/>
      <c r="CJ19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199" s="93"/>
      <c r="CL199" s="201" t="e">
        <f>Tabela115[[#This Row],[GESTÃO
Comunicação 
e Eventos
Despesa Liquidada até __/__/____]]/Tabela115[[#This Row],[GESTÃO
Comunicação 
e Eventos
Orçamento 
Atualizado]]</f>
        <v>#DIV/0!</v>
      </c>
      <c r="CM199" s="93"/>
      <c r="CN199" s="201" t="e">
        <f>Tabela115[[#This Row],[GESTÃO
Comunicação 
e Eventos
(+)
Suplementação
 proposta para a
_ª Reformulação]]/Tabela115[[#This Row],[GESTÃO
Comunicação 
e Eventos
Orçamento 
Atualizado]]</f>
        <v>#DIV/0!</v>
      </c>
      <c r="CO199" s="93"/>
      <c r="CP199" s="201" t="e">
        <f>-Tabela115[[#This Row],[GESTÃO
Comunicação 
e Eventos
(-)
Redução
proposta para a
_ª Reformulação]]/Tabela115[[#This Row],[GESTÃO
Comunicação 
e Eventos
Orçamento 
Atualizado]]</f>
        <v>#DIV/0!</v>
      </c>
      <c r="CQ19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199" s="31"/>
      <c r="CS199" s="31"/>
      <c r="CT19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199" s="93"/>
      <c r="CV199" s="201" t="e">
        <f>Tabela115[[#This Row],[GESTÃO
Suporte Técnico-Administrativo
Despesa Liquidada até __/__/____]]/Tabela115[[#This Row],[GESTÃO
Suporte Técnico-Administrativo
Orçamento 
Atualizado]]</f>
        <v>#DIV/0!</v>
      </c>
      <c r="CW199" s="93"/>
      <c r="CX19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199" s="93"/>
      <c r="CZ19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19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199" s="31"/>
      <c r="DC199" s="31"/>
      <c r="DD19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199" s="93"/>
      <c r="DF199" s="201" t="e">
        <f>Tabela115[[#This Row],[GESTÃO
Tecnologia da
Informação
Despesa Liquidada até __/__/____]]/Tabela115[[#This Row],[GESTÃO
Tecnologia da
Informação
Orçamento 
Atualizado]]</f>
        <v>#DIV/0!</v>
      </c>
      <c r="DG199" s="93"/>
      <c r="DH19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199" s="93"/>
      <c r="DJ199" s="201" t="e">
        <f>-Tabela115[[#This Row],[GESTÃO
Tecnologia da
Informação
(-)
Redução
proposta para a
_ª Reformulação]]/Tabela115[[#This Row],[GESTÃO
Tecnologia da
Informação
Orçamento 
Atualizado]]</f>
        <v>#DIV/0!</v>
      </c>
      <c r="DK19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199" s="31"/>
      <c r="DM199" s="31"/>
      <c r="DN199" s="31">
        <f>Tabela115[[#This Row],[GESTÃO
Infraestrutura
Proposta Orçamentária Inicial]]+Tabela115[[#This Row],[GESTÃO
Infraestrutura
Transposições Orçamentárias 
Nº __ a __ 
e
Reformulações
aprovadas]]</f>
        <v>0</v>
      </c>
      <c r="DO199" s="93"/>
      <c r="DP199" s="201" t="e">
        <f>Tabela115[[#This Row],[GESTÃO
Infraestrutura
Despesa Liquidada até __/__/____]]/Tabela115[[#This Row],[GESTÃO
Infraestrutura
Orçamento 
Atualizado]]</f>
        <v>#DIV/0!</v>
      </c>
      <c r="DQ199" s="93"/>
      <c r="DR199" s="201" t="e">
        <f>Tabela115[[#This Row],[GESTÃO
Infraestrutura
(+)
Suplementação
 proposta para a
_ª Reformulação]]/Tabela115[[#This Row],[GESTÃO
Infraestrutura
Orçamento 
Atualizado]]</f>
        <v>#DIV/0!</v>
      </c>
      <c r="DS199" s="93"/>
      <c r="DT199" s="201" t="e">
        <f>Tabela115[[#This Row],[GESTÃO
Infraestrutura
(-)
Redução
proposta para a
_ª Reformulação]]/Tabela115[[#This Row],[GESTÃO
Infraestrutura
Orçamento 
Atualizado]]</f>
        <v>#DIV/0!</v>
      </c>
      <c r="DU19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19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199" s="89"/>
    </row>
    <row r="200" spans="1:127" s="18" customFormat="1" ht="12" x14ac:dyDescent="0.25">
      <c r="A200" s="85" t="s">
        <v>224</v>
      </c>
      <c r="B200" s="213" t="s">
        <v>380</v>
      </c>
      <c r="C20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0" s="230" t="e">
        <f>Tabela115[[#This Row],[DESPESA
LIQUIDADA ATÉ
 __/__/____]]/Tabela115[[#This Row],[ORÇAMENTO
ATUALIZADO]]</f>
        <v>#DIV/0!</v>
      </c>
      <c r="H200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0" s="266" t="e">
        <f>Tabela115[[#This Row],[(+)
SUPLEMENTAÇÃO
PROPOSTA PARA A
_ª
REFORMULAÇÃO]]/Tabela115[[#This Row],[ORÇAMENTO
ATUALIZADO]]</f>
        <v>#DIV/0!</v>
      </c>
      <c r="J200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0" s="266" t="e">
        <f>-Tabela115[[#This Row],[(-)
REDUÇÃO
PROPOSTA PARA A
_ª
REFORMULAÇÃO]]/Tabela115[[#This Row],[ORÇAMENTO
ATUALIZADO]]</f>
        <v>#DIV/0!</v>
      </c>
      <c r="L200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0" s="268" t="e">
        <f>(Tabela115[[#This Row],[PROPOSTA
ORÇAMENTÁRIA
ATUALIZADA
APÓS A
_ª
REFORMULAÇÃO]]/Tabela115[[#This Row],[ORÇAMENTO
ATUALIZADO]])-1</f>
        <v>#DIV/0!</v>
      </c>
      <c r="N200" s="225"/>
      <c r="O200" s="93"/>
      <c r="P20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0" s="93"/>
      <c r="R200" s="201" t="e">
        <f>Tabela115[[#This Row],[GOVERNANÇA
Direção e
Liderança
Despesa Liquidada até __/__/____]]/Tabela115[[#This Row],[GOVERNANÇA
Direção e
Liderança
Orçamento 
Atualizado]]</f>
        <v>#DIV/0!</v>
      </c>
      <c r="S200" s="93"/>
      <c r="T200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0" s="93"/>
      <c r="V200" s="202" t="e">
        <f>-Tabela115[[#This Row],[GOVERNANÇA
Direção e
Liderança
(-)
Redução
proposta para a
_ª Reformulação]]/Tabela115[[#This Row],[GOVERNANÇA
Direção e
Liderança
Orçamento 
Atualizado]]</f>
        <v>#DIV/0!</v>
      </c>
      <c r="W20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0" s="31"/>
      <c r="Y200" s="31"/>
      <c r="Z20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0" s="93"/>
      <c r="AB200" s="201" t="e">
        <f>Tabela115[[#This Row],[GOVERNANÇA
Relacionamento 
Institucional
Despesa Liquidada até __/__/____]]/Tabela115[[#This Row],[GOVERNANÇA
Relacionamento 
Institucional
Orçamento 
Atualizado]]</f>
        <v>#DIV/0!</v>
      </c>
      <c r="AC200" s="93"/>
      <c r="AD200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0" s="93"/>
      <c r="AF20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0" s="31"/>
      <c r="AI200" s="93"/>
      <c r="AJ200" s="93">
        <f>Tabela115[[#This Row],[GOVERNANÇA
Estratégia
Proposta Orçamentária Inicial]]+Tabela115[[#This Row],[GOVERNANÇA
Estratégia
Transposições Orçamentárias 
Nº __ a __ 
e
Reformulações
aprovadas]]</f>
        <v>0</v>
      </c>
      <c r="AK200" s="93"/>
      <c r="AL200" s="202" t="e">
        <f>Tabela115[[#This Row],[GOVERNANÇA
Estratégia
Despesa Liquidada até __/__/____]]/Tabela115[[#This Row],[GOVERNANÇA
Estratégia
Orçamento 
Atualizado]]</f>
        <v>#DIV/0!</v>
      </c>
      <c r="AM200" s="93"/>
      <c r="AN200" s="201" t="e">
        <f>Tabela115[[#This Row],[GOVERNANÇA
Estratégia
(+)
Suplementação
 proposta para a
_ª Reformulação]]/Tabela115[[#This Row],[GOVERNANÇA
Estratégia
Orçamento 
Atualizado]]</f>
        <v>#DIV/0!</v>
      </c>
      <c r="AO200" s="93"/>
      <c r="AP200" s="201" t="e">
        <f>-Tabela115[[#This Row],[GOVERNANÇA
Estratégia
(-)
Redução
proposta para a
_ª Reformulação]]/Tabela115[[#This Row],[GOVERNANÇA
Estratégia
Orçamento 
Atualizado]]</f>
        <v>#DIV/0!</v>
      </c>
      <c r="AQ20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0" s="31"/>
      <c r="AS200" s="93"/>
      <c r="AT200" s="93">
        <f>Tabela115[[#This Row],[GOVERNANÇA
Controle
Proposta Orçamentária Inicial]]+Tabela115[[#This Row],[GOVERNANÇA
Controle
Transposições Orçamentárias 
Nº __ a __ 
e
Reformulações
aprovadas]]</f>
        <v>0</v>
      </c>
      <c r="AU200" s="93"/>
      <c r="AV200" s="201" t="e">
        <f>Tabela115[[#This Row],[GOVERNANÇA
Controle
Despesa Liquidada até __/__/____]]/Tabela115[[#This Row],[GOVERNANÇA
Controle
Orçamento 
Atualizado]]</f>
        <v>#DIV/0!</v>
      </c>
      <c r="AW200" s="93"/>
      <c r="AX200" s="201" t="e">
        <f>Tabela115[[#This Row],[GOVERNANÇA
Controle
(+)
Suplementação
 proposta para a
_ª Reformulação]]/Tabela115[[#This Row],[GOVERNANÇA
Controle
Orçamento 
Atualizado]]</f>
        <v>#DIV/0!</v>
      </c>
      <c r="AY200" s="93"/>
      <c r="AZ200" s="201" t="e">
        <f>-Tabela115[[#This Row],[GOVERNANÇA
Controle
(-)
Redução
proposta para a
_ª Reformulação]]/Tabela115[[#This Row],[GOVERNANÇA
Controle
Orçamento 
Atualizado]]</f>
        <v>#DIV/0!</v>
      </c>
      <c r="BA20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0" s="225"/>
      <c r="BD200" s="93"/>
      <c r="BE200" s="93">
        <f>Tabela115[[#This Row],[FINALIDADE
Fiscalização
Proposta Orçamentária Inicial]]+Tabela115[[#This Row],[FINALIDADE
Fiscalização
Transposições Orçamentárias 
Nº __ a __ 
e
Reformulações
aprovadas]]</f>
        <v>0</v>
      </c>
      <c r="BF200" s="93"/>
      <c r="BG200" s="201" t="e">
        <f>Tabela115[[#This Row],[FINALIDADE
Fiscalização
Despesa Liquidada até __/__/____]]/Tabela115[[#This Row],[FINALIDADE
Fiscalização
Orçamento 
Atualizado]]</f>
        <v>#DIV/0!</v>
      </c>
      <c r="BH200" s="93"/>
      <c r="BI200" s="201" t="e">
        <f>Tabela115[[#This Row],[FINALIDADE
Fiscalização
(+)
Suplementação
 proposta para a
_ª Reformulação]]/Tabela115[[#This Row],[FINALIDADE
Fiscalização
Orçamento 
Atualizado]]</f>
        <v>#DIV/0!</v>
      </c>
      <c r="BJ200" s="93"/>
      <c r="BK200" s="201" t="e">
        <f>Tabela115[[#This Row],[FINALIDADE
Fiscalização
(-)
Redução
proposta para a
_ª Reformulação]]/Tabela115[[#This Row],[FINALIDADE
Fiscalização
Orçamento 
Atualizado]]</f>
        <v>#DIV/0!</v>
      </c>
      <c r="BL20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0" s="31"/>
      <c r="BN200" s="93"/>
      <c r="BO200" s="93">
        <f>Tabela115[[#This Row],[FINALIDADE
Registro
Proposta Orçamentária Inicial]]+Tabela115[[#This Row],[FINALIDADE
Registro
Transposições Orçamentárias 
Nº __ a __ 
e
Reformulações
aprovadas]]</f>
        <v>0</v>
      </c>
      <c r="BP200" s="93"/>
      <c r="BQ200" s="202" t="e">
        <f>Tabela115[[#This Row],[FINALIDADE
Registro
Despesa Liquidada até __/__/____]]/Tabela115[[#This Row],[FINALIDADE
Registro
Orçamento 
Atualizado]]</f>
        <v>#DIV/0!</v>
      </c>
      <c r="BR200" s="93"/>
      <c r="BS200" s="202" t="e">
        <f>Tabela115[[#This Row],[FINALIDADE
Registro
(+)
Suplementação
 proposta para a
_ª Reformulação]]/Tabela115[[#This Row],[FINALIDADE
Registro
Orçamento 
Atualizado]]</f>
        <v>#DIV/0!</v>
      </c>
      <c r="BT200" s="93"/>
      <c r="BU200" s="202" t="e">
        <f>Tabela115[[#This Row],[FINALIDADE
Registro
(-)
Redução
proposta para a
_ª Reformulação]]/Tabela115[[#This Row],[FINALIDADE
Registro
Orçamento 
Atualizado]]</f>
        <v>#DIV/0!</v>
      </c>
      <c r="BV20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0" s="244"/>
      <c r="BX200" s="31"/>
      <c r="BY20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0" s="93"/>
      <c r="CA200" s="201" t="e">
        <f>Tabela115[[#This Row],[FINALIDADE
Julgamento e Normatização
Despesa Liquidada até __/__/____]]/Tabela115[[#This Row],[FINALIDADE
Julgamento e Normatização
Orçamento 
Atualizado]]</f>
        <v>#DIV/0!</v>
      </c>
      <c r="CB200" s="93"/>
      <c r="CC20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0" s="93"/>
      <c r="CE20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0" s="31"/>
      <c r="CI200" s="31"/>
      <c r="CJ20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0" s="93"/>
      <c r="CL200" s="201" t="e">
        <f>Tabela115[[#This Row],[GESTÃO
Comunicação 
e Eventos
Despesa Liquidada até __/__/____]]/Tabela115[[#This Row],[GESTÃO
Comunicação 
e Eventos
Orçamento 
Atualizado]]</f>
        <v>#DIV/0!</v>
      </c>
      <c r="CM200" s="93"/>
      <c r="CN200" s="201" t="e">
        <f>Tabela115[[#This Row],[GESTÃO
Comunicação 
e Eventos
(+)
Suplementação
 proposta para a
_ª Reformulação]]/Tabela115[[#This Row],[GESTÃO
Comunicação 
e Eventos
Orçamento 
Atualizado]]</f>
        <v>#DIV/0!</v>
      </c>
      <c r="CO200" s="93"/>
      <c r="CP200" s="201" t="e">
        <f>-Tabela115[[#This Row],[GESTÃO
Comunicação 
e Eventos
(-)
Redução
proposta para a
_ª Reformulação]]/Tabela115[[#This Row],[GESTÃO
Comunicação 
e Eventos
Orçamento 
Atualizado]]</f>
        <v>#DIV/0!</v>
      </c>
      <c r="CQ20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0" s="31"/>
      <c r="CS200" s="31"/>
      <c r="CT20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0" s="93"/>
      <c r="CV200" s="201" t="e">
        <f>Tabela115[[#This Row],[GESTÃO
Suporte Técnico-Administrativo
Despesa Liquidada até __/__/____]]/Tabela115[[#This Row],[GESTÃO
Suporte Técnico-Administrativo
Orçamento 
Atualizado]]</f>
        <v>#DIV/0!</v>
      </c>
      <c r="CW200" s="93"/>
      <c r="CX200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0" s="93"/>
      <c r="CZ20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0" s="31"/>
      <c r="DC200" s="31"/>
      <c r="DD20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0" s="93"/>
      <c r="DF200" s="201" t="e">
        <f>Tabela115[[#This Row],[GESTÃO
Tecnologia da
Informação
Despesa Liquidada até __/__/____]]/Tabela115[[#This Row],[GESTÃO
Tecnologia da
Informação
Orçamento 
Atualizado]]</f>
        <v>#DIV/0!</v>
      </c>
      <c r="DG200" s="93"/>
      <c r="DH200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0" s="93"/>
      <c r="DJ200" s="201" t="e">
        <f>-Tabela115[[#This Row],[GESTÃO
Tecnologia da
Informação
(-)
Redução
proposta para a
_ª Reformulação]]/Tabela115[[#This Row],[GESTÃO
Tecnologia da
Informação
Orçamento 
Atualizado]]</f>
        <v>#DIV/0!</v>
      </c>
      <c r="DK20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0" s="31"/>
      <c r="DM200" s="31"/>
      <c r="DN200" s="31">
        <f>Tabela115[[#This Row],[GESTÃO
Infraestrutura
Proposta Orçamentária Inicial]]+Tabela115[[#This Row],[GESTÃO
Infraestrutura
Transposições Orçamentárias 
Nº __ a __ 
e
Reformulações
aprovadas]]</f>
        <v>0</v>
      </c>
      <c r="DO200" s="93"/>
      <c r="DP200" s="201" t="e">
        <f>Tabela115[[#This Row],[GESTÃO
Infraestrutura
Despesa Liquidada até __/__/____]]/Tabela115[[#This Row],[GESTÃO
Infraestrutura
Orçamento 
Atualizado]]</f>
        <v>#DIV/0!</v>
      </c>
      <c r="DQ200" s="93"/>
      <c r="DR200" s="201" t="e">
        <f>Tabela115[[#This Row],[GESTÃO
Infraestrutura
(+)
Suplementação
 proposta para a
_ª Reformulação]]/Tabela115[[#This Row],[GESTÃO
Infraestrutura
Orçamento 
Atualizado]]</f>
        <v>#DIV/0!</v>
      </c>
      <c r="DS200" s="93"/>
      <c r="DT200" s="201" t="e">
        <f>Tabela115[[#This Row],[GESTÃO
Infraestrutura
(-)
Redução
proposta para a
_ª Reformulação]]/Tabela115[[#This Row],[GESTÃO
Infraestrutura
Orçamento 
Atualizado]]</f>
        <v>#DIV/0!</v>
      </c>
      <c r="DU20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0" s="89"/>
    </row>
    <row r="201" spans="1:127" s="18" customFormat="1" ht="12" x14ac:dyDescent="0.25">
      <c r="A201" s="85" t="s">
        <v>782</v>
      </c>
      <c r="B201" s="213" t="s">
        <v>792</v>
      </c>
      <c r="C20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1" s="230" t="e">
        <f>Tabela115[[#This Row],[DESPESA
LIQUIDADA ATÉ
 __/__/____]]/Tabela115[[#This Row],[ORÇAMENTO
ATUALIZADO]]</f>
        <v>#DIV/0!</v>
      </c>
      <c r="H20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1" s="266" t="e">
        <f>Tabela115[[#This Row],[(+)
SUPLEMENTAÇÃO
PROPOSTA PARA A
_ª
REFORMULAÇÃO]]/Tabela115[[#This Row],[ORÇAMENTO
ATUALIZADO]]</f>
        <v>#DIV/0!</v>
      </c>
      <c r="J20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1" s="266" t="e">
        <f>-Tabela115[[#This Row],[(-)
REDUÇÃO
PROPOSTA PARA A
_ª
REFORMULAÇÃO]]/Tabela115[[#This Row],[ORÇAMENTO
ATUALIZADO]]</f>
        <v>#DIV/0!</v>
      </c>
      <c r="L20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1" s="268" t="e">
        <f>(Tabela115[[#This Row],[PROPOSTA
ORÇAMENTÁRIA
ATUALIZADA
APÓS A
_ª
REFORMULAÇÃO]]/Tabela115[[#This Row],[ORÇAMENTO
ATUALIZADO]])-1</f>
        <v>#DIV/0!</v>
      </c>
      <c r="N201" s="225"/>
      <c r="O201" s="93"/>
      <c r="P20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1" s="93"/>
      <c r="R201" s="201" t="e">
        <f>Tabela115[[#This Row],[GOVERNANÇA
Direção e
Liderança
Despesa Liquidada até __/__/____]]/Tabela115[[#This Row],[GOVERNANÇA
Direção e
Liderança
Orçamento 
Atualizado]]</f>
        <v>#DIV/0!</v>
      </c>
      <c r="S201" s="93"/>
      <c r="T20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1" s="93"/>
      <c r="V201" s="202" t="e">
        <f>-Tabela115[[#This Row],[GOVERNANÇA
Direção e
Liderança
(-)
Redução
proposta para a
_ª Reformulação]]/Tabela115[[#This Row],[GOVERNANÇA
Direção e
Liderança
Orçamento 
Atualizado]]</f>
        <v>#DIV/0!</v>
      </c>
      <c r="W20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1" s="31"/>
      <c r="Y201" s="31"/>
      <c r="Z20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1" s="93"/>
      <c r="AB201" s="201" t="e">
        <f>Tabela115[[#This Row],[GOVERNANÇA
Relacionamento 
Institucional
Despesa Liquidada até __/__/____]]/Tabela115[[#This Row],[GOVERNANÇA
Relacionamento 
Institucional
Orçamento 
Atualizado]]</f>
        <v>#DIV/0!</v>
      </c>
      <c r="AC201" s="93"/>
      <c r="AD20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1" s="93"/>
      <c r="AF20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1" s="31"/>
      <c r="AI201" s="93"/>
      <c r="AJ201" s="93">
        <f>Tabela115[[#This Row],[GOVERNANÇA
Estratégia
Proposta Orçamentária Inicial]]+Tabela115[[#This Row],[GOVERNANÇA
Estratégia
Transposições Orçamentárias 
Nº __ a __ 
e
Reformulações
aprovadas]]</f>
        <v>0</v>
      </c>
      <c r="AK201" s="93"/>
      <c r="AL201" s="202" t="e">
        <f>Tabela115[[#This Row],[GOVERNANÇA
Estratégia
Despesa Liquidada até __/__/____]]/Tabela115[[#This Row],[GOVERNANÇA
Estratégia
Orçamento 
Atualizado]]</f>
        <v>#DIV/0!</v>
      </c>
      <c r="AM201" s="93"/>
      <c r="AN201" s="201" t="e">
        <f>Tabela115[[#This Row],[GOVERNANÇA
Estratégia
(+)
Suplementação
 proposta para a
_ª Reformulação]]/Tabela115[[#This Row],[GOVERNANÇA
Estratégia
Orçamento 
Atualizado]]</f>
        <v>#DIV/0!</v>
      </c>
      <c r="AO201" s="93"/>
      <c r="AP201" s="201" t="e">
        <f>-Tabela115[[#This Row],[GOVERNANÇA
Estratégia
(-)
Redução
proposta para a
_ª Reformulação]]/Tabela115[[#This Row],[GOVERNANÇA
Estratégia
Orçamento 
Atualizado]]</f>
        <v>#DIV/0!</v>
      </c>
      <c r="AQ20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1" s="31"/>
      <c r="AS201" s="93"/>
      <c r="AT201" s="93">
        <f>Tabela115[[#This Row],[GOVERNANÇA
Controle
Proposta Orçamentária Inicial]]+Tabela115[[#This Row],[GOVERNANÇA
Controle
Transposições Orçamentárias 
Nº __ a __ 
e
Reformulações
aprovadas]]</f>
        <v>0</v>
      </c>
      <c r="AU201" s="93"/>
      <c r="AV201" s="201" t="e">
        <f>Tabela115[[#This Row],[GOVERNANÇA
Controle
Despesa Liquidada até __/__/____]]/Tabela115[[#This Row],[GOVERNANÇA
Controle
Orçamento 
Atualizado]]</f>
        <v>#DIV/0!</v>
      </c>
      <c r="AW201" s="93"/>
      <c r="AX201" s="201" t="e">
        <f>Tabela115[[#This Row],[GOVERNANÇA
Controle
(+)
Suplementação
 proposta para a
_ª Reformulação]]/Tabela115[[#This Row],[GOVERNANÇA
Controle
Orçamento 
Atualizado]]</f>
        <v>#DIV/0!</v>
      </c>
      <c r="AY201" s="93"/>
      <c r="AZ201" s="201" t="e">
        <f>-Tabela115[[#This Row],[GOVERNANÇA
Controle
(-)
Redução
proposta para a
_ª Reformulação]]/Tabela115[[#This Row],[GOVERNANÇA
Controle
Orçamento 
Atualizado]]</f>
        <v>#DIV/0!</v>
      </c>
      <c r="BA20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1" s="225"/>
      <c r="BD201" s="93"/>
      <c r="BE201" s="93">
        <f>Tabela115[[#This Row],[FINALIDADE
Fiscalização
Proposta Orçamentária Inicial]]+Tabela115[[#This Row],[FINALIDADE
Fiscalização
Transposições Orçamentárias 
Nº __ a __ 
e
Reformulações
aprovadas]]</f>
        <v>0</v>
      </c>
      <c r="BF201" s="93"/>
      <c r="BG201" s="201" t="e">
        <f>Tabela115[[#This Row],[FINALIDADE
Fiscalização
Despesa Liquidada até __/__/____]]/Tabela115[[#This Row],[FINALIDADE
Fiscalização
Orçamento 
Atualizado]]</f>
        <v>#DIV/0!</v>
      </c>
      <c r="BH201" s="93"/>
      <c r="BI201" s="201" t="e">
        <f>Tabela115[[#This Row],[FINALIDADE
Fiscalização
(+)
Suplementação
 proposta para a
_ª Reformulação]]/Tabela115[[#This Row],[FINALIDADE
Fiscalização
Orçamento 
Atualizado]]</f>
        <v>#DIV/0!</v>
      </c>
      <c r="BJ201" s="93"/>
      <c r="BK201" s="201" t="e">
        <f>Tabela115[[#This Row],[FINALIDADE
Fiscalização
(-)
Redução
proposta para a
_ª Reformulação]]/Tabela115[[#This Row],[FINALIDADE
Fiscalização
Orçamento 
Atualizado]]</f>
        <v>#DIV/0!</v>
      </c>
      <c r="BL20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1" s="31"/>
      <c r="BN201" s="93"/>
      <c r="BO201" s="93">
        <f>Tabela115[[#This Row],[FINALIDADE
Registro
Proposta Orçamentária Inicial]]+Tabela115[[#This Row],[FINALIDADE
Registro
Transposições Orçamentárias 
Nº __ a __ 
e
Reformulações
aprovadas]]</f>
        <v>0</v>
      </c>
      <c r="BP201" s="93"/>
      <c r="BQ201" s="202" t="e">
        <f>Tabela115[[#This Row],[FINALIDADE
Registro
Despesa Liquidada até __/__/____]]/Tabela115[[#This Row],[FINALIDADE
Registro
Orçamento 
Atualizado]]</f>
        <v>#DIV/0!</v>
      </c>
      <c r="BR201" s="93"/>
      <c r="BS201" s="202" t="e">
        <f>Tabela115[[#This Row],[FINALIDADE
Registro
(+)
Suplementação
 proposta para a
_ª Reformulação]]/Tabela115[[#This Row],[FINALIDADE
Registro
Orçamento 
Atualizado]]</f>
        <v>#DIV/0!</v>
      </c>
      <c r="BT201" s="93"/>
      <c r="BU201" s="202" t="e">
        <f>Tabela115[[#This Row],[FINALIDADE
Registro
(-)
Redução
proposta para a
_ª Reformulação]]/Tabela115[[#This Row],[FINALIDADE
Registro
Orçamento 
Atualizado]]</f>
        <v>#DIV/0!</v>
      </c>
      <c r="BV20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1" s="244"/>
      <c r="BX201" s="31"/>
      <c r="BY20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1" s="93"/>
      <c r="CA201" s="201" t="e">
        <f>Tabela115[[#This Row],[FINALIDADE
Julgamento e Normatização
Despesa Liquidada até __/__/____]]/Tabela115[[#This Row],[FINALIDADE
Julgamento e Normatização
Orçamento 
Atualizado]]</f>
        <v>#DIV/0!</v>
      </c>
      <c r="CB201" s="93"/>
      <c r="CC20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1" s="93"/>
      <c r="CE20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1" s="31"/>
      <c r="CI201" s="31"/>
      <c r="CJ20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1" s="93"/>
      <c r="CL201" s="201" t="e">
        <f>Tabela115[[#This Row],[GESTÃO
Comunicação 
e Eventos
Despesa Liquidada até __/__/____]]/Tabela115[[#This Row],[GESTÃO
Comunicação 
e Eventos
Orçamento 
Atualizado]]</f>
        <v>#DIV/0!</v>
      </c>
      <c r="CM201" s="93"/>
      <c r="CN201" s="201" t="e">
        <f>Tabela115[[#This Row],[GESTÃO
Comunicação 
e Eventos
(+)
Suplementação
 proposta para a
_ª Reformulação]]/Tabela115[[#This Row],[GESTÃO
Comunicação 
e Eventos
Orçamento 
Atualizado]]</f>
        <v>#DIV/0!</v>
      </c>
      <c r="CO201" s="93"/>
      <c r="CP201" s="201" t="e">
        <f>-Tabela115[[#This Row],[GESTÃO
Comunicação 
e Eventos
(-)
Redução
proposta para a
_ª Reformulação]]/Tabela115[[#This Row],[GESTÃO
Comunicação 
e Eventos
Orçamento 
Atualizado]]</f>
        <v>#DIV/0!</v>
      </c>
      <c r="CQ20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1" s="31"/>
      <c r="CS201" s="31"/>
      <c r="CT20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1" s="93"/>
      <c r="CV201" s="201" t="e">
        <f>Tabela115[[#This Row],[GESTÃO
Suporte Técnico-Administrativo
Despesa Liquidada até __/__/____]]/Tabela115[[#This Row],[GESTÃO
Suporte Técnico-Administrativo
Orçamento 
Atualizado]]</f>
        <v>#DIV/0!</v>
      </c>
      <c r="CW201" s="93"/>
      <c r="CX20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1" s="93"/>
      <c r="CZ20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1" s="31"/>
      <c r="DC201" s="31"/>
      <c r="DD20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1" s="93"/>
      <c r="DF201" s="201" t="e">
        <f>Tabela115[[#This Row],[GESTÃO
Tecnologia da
Informação
Despesa Liquidada até __/__/____]]/Tabela115[[#This Row],[GESTÃO
Tecnologia da
Informação
Orçamento 
Atualizado]]</f>
        <v>#DIV/0!</v>
      </c>
      <c r="DG201" s="93"/>
      <c r="DH20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1" s="93"/>
      <c r="DJ201" s="201" t="e">
        <f>-Tabela115[[#This Row],[GESTÃO
Tecnologia da
Informação
(-)
Redução
proposta para a
_ª Reformulação]]/Tabela115[[#This Row],[GESTÃO
Tecnologia da
Informação
Orçamento 
Atualizado]]</f>
        <v>#DIV/0!</v>
      </c>
      <c r="DK20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1" s="31"/>
      <c r="DM201" s="31"/>
      <c r="DN201" s="31">
        <f>Tabela115[[#This Row],[GESTÃO
Infraestrutura
Proposta Orçamentária Inicial]]+Tabela115[[#This Row],[GESTÃO
Infraestrutura
Transposições Orçamentárias 
Nº __ a __ 
e
Reformulações
aprovadas]]</f>
        <v>0</v>
      </c>
      <c r="DO201" s="93"/>
      <c r="DP201" s="201" t="e">
        <f>Tabela115[[#This Row],[GESTÃO
Infraestrutura
Despesa Liquidada até __/__/____]]/Tabela115[[#This Row],[GESTÃO
Infraestrutura
Orçamento 
Atualizado]]</f>
        <v>#DIV/0!</v>
      </c>
      <c r="DQ201" s="93"/>
      <c r="DR201" s="201" t="e">
        <f>Tabela115[[#This Row],[GESTÃO
Infraestrutura
(+)
Suplementação
 proposta para a
_ª Reformulação]]/Tabela115[[#This Row],[GESTÃO
Infraestrutura
Orçamento 
Atualizado]]</f>
        <v>#DIV/0!</v>
      </c>
      <c r="DS201" s="93"/>
      <c r="DT201" s="201" t="e">
        <f>Tabela115[[#This Row],[GESTÃO
Infraestrutura
(-)
Redução
proposta para a
_ª Reformulação]]/Tabela115[[#This Row],[GESTÃO
Infraestrutura
Orçamento 
Atualizado]]</f>
        <v>#DIV/0!</v>
      </c>
      <c r="DU20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1" s="89"/>
    </row>
    <row r="202" spans="1:127" s="18" customFormat="1" ht="12" x14ac:dyDescent="0.25">
      <c r="A202" s="85" t="s">
        <v>783</v>
      </c>
      <c r="B202" s="213" t="s">
        <v>793</v>
      </c>
      <c r="C20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2" s="230" t="e">
        <f>Tabela115[[#This Row],[DESPESA
LIQUIDADA ATÉ
 __/__/____]]/Tabela115[[#This Row],[ORÇAMENTO
ATUALIZADO]]</f>
        <v>#DIV/0!</v>
      </c>
      <c r="H20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2" s="266" t="e">
        <f>Tabela115[[#This Row],[(+)
SUPLEMENTAÇÃO
PROPOSTA PARA A
_ª
REFORMULAÇÃO]]/Tabela115[[#This Row],[ORÇAMENTO
ATUALIZADO]]</f>
        <v>#DIV/0!</v>
      </c>
      <c r="J20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2" s="266" t="e">
        <f>-Tabela115[[#This Row],[(-)
REDUÇÃO
PROPOSTA PARA A
_ª
REFORMULAÇÃO]]/Tabela115[[#This Row],[ORÇAMENTO
ATUALIZADO]]</f>
        <v>#DIV/0!</v>
      </c>
      <c r="L20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2" s="268" t="e">
        <f>(Tabela115[[#This Row],[PROPOSTA
ORÇAMENTÁRIA
ATUALIZADA
APÓS A
_ª
REFORMULAÇÃO]]/Tabela115[[#This Row],[ORÇAMENTO
ATUALIZADO]])-1</f>
        <v>#DIV/0!</v>
      </c>
      <c r="N202" s="225"/>
      <c r="O202" s="93"/>
      <c r="P20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2" s="93"/>
      <c r="R202" s="201" t="e">
        <f>Tabela115[[#This Row],[GOVERNANÇA
Direção e
Liderança
Despesa Liquidada até __/__/____]]/Tabela115[[#This Row],[GOVERNANÇA
Direção e
Liderança
Orçamento 
Atualizado]]</f>
        <v>#DIV/0!</v>
      </c>
      <c r="S202" s="93"/>
      <c r="T202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2" s="93"/>
      <c r="V202" s="202" t="e">
        <f>-Tabela115[[#This Row],[GOVERNANÇA
Direção e
Liderança
(-)
Redução
proposta para a
_ª Reformulação]]/Tabela115[[#This Row],[GOVERNANÇA
Direção e
Liderança
Orçamento 
Atualizado]]</f>
        <v>#DIV/0!</v>
      </c>
      <c r="W20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2" s="31"/>
      <c r="Y202" s="31"/>
      <c r="Z20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2" s="93"/>
      <c r="AB202" s="201" t="e">
        <f>Tabela115[[#This Row],[GOVERNANÇA
Relacionamento 
Institucional
Despesa Liquidada até __/__/____]]/Tabela115[[#This Row],[GOVERNANÇA
Relacionamento 
Institucional
Orçamento 
Atualizado]]</f>
        <v>#DIV/0!</v>
      </c>
      <c r="AC202" s="93"/>
      <c r="AD20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2" s="93"/>
      <c r="AF20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2" s="31"/>
      <c r="AI202" s="93"/>
      <c r="AJ202" s="93">
        <f>Tabela115[[#This Row],[GOVERNANÇA
Estratégia
Proposta Orçamentária Inicial]]+Tabela115[[#This Row],[GOVERNANÇA
Estratégia
Transposições Orçamentárias 
Nº __ a __ 
e
Reformulações
aprovadas]]</f>
        <v>0</v>
      </c>
      <c r="AK202" s="93"/>
      <c r="AL202" s="202" t="e">
        <f>Tabela115[[#This Row],[GOVERNANÇA
Estratégia
Despesa Liquidada até __/__/____]]/Tabela115[[#This Row],[GOVERNANÇA
Estratégia
Orçamento 
Atualizado]]</f>
        <v>#DIV/0!</v>
      </c>
      <c r="AM202" s="93"/>
      <c r="AN202" s="201" t="e">
        <f>Tabela115[[#This Row],[GOVERNANÇA
Estratégia
(+)
Suplementação
 proposta para a
_ª Reformulação]]/Tabela115[[#This Row],[GOVERNANÇA
Estratégia
Orçamento 
Atualizado]]</f>
        <v>#DIV/0!</v>
      </c>
      <c r="AO202" s="93"/>
      <c r="AP202" s="201" t="e">
        <f>-Tabela115[[#This Row],[GOVERNANÇA
Estratégia
(-)
Redução
proposta para a
_ª Reformulação]]/Tabela115[[#This Row],[GOVERNANÇA
Estratégia
Orçamento 
Atualizado]]</f>
        <v>#DIV/0!</v>
      </c>
      <c r="AQ20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2" s="31"/>
      <c r="AS202" s="93"/>
      <c r="AT202" s="93">
        <f>Tabela115[[#This Row],[GOVERNANÇA
Controle
Proposta Orçamentária Inicial]]+Tabela115[[#This Row],[GOVERNANÇA
Controle
Transposições Orçamentárias 
Nº __ a __ 
e
Reformulações
aprovadas]]</f>
        <v>0</v>
      </c>
      <c r="AU202" s="93"/>
      <c r="AV202" s="201" t="e">
        <f>Tabela115[[#This Row],[GOVERNANÇA
Controle
Despesa Liquidada até __/__/____]]/Tabela115[[#This Row],[GOVERNANÇA
Controle
Orçamento 
Atualizado]]</f>
        <v>#DIV/0!</v>
      </c>
      <c r="AW202" s="93"/>
      <c r="AX202" s="201" t="e">
        <f>Tabela115[[#This Row],[GOVERNANÇA
Controle
(+)
Suplementação
 proposta para a
_ª Reformulação]]/Tabela115[[#This Row],[GOVERNANÇA
Controle
Orçamento 
Atualizado]]</f>
        <v>#DIV/0!</v>
      </c>
      <c r="AY202" s="93"/>
      <c r="AZ202" s="201" t="e">
        <f>-Tabela115[[#This Row],[GOVERNANÇA
Controle
(-)
Redução
proposta para a
_ª Reformulação]]/Tabela115[[#This Row],[GOVERNANÇA
Controle
Orçamento 
Atualizado]]</f>
        <v>#DIV/0!</v>
      </c>
      <c r="BA20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2" s="225"/>
      <c r="BD202" s="93"/>
      <c r="BE202" s="93">
        <f>Tabela115[[#This Row],[FINALIDADE
Fiscalização
Proposta Orçamentária Inicial]]+Tabela115[[#This Row],[FINALIDADE
Fiscalização
Transposições Orçamentárias 
Nº __ a __ 
e
Reformulações
aprovadas]]</f>
        <v>0</v>
      </c>
      <c r="BF202" s="93"/>
      <c r="BG202" s="201" t="e">
        <f>Tabela115[[#This Row],[FINALIDADE
Fiscalização
Despesa Liquidada até __/__/____]]/Tabela115[[#This Row],[FINALIDADE
Fiscalização
Orçamento 
Atualizado]]</f>
        <v>#DIV/0!</v>
      </c>
      <c r="BH202" s="93"/>
      <c r="BI202" s="201" t="e">
        <f>Tabela115[[#This Row],[FINALIDADE
Fiscalização
(+)
Suplementação
 proposta para a
_ª Reformulação]]/Tabela115[[#This Row],[FINALIDADE
Fiscalização
Orçamento 
Atualizado]]</f>
        <v>#DIV/0!</v>
      </c>
      <c r="BJ202" s="93"/>
      <c r="BK202" s="201" t="e">
        <f>Tabela115[[#This Row],[FINALIDADE
Fiscalização
(-)
Redução
proposta para a
_ª Reformulação]]/Tabela115[[#This Row],[FINALIDADE
Fiscalização
Orçamento 
Atualizado]]</f>
        <v>#DIV/0!</v>
      </c>
      <c r="BL20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2" s="31"/>
      <c r="BN202" s="93"/>
      <c r="BO202" s="93">
        <f>Tabela115[[#This Row],[FINALIDADE
Registro
Proposta Orçamentária Inicial]]+Tabela115[[#This Row],[FINALIDADE
Registro
Transposições Orçamentárias 
Nº __ a __ 
e
Reformulações
aprovadas]]</f>
        <v>0</v>
      </c>
      <c r="BP202" s="93"/>
      <c r="BQ202" s="202" t="e">
        <f>Tabela115[[#This Row],[FINALIDADE
Registro
Despesa Liquidada até __/__/____]]/Tabela115[[#This Row],[FINALIDADE
Registro
Orçamento 
Atualizado]]</f>
        <v>#DIV/0!</v>
      </c>
      <c r="BR202" s="93"/>
      <c r="BS202" s="202" t="e">
        <f>Tabela115[[#This Row],[FINALIDADE
Registro
(+)
Suplementação
 proposta para a
_ª Reformulação]]/Tabela115[[#This Row],[FINALIDADE
Registro
Orçamento 
Atualizado]]</f>
        <v>#DIV/0!</v>
      </c>
      <c r="BT202" s="93"/>
      <c r="BU202" s="202" t="e">
        <f>Tabela115[[#This Row],[FINALIDADE
Registro
(-)
Redução
proposta para a
_ª Reformulação]]/Tabela115[[#This Row],[FINALIDADE
Registro
Orçamento 
Atualizado]]</f>
        <v>#DIV/0!</v>
      </c>
      <c r="BV20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2" s="244"/>
      <c r="BX202" s="31"/>
      <c r="BY20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2" s="93"/>
      <c r="CA202" s="201" t="e">
        <f>Tabela115[[#This Row],[FINALIDADE
Julgamento e Normatização
Despesa Liquidada até __/__/____]]/Tabela115[[#This Row],[FINALIDADE
Julgamento e Normatização
Orçamento 
Atualizado]]</f>
        <v>#DIV/0!</v>
      </c>
      <c r="CB202" s="93"/>
      <c r="CC20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2" s="93"/>
      <c r="CE20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2" s="31"/>
      <c r="CI202" s="31"/>
      <c r="CJ20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2" s="93"/>
      <c r="CL202" s="201" t="e">
        <f>Tabela115[[#This Row],[GESTÃO
Comunicação 
e Eventos
Despesa Liquidada até __/__/____]]/Tabela115[[#This Row],[GESTÃO
Comunicação 
e Eventos
Orçamento 
Atualizado]]</f>
        <v>#DIV/0!</v>
      </c>
      <c r="CM202" s="93"/>
      <c r="CN202" s="201" t="e">
        <f>Tabela115[[#This Row],[GESTÃO
Comunicação 
e Eventos
(+)
Suplementação
 proposta para a
_ª Reformulação]]/Tabela115[[#This Row],[GESTÃO
Comunicação 
e Eventos
Orçamento 
Atualizado]]</f>
        <v>#DIV/0!</v>
      </c>
      <c r="CO202" s="93"/>
      <c r="CP202" s="201" t="e">
        <f>-Tabela115[[#This Row],[GESTÃO
Comunicação 
e Eventos
(-)
Redução
proposta para a
_ª Reformulação]]/Tabela115[[#This Row],[GESTÃO
Comunicação 
e Eventos
Orçamento 
Atualizado]]</f>
        <v>#DIV/0!</v>
      </c>
      <c r="CQ20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2" s="31"/>
      <c r="CS202" s="31"/>
      <c r="CT20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2" s="93"/>
      <c r="CV202" s="201" t="e">
        <f>Tabela115[[#This Row],[GESTÃO
Suporte Técnico-Administrativo
Despesa Liquidada até __/__/____]]/Tabela115[[#This Row],[GESTÃO
Suporte Técnico-Administrativo
Orçamento 
Atualizado]]</f>
        <v>#DIV/0!</v>
      </c>
      <c r="CW202" s="93"/>
      <c r="CX20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2" s="93"/>
      <c r="CZ20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2" s="31"/>
      <c r="DC202" s="31"/>
      <c r="DD20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2" s="93"/>
      <c r="DF202" s="201" t="e">
        <f>Tabela115[[#This Row],[GESTÃO
Tecnologia da
Informação
Despesa Liquidada até __/__/____]]/Tabela115[[#This Row],[GESTÃO
Tecnologia da
Informação
Orçamento 
Atualizado]]</f>
        <v>#DIV/0!</v>
      </c>
      <c r="DG202" s="93"/>
      <c r="DH20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2" s="93"/>
      <c r="DJ202" s="201" t="e">
        <f>-Tabela115[[#This Row],[GESTÃO
Tecnologia da
Informação
(-)
Redução
proposta para a
_ª Reformulação]]/Tabela115[[#This Row],[GESTÃO
Tecnologia da
Informação
Orçamento 
Atualizado]]</f>
        <v>#DIV/0!</v>
      </c>
      <c r="DK20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2" s="31"/>
      <c r="DM202" s="31"/>
      <c r="DN202" s="31">
        <f>Tabela115[[#This Row],[GESTÃO
Infraestrutura
Proposta Orçamentária Inicial]]+Tabela115[[#This Row],[GESTÃO
Infraestrutura
Transposições Orçamentárias 
Nº __ a __ 
e
Reformulações
aprovadas]]</f>
        <v>0</v>
      </c>
      <c r="DO202" s="93"/>
      <c r="DP202" s="201" t="e">
        <f>Tabela115[[#This Row],[GESTÃO
Infraestrutura
Despesa Liquidada até __/__/____]]/Tabela115[[#This Row],[GESTÃO
Infraestrutura
Orçamento 
Atualizado]]</f>
        <v>#DIV/0!</v>
      </c>
      <c r="DQ202" s="93"/>
      <c r="DR202" s="201" t="e">
        <f>Tabela115[[#This Row],[GESTÃO
Infraestrutura
(+)
Suplementação
 proposta para a
_ª Reformulação]]/Tabela115[[#This Row],[GESTÃO
Infraestrutura
Orçamento 
Atualizado]]</f>
        <v>#DIV/0!</v>
      </c>
      <c r="DS202" s="93"/>
      <c r="DT202" s="201" t="e">
        <f>Tabela115[[#This Row],[GESTÃO
Infraestrutura
(-)
Redução
proposta para a
_ª Reformulação]]/Tabela115[[#This Row],[GESTÃO
Infraestrutura
Orçamento 
Atualizado]]</f>
        <v>#DIV/0!</v>
      </c>
      <c r="DU20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2" s="89"/>
    </row>
    <row r="203" spans="1:127" s="18" customFormat="1" ht="12" x14ac:dyDescent="0.25">
      <c r="A203" s="85" t="s">
        <v>784</v>
      </c>
      <c r="B203" s="213" t="s">
        <v>794</v>
      </c>
      <c r="C20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3" s="230" t="e">
        <f>Tabela115[[#This Row],[DESPESA
LIQUIDADA ATÉ
 __/__/____]]/Tabela115[[#This Row],[ORÇAMENTO
ATUALIZADO]]</f>
        <v>#DIV/0!</v>
      </c>
      <c r="H20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3" s="266" t="e">
        <f>Tabela115[[#This Row],[(+)
SUPLEMENTAÇÃO
PROPOSTA PARA A
_ª
REFORMULAÇÃO]]/Tabela115[[#This Row],[ORÇAMENTO
ATUALIZADO]]</f>
        <v>#DIV/0!</v>
      </c>
      <c r="J20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3" s="266" t="e">
        <f>-Tabela115[[#This Row],[(-)
REDUÇÃO
PROPOSTA PARA A
_ª
REFORMULAÇÃO]]/Tabela115[[#This Row],[ORÇAMENTO
ATUALIZADO]]</f>
        <v>#DIV/0!</v>
      </c>
      <c r="L20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3" s="268" t="e">
        <f>(Tabela115[[#This Row],[PROPOSTA
ORÇAMENTÁRIA
ATUALIZADA
APÓS A
_ª
REFORMULAÇÃO]]/Tabela115[[#This Row],[ORÇAMENTO
ATUALIZADO]])-1</f>
        <v>#DIV/0!</v>
      </c>
      <c r="N203" s="225"/>
      <c r="O203" s="93"/>
      <c r="P20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3" s="93"/>
      <c r="R203" s="201" t="e">
        <f>Tabela115[[#This Row],[GOVERNANÇA
Direção e
Liderança
Despesa Liquidada até __/__/____]]/Tabela115[[#This Row],[GOVERNANÇA
Direção e
Liderança
Orçamento 
Atualizado]]</f>
        <v>#DIV/0!</v>
      </c>
      <c r="S203" s="93"/>
      <c r="T203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3" s="93"/>
      <c r="V203" s="202" t="e">
        <f>-Tabela115[[#This Row],[GOVERNANÇA
Direção e
Liderança
(-)
Redução
proposta para a
_ª Reformulação]]/Tabela115[[#This Row],[GOVERNANÇA
Direção e
Liderança
Orçamento 
Atualizado]]</f>
        <v>#DIV/0!</v>
      </c>
      <c r="W20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3" s="31"/>
      <c r="Y203" s="31"/>
      <c r="Z20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3" s="93"/>
      <c r="AB203" s="201" t="e">
        <f>Tabela115[[#This Row],[GOVERNANÇA
Relacionamento 
Institucional
Despesa Liquidada até __/__/____]]/Tabela115[[#This Row],[GOVERNANÇA
Relacionamento 
Institucional
Orçamento 
Atualizado]]</f>
        <v>#DIV/0!</v>
      </c>
      <c r="AC203" s="93"/>
      <c r="AD20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3" s="93"/>
      <c r="AF20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3" s="31"/>
      <c r="AI203" s="93"/>
      <c r="AJ203" s="93">
        <f>Tabela115[[#This Row],[GOVERNANÇA
Estratégia
Proposta Orçamentária Inicial]]+Tabela115[[#This Row],[GOVERNANÇA
Estratégia
Transposições Orçamentárias 
Nº __ a __ 
e
Reformulações
aprovadas]]</f>
        <v>0</v>
      </c>
      <c r="AK203" s="93"/>
      <c r="AL203" s="202" t="e">
        <f>Tabela115[[#This Row],[GOVERNANÇA
Estratégia
Despesa Liquidada até __/__/____]]/Tabela115[[#This Row],[GOVERNANÇA
Estratégia
Orçamento 
Atualizado]]</f>
        <v>#DIV/0!</v>
      </c>
      <c r="AM203" s="93"/>
      <c r="AN203" s="201" t="e">
        <f>Tabela115[[#This Row],[GOVERNANÇA
Estratégia
(+)
Suplementação
 proposta para a
_ª Reformulação]]/Tabela115[[#This Row],[GOVERNANÇA
Estratégia
Orçamento 
Atualizado]]</f>
        <v>#DIV/0!</v>
      </c>
      <c r="AO203" s="93"/>
      <c r="AP203" s="201" t="e">
        <f>-Tabela115[[#This Row],[GOVERNANÇA
Estratégia
(-)
Redução
proposta para a
_ª Reformulação]]/Tabela115[[#This Row],[GOVERNANÇA
Estratégia
Orçamento 
Atualizado]]</f>
        <v>#DIV/0!</v>
      </c>
      <c r="AQ20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3" s="31"/>
      <c r="AS203" s="93"/>
      <c r="AT203" s="93">
        <f>Tabela115[[#This Row],[GOVERNANÇA
Controle
Proposta Orçamentária Inicial]]+Tabela115[[#This Row],[GOVERNANÇA
Controle
Transposições Orçamentárias 
Nº __ a __ 
e
Reformulações
aprovadas]]</f>
        <v>0</v>
      </c>
      <c r="AU203" s="93"/>
      <c r="AV203" s="201" t="e">
        <f>Tabela115[[#This Row],[GOVERNANÇA
Controle
Despesa Liquidada até __/__/____]]/Tabela115[[#This Row],[GOVERNANÇA
Controle
Orçamento 
Atualizado]]</f>
        <v>#DIV/0!</v>
      </c>
      <c r="AW203" s="93"/>
      <c r="AX203" s="201" t="e">
        <f>Tabela115[[#This Row],[GOVERNANÇA
Controle
(+)
Suplementação
 proposta para a
_ª Reformulação]]/Tabela115[[#This Row],[GOVERNANÇA
Controle
Orçamento 
Atualizado]]</f>
        <v>#DIV/0!</v>
      </c>
      <c r="AY203" s="93"/>
      <c r="AZ203" s="201" t="e">
        <f>-Tabela115[[#This Row],[GOVERNANÇA
Controle
(-)
Redução
proposta para a
_ª Reformulação]]/Tabela115[[#This Row],[GOVERNANÇA
Controle
Orçamento 
Atualizado]]</f>
        <v>#DIV/0!</v>
      </c>
      <c r="BA20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3" s="225"/>
      <c r="BD203" s="93"/>
      <c r="BE203" s="93">
        <f>Tabela115[[#This Row],[FINALIDADE
Fiscalização
Proposta Orçamentária Inicial]]+Tabela115[[#This Row],[FINALIDADE
Fiscalização
Transposições Orçamentárias 
Nº __ a __ 
e
Reformulações
aprovadas]]</f>
        <v>0</v>
      </c>
      <c r="BF203" s="93"/>
      <c r="BG203" s="201" t="e">
        <f>Tabela115[[#This Row],[FINALIDADE
Fiscalização
Despesa Liquidada até __/__/____]]/Tabela115[[#This Row],[FINALIDADE
Fiscalização
Orçamento 
Atualizado]]</f>
        <v>#DIV/0!</v>
      </c>
      <c r="BH203" s="93"/>
      <c r="BI203" s="201" t="e">
        <f>Tabela115[[#This Row],[FINALIDADE
Fiscalização
(+)
Suplementação
 proposta para a
_ª Reformulação]]/Tabela115[[#This Row],[FINALIDADE
Fiscalização
Orçamento 
Atualizado]]</f>
        <v>#DIV/0!</v>
      </c>
      <c r="BJ203" s="93"/>
      <c r="BK203" s="201" t="e">
        <f>Tabela115[[#This Row],[FINALIDADE
Fiscalização
(-)
Redução
proposta para a
_ª Reformulação]]/Tabela115[[#This Row],[FINALIDADE
Fiscalização
Orçamento 
Atualizado]]</f>
        <v>#DIV/0!</v>
      </c>
      <c r="BL20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3" s="31"/>
      <c r="BN203" s="93"/>
      <c r="BO203" s="93">
        <f>Tabela115[[#This Row],[FINALIDADE
Registro
Proposta Orçamentária Inicial]]+Tabela115[[#This Row],[FINALIDADE
Registro
Transposições Orçamentárias 
Nº __ a __ 
e
Reformulações
aprovadas]]</f>
        <v>0</v>
      </c>
      <c r="BP203" s="93"/>
      <c r="BQ203" s="202" t="e">
        <f>Tabela115[[#This Row],[FINALIDADE
Registro
Despesa Liquidada até __/__/____]]/Tabela115[[#This Row],[FINALIDADE
Registro
Orçamento 
Atualizado]]</f>
        <v>#DIV/0!</v>
      </c>
      <c r="BR203" s="93"/>
      <c r="BS203" s="202" t="e">
        <f>Tabela115[[#This Row],[FINALIDADE
Registro
(+)
Suplementação
 proposta para a
_ª Reformulação]]/Tabela115[[#This Row],[FINALIDADE
Registro
Orçamento 
Atualizado]]</f>
        <v>#DIV/0!</v>
      </c>
      <c r="BT203" s="93"/>
      <c r="BU203" s="202" t="e">
        <f>Tabela115[[#This Row],[FINALIDADE
Registro
(-)
Redução
proposta para a
_ª Reformulação]]/Tabela115[[#This Row],[FINALIDADE
Registro
Orçamento 
Atualizado]]</f>
        <v>#DIV/0!</v>
      </c>
      <c r="BV20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3" s="244"/>
      <c r="BX203" s="31"/>
      <c r="BY20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3" s="93"/>
      <c r="CA203" s="201" t="e">
        <f>Tabela115[[#This Row],[FINALIDADE
Julgamento e Normatização
Despesa Liquidada até __/__/____]]/Tabela115[[#This Row],[FINALIDADE
Julgamento e Normatização
Orçamento 
Atualizado]]</f>
        <v>#DIV/0!</v>
      </c>
      <c r="CB203" s="93"/>
      <c r="CC20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3" s="93"/>
      <c r="CE20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3" s="31"/>
      <c r="CI203" s="31"/>
      <c r="CJ20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3" s="93"/>
      <c r="CL203" s="201" t="e">
        <f>Tabela115[[#This Row],[GESTÃO
Comunicação 
e Eventos
Despesa Liquidada até __/__/____]]/Tabela115[[#This Row],[GESTÃO
Comunicação 
e Eventos
Orçamento 
Atualizado]]</f>
        <v>#DIV/0!</v>
      </c>
      <c r="CM203" s="93"/>
      <c r="CN203" s="201" t="e">
        <f>Tabela115[[#This Row],[GESTÃO
Comunicação 
e Eventos
(+)
Suplementação
 proposta para a
_ª Reformulação]]/Tabela115[[#This Row],[GESTÃO
Comunicação 
e Eventos
Orçamento 
Atualizado]]</f>
        <v>#DIV/0!</v>
      </c>
      <c r="CO203" s="93"/>
      <c r="CP203" s="201" t="e">
        <f>-Tabela115[[#This Row],[GESTÃO
Comunicação 
e Eventos
(-)
Redução
proposta para a
_ª Reformulação]]/Tabela115[[#This Row],[GESTÃO
Comunicação 
e Eventos
Orçamento 
Atualizado]]</f>
        <v>#DIV/0!</v>
      </c>
      <c r="CQ20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3" s="31"/>
      <c r="CS203" s="31"/>
      <c r="CT20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3" s="93"/>
      <c r="CV203" s="201" t="e">
        <f>Tabela115[[#This Row],[GESTÃO
Suporte Técnico-Administrativo
Despesa Liquidada até __/__/____]]/Tabela115[[#This Row],[GESTÃO
Suporte Técnico-Administrativo
Orçamento 
Atualizado]]</f>
        <v>#DIV/0!</v>
      </c>
      <c r="CW203" s="93"/>
      <c r="CX20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3" s="93"/>
      <c r="CZ20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3" s="31"/>
      <c r="DC203" s="31"/>
      <c r="DD20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3" s="93"/>
      <c r="DF203" s="201" t="e">
        <f>Tabela115[[#This Row],[GESTÃO
Tecnologia da
Informação
Despesa Liquidada até __/__/____]]/Tabela115[[#This Row],[GESTÃO
Tecnologia da
Informação
Orçamento 
Atualizado]]</f>
        <v>#DIV/0!</v>
      </c>
      <c r="DG203" s="93"/>
      <c r="DH20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3" s="93"/>
      <c r="DJ203" s="201" t="e">
        <f>-Tabela115[[#This Row],[GESTÃO
Tecnologia da
Informação
(-)
Redução
proposta para a
_ª Reformulação]]/Tabela115[[#This Row],[GESTÃO
Tecnologia da
Informação
Orçamento 
Atualizado]]</f>
        <v>#DIV/0!</v>
      </c>
      <c r="DK20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3" s="31"/>
      <c r="DM203" s="31"/>
      <c r="DN203" s="31">
        <f>Tabela115[[#This Row],[GESTÃO
Infraestrutura
Proposta Orçamentária Inicial]]+Tabela115[[#This Row],[GESTÃO
Infraestrutura
Transposições Orçamentárias 
Nº __ a __ 
e
Reformulações
aprovadas]]</f>
        <v>0</v>
      </c>
      <c r="DO203" s="93"/>
      <c r="DP203" s="201" t="e">
        <f>Tabela115[[#This Row],[GESTÃO
Infraestrutura
Despesa Liquidada até __/__/____]]/Tabela115[[#This Row],[GESTÃO
Infraestrutura
Orçamento 
Atualizado]]</f>
        <v>#DIV/0!</v>
      </c>
      <c r="DQ203" s="93"/>
      <c r="DR203" s="201" t="e">
        <f>Tabela115[[#This Row],[GESTÃO
Infraestrutura
(+)
Suplementação
 proposta para a
_ª Reformulação]]/Tabela115[[#This Row],[GESTÃO
Infraestrutura
Orçamento 
Atualizado]]</f>
        <v>#DIV/0!</v>
      </c>
      <c r="DS203" s="93"/>
      <c r="DT203" s="201" t="e">
        <f>Tabela115[[#This Row],[GESTÃO
Infraestrutura
(-)
Redução
proposta para a
_ª Reformulação]]/Tabela115[[#This Row],[GESTÃO
Infraestrutura
Orçamento 
Atualizado]]</f>
        <v>#DIV/0!</v>
      </c>
      <c r="DU20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3" s="89"/>
    </row>
    <row r="204" spans="1:127" s="18" customFormat="1" ht="12" x14ac:dyDescent="0.25">
      <c r="A204" s="85" t="s">
        <v>785</v>
      </c>
      <c r="B204" s="213" t="s">
        <v>795</v>
      </c>
      <c r="C20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4" s="230" t="e">
        <f>Tabela115[[#This Row],[DESPESA
LIQUIDADA ATÉ
 __/__/____]]/Tabela115[[#This Row],[ORÇAMENTO
ATUALIZADO]]</f>
        <v>#DIV/0!</v>
      </c>
      <c r="H20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4" s="266" t="e">
        <f>Tabela115[[#This Row],[(+)
SUPLEMENTAÇÃO
PROPOSTA PARA A
_ª
REFORMULAÇÃO]]/Tabela115[[#This Row],[ORÇAMENTO
ATUALIZADO]]</f>
        <v>#DIV/0!</v>
      </c>
      <c r="J20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4" s="266" t="e">
        <f>-Tabela115[[#This Row],[(-)
REDUÇÃO
PROPOSTA PARA A
_ª
REFORMULAÇÃO]]/Tabela115[[#This Row],[ORÇAMENTO
ATUALIZADO]]</f>
        <v>#DIV/0!</v>
      </c>
      <c r="L20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4" s="268" t="e">
        <f>(Tabela115[[#This Row],[PROPOSTA
ORÇAMENTÁRIA
ATUALIZADA
APÓS A
_ª
REFORMULAÇÃO]]/Tabela115[[#This Row],[ORÇAMENTO
ATUALIZADO]])-1</f>
        <v>#DIV/0!</v>
      </c>
      <c r="N204" s="225"/>
      <c r="O204" s="93"/>
      <c r="P20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4" s="93"/>
      <c r="R204" s="201" t="e">
        <f>Tabela115[[#This Row],[GOVERNANÇA
Direção e
Liderança
Despesa Liquidada até __/__/____]]/Tabela115[[#This Row],[GOVERNANÇA
Direção e
Liderança
Orçamento 
Atualizado]]</f>
        <v>#DIV/0!</v>
      </c>
      <c r="S204" s="93"/>
      <c r="T20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4" s="93"/>
      <c r="V204" s="202" t="e">
        <f>-Tabela115[[#This Row],[GOVERNANÇA
Direção e
Liderança
(-)
Redução
proposta para a
_ª Reformulação]]/Tabela115[[#This Row],[GOVERNANÇA
Direção e
Liderança
Orçamento 
Atualizado]]</f>
        <v>#DIV/0!</v>
      </c>
      <c r="W20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4" s="31"/>
      <c r="Y204" s="31"/>
      <c r="Z20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4" s="93"/>
      <c r="AB204" s="201" t="e">
        <f>Tabela115[[#This Row],[GOVERNANÇA
Relacionamento 
Institucional
Despesa Liquidada até __/__/____]]/Tabela115[[#This Row],[GOVERNANÇA
Relacionamento 
Institucional
Orçamento 
Atualizado]]</f>
        <v>#DIV/0!</v>
      </c>
      <c r="AC204" s="93"/>
      <c r="AD20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4" s="93"/>
      <c r="AF20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4" s="31"/>
      <c r="AI204" s="93"/>
      <c r="AJ204" s="93">
        <f>Tabela115[[#This Row],[GOVERNANÇA
Estratégia
Proposta Orçamentária Inicial]]+Tabela115[[#This Row],[GOVERNANÇA
Estratégia
Transposições Orçamentárias 
Nº __ a __ 
e
Reformulações
aprovadas]]</f>
        <v>0</v>
      </c>
      <c r="AK204" s="93"/>
      <c r="AL204" s="202" t="e">
        <f>Tabela115[[#This Row],[GOVERNANÇA
Estratégia
Despesa Liquidada até __/__/____]]/Tabela115[[#This Row],[GOVERNANÇA
Estratégia
Orçamento 
Atualizado]]</f>
        <v>#DIV/0!</v>
      </c>
      <c r="AM204" s="93"/>
      <c r="AN204" s="201" t="e">
        <f>Tabela115[[#This Row],[GOVERNANÇA
Estratégia
(+)
Suplementação
 proposta para a
_ª Reformulação]]/Tabela115[[#This Row],[GOVERNANÇA
Estratégia
Orçamento 
Atualizado]]</f>
        <v>#DIV/0!</v>
      </c>
      <c r="AO204" s="93"/>
      <c r="AP204" s="201" t="e">
        <f>-Tabela115[[#This Row],[GOVERNANÇA
Estratégia
(-)
Redução
proposta para a
_ª Reformulação]]/Tabela115[[#This Row],[GOVERNANÇA
Estratégia
Orçamento 
Atualizado]]</f>
        <v>#DIV/0!</v>
      </c>
      <c r="AQ20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4" s="31"/>
      <c r="AS204" s="93"/>
      <c r="AT204" s="93">
        <f>Tabela115[[#This Row],[GOVERNANÇA
Controle
Proposta Orçamentária Inicial]]+Tabela115[[#This Row],[GOVERNANÇA
Controle
Transposições Orçamentárias 
Nº __ a __ 
e
Reformulações
aprovadas]]</f>
        <v>0</v>
      </c>
      <c r="AU204" s="93"/>
      <c r="AV204" s="201" t="e">
        <f>Tabela115[[#This Row],[GOVERNANÇA
Controle
Despesa Liquidada até __/__/____]]/Tabela115[[#This Row],[GOVERNANÇA
Controle
Orçamento 
Atualizado]]</f>
        <v>#DIV/0!</v>
      </c>
      <c r="AW204" s="93"/>
      <c r="AX204" s="201" t="e">
        <f>Tabela115[[#This Row],[GOVERNANÇA
Controle
(+)
Suplementação
 proposta para a
_ª Reformulação]]/Tabela115[[#This Row],[GOVERNANÇA
Controle
Orçamento 
Atualizado]]</f>
        <v>#DIV/0!</v>
      </c>
      <c r="AY204" s="93"/>
      <c r="AZ204" s="201" t="e">
        <f>-Tabela115[[#This Row],[GOVERNANÇA
Controle
(-)
Redução
proposta para a
_ª Reformulação]]/Tabela115[[#This Row],[GOVERNANÇA
Controle
Orçamento 
Atualizado]]</f>
        <v>#DIV/0!</v>
      </c>
      <c r="BA20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4" s="225"/>
      <c r="BD204" s="93"/>
      <c r="BE204" s="93">
        <f>Tabela115[[#This Row],[FINALIDADE
Fiscalização
Proposta Orçamentária Inicial]]+Tabela115[[#This Row],[FINALIDADE
Fiscalização
Transposições Orçamentárias 
Nº __ a __ 
e
Reformulações
aprovadas]]</f>
        <v>0</v>
      </c>
      <c r="BF204" s="93"/>
      <c r="BG204" s="201" t="e">
        <f>Tabela115[[#This Row],[FINALIDADE
Fiscalização
Despesa Liquidada até __/__/____]]/Tabela115[[#This Row],[FINALIDADE
Fiscalização
Orçamento 
Atualizado]]</f>
        <v>#DIV/0!</v>
      </c>
      <c r="BH204" s="93"/>
      <c r="BI204" s="201" t="e">
        <f>Tabela115[[#This Row],[FINALIDADE
Fiscalização
(+)
Suplementação
 proposta para a
_ª Reformulação]]/Tabela115[[#This Row],[FINALIDADE
Fiscalização
Orçamento 
Atualizado]]</f>
        <v>#DIV/0!</v>
      </c>
      <c r="BJ204" s="93"/>
      <c r="BK204" s="201" t="e">
        <f>Tabela115[[#This Row],[FINALIDADE
Fiscalização
(-)
Redução
proposta para a
_ª Reformulação]]/Tabela115[[#This Row],[FINALIDADE
Fiscalização
Orçamento 
Atualizado]]</f>
        <v>#DIV/0!</v>
      </c>
      <c r="BL20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4" s="31"/>
      <c r="BN204" s="93"/>
      <c r="BO204" s="93">
        <f>Tabela115[[#This Row],[FINALIDADE
Registro
Proposta Orçamentária Inicial]]+Tabela115[[#This Row],[FINALIDADE
Registro
Transposições Orçamentárias 
Nº __ a __ 
e
Reformulações
aprovadas]]</f>
        <v>0</v>
      </c>
      <c r="BP204" s="93"/>
      <c r="BQ204" s="202" t="e">
        <f>Tabela115[[#This Row],[FINALIDADE
Registro
Despesa Liquidada até __/__/____]]/Tabela115[[#This Row],[FINALIDADE
Registro
Orçamento 
Atualizado]]</f>
        <v>#DIV/0!</v>
      </c>
      <c r="BR204" s="93"/>
      <c r="BS204" s="202" t="e">
        <f>Tabela115[[#This Row],[FINALIDADE
Registro
(+)
Suplementação
 proposta para a
_ª Reformulação]]/Tabela115[[#This Row],[FINALIDADE
Registro
Orçamento 
Atualizado]]</f>
        <v>#DIV/0!</v>
      </c>
      <c r="BT204" s="93"/>
      <c r="BU204" s="202" t="e">
        <f>Tabela115[[#This Row],[FINALIDADE
Registro
(-)
Redução
proposta para a
_ª Reformulação]]/Tabela115[[#This Row],[FINALIDADE
Registro
Orçamento 
Atualizado]]</f>
        <v>#DIV/0!</v>
      </c>
      <c r="BV20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4" s="244"/>
      <c r="BX204" s="31"/>
      <c r="BY20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4" s="93"/>
      <c r="CA204" s="201" t="e">
        <f>Tabela115[[#This Row],[FINALIDADE
Julgamento e Normatização
Despesa Liquidada até __/__/____]]/Tabela115[[#This Row],[FINALIDADE
Julgamento e Normatização
Orçamento 
Atualizado]]</f>
        <v>#DIV/0!</v>
      </c>
      <c r="CB204" s="93"/>
      <c r="CC20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4" s="93"/>
      <c r="CE20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4" s="31"/>
      <c r="CI204" s="31"/>
      <c r="CJ20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4" s="93"/>
      <c r="CL204" s="201" t="e">
        <f>Tabela115[[#This Row],[GESTÃO
Comunicação 
e Eventos
Despesa Liquidada até __/__/____]]/Tabela115[[#This Row],[GESTÃO
Comunicação 
e Eventos
Orçamento 
Atualizado]]</f>
        <v>#DIV/0!</v>
      </c>
      <c r="CM204" s="93"/>
      <c r="CN204" s="201" t="e">
        <f>Tabela115[[#This Row],[GESTÃO
Comunicação 
e Eventos
(+)
Suplementação
 proposta para a
_ª Reformulação]]/Tabela115[[#This Row],[GESTÃO
Comunicação 
e Eventos
Orçamento 
Atualizado]]</f>
        <v>#DIV/0!</v>
      </c>
      <c r="CO204" s="93"/>
      <c r="CP204" s="201" t="e">
        <f>-Tabela115[[#This Row],[GESTÃO
Comunicação 
e Eventos
(-)
Redução
proposta para a
_ª Reformulação]]/Tabela115[[#This Row],[GESTÃO
Comunicação 
e Eventos
Orçamento 
Atualizado]]</f>
        <v>#DIV/0!</v>
      </c>
      <c r="CQ20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4" s="31"/>
      <c r="CS204" s="31"/>
      <c r="CT20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4" s="93"/>
      <c r="CV204" s="201" t="e">
        <f>Tabela115[[#This Row],[GESTÃO
Suporte Técnico-Administrativo
Despesa Liquidada até __/__/____]]/Tabela115[[#This Row],[GESTÃO
Suporte Técnico-Administrativo
Orçamento 
Atualizado]]</f>
        <v>#DIV/0!</v>
      </c>
      <c r="CW204" s="93"/>
      <c r="CX20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4" s="93"/>
      <c r="CZ20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4" s="31"/>
      <c r="DC204" s="31"/>
      <c r="DD20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4" s="93"/>
      <c r="DF204" s="201" t="e">
        <f>Tabela115[[#This Row],[GESTÃO
Tecnologia da
Informação
Despesa Liquidada até __/__/____]]/Tabela115[[#This Row],[GESTÃO
Tecnologia da
Informação
Orçamento 
Atualizado]]</f>
        <v>#DIV/0!</v>
      </c>
      <c r="DG204" s="93"/>
      <c r="DH20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4" s="93"/>
      <c r="DJ204" s="201" t="e">
        <f>-Tabela115[[#This Row],[GESTÃO
Tecnologia da
Informação
(-)
Redução
proposta para a
_ª Reformulação]]/Tabela115[[#This Row],[GESTÃO
Tecnologia da
Informação
Orçamento 
Atualizado]]</f>
        <v>#DIV/0!</v>
      </c>
      <c r="DK20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4" s="31"/>
      <c r="DM204" s="31"/>
      <c r="DN204" s="31">
        <f>Tabela115[[#This Row],[GESTÃO
Infraestrutura
Proposta Orçamentária Inicial]]+Tabela115[[#This Row],[GESTÃO
Infraestrutura
Transposições Orçamentárias 
Nº __ a __ 
e
Reformulações
aprovadas]]</f>
        <v>0</v>
      </c>
      <c r="DO204" s="93"/>
      <c r="DP204" s="201" t="e">
        <f>Tabela115[[#This Row],[GESTÃO
Infraestrutura
Despesa Liquidada até __/__/____]]/Tabela115[[#This Row],[GESTÃO
Infraestrutura
Orçamento 
Atualizado]]</f>
        <v>#DIV/0!</v>
      </c>
      <c r="DQ204" s="93"/>
      <c r="DR204" s="201" t="e">
        <f>Tabela115[[#This Row],[GESTÃO
Infraestrutura
(+)
Suplementação
 proposta para a
_ª Reformulação]]/Tabela115[[#This Row],[GESTÃO
Infraestrutura
Orçamento 
Atualizado]]</f>
        <v>#DIV/0!</v>
      </c>
      <c r="DS204" s="93"/>
      <c r="DT204" s="201" t="e">
        <f>Tabela115[[#This Row],[GESTÃO
Infraestrutura
(-)
Redução
proposta para a
_ª Reformulação]]/Tabela115[[#This Row],[GESTÃO
Infraestrutura
Orçamento 
Atualizado]]</f>
        <v>#DIV/0!</v>
      </c>
      <c r="DU20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4" s="89"/>
    </row>
    <row r="205" spans="1:127" s="18" customFormat="1" ht="12" x14ac:dyDescent="0.25">
      <c r="A205" s="85" t="s">
        <v>786</v>
      </c>
      <c r="B205" s="213" t="s">
        <v>796</v>
      </c>
      <c r="C20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5" s="230" t="e">
        <f>Tabela115[[#This Row],[DESPESA
LIQUIDADA ATÉ
 __/__/____]]/Tabela115[[#This Row],[ORÇAMENTO
ATUALIZADO]]</f>
        <v>#DIV/0!</v>
      </c>
      <c r="H205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5" s="266" t="e">
        <f>Tabela115[[#This Row],[(+)
SUPLEMENTAÇÃO
PROPOSTA PARA A
_ª
REFORMULAÇÃO]]/Tabela115[[#This Row],[ORÇAMENTO
ATUALIZADO]]</f>
        <v>#DIV/0!</v>
      </c>
      <c r="J205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5" s="266" t="e">
        <f>-Tabela115[[#This Row],[(-)
REDUÇÃO
PROPOSTA PARA A
_ª
REFORMULAÇÃO]]/Tabela115[[#This Row],[ORÇAMENTO
ATUALIZADO]]</f>
        <v>#DIV/0!</v>
      </c>
      <c r="L205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5" s="268" t="e">
        <f>(Tabela115[[#This Row],[PROPOSTA
ORÇAMENTÁRIA
ATUALIZADA
APÓS A
_ª
REFORMULAÇÃO]]/Tabela115[[#This Row],[ORÇAMENTO
ATUALIZADO]])-1</f>
        <v>#DIV/0!</v>
      </c>
      <c r="N205" s="225"/>
      <c r="O205" s="93"/>
      <c r="P20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5" s="93"/>
      <c r="R205" s="201" t="e">
        <f>Tabela115[[#This Row],[GOVERNANÇA
Direção e
Liderança
Despesa Liquidada até __/__/____]]/Tabela115[[#This Row],[GOVERNANÇA
Direção e
Liderança
Orçamento 
Atualizado]]</f>
        <v>#DIV/0!</v>
      </c>
      <c r="S205" s="93"/>
      <c r="T205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5" s="93"/>
      <c r="V205" s="202" t="e">
        <f>-Tabela115[[#This Row],[GOVERNANÇA
Direção e
Liderança
(-)
Redução
proposta para a
_ª Reformulação]]/Tabela115[[#This Row],[GOVERNANÇA
Direção e
Liderança
Orçamento 
Atualizado]]</f>
        <v>#DIV/0!</v>
      </c>
      <c r="W20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5" s="31"/>
      <c r="Y205" s="31"/>
      <c r="Z20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5" s="93"/>
      <c r="AB205" s="201" t="e">
        <f>Tabela115[[#This Row],[GOVERNANÇA
Relacionamento 
Institucional
Despesa Liquidada até __/__/____]]/Tabela115[[#This Row],[GOVERNANÇA
Relacionamento 
Institucional
Orçamento 
Atualizado]]</f>
        <v>#DIV/0!</v>
      </c>
      <c r="AC205" s="93"/>
      <c r="AD205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5" s="93"/>
      <c r="AF20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5" s="31"/>
      <c r="AI205" s="93"/>
      <c r="AJ205" s="93">
        <f>Tabela115[[#This Row],[GOVERNANÇA
Estratégia
Proposta Orçamentária Inicial]]+Tabela115[[#This Row],[GOVERNANÇA
Estratégia
Transposições Orçamentárias 
Nº __ a __ 
e
Reformulações
aprovadas]]</f>
        <v>0</v>
      </c>
      <c r="AK205" s="93"/>
      <c r="AL205" s="202" t="e">
        <f>Tabela115[[#This Row],[GOVERNANÇA
Estratégia
Despesa Liquidada até __/__/____]]/Tabela115[[#This Row],[GOVERNANÇA
Estratégia
Orçamento 
Atualizado]]</f>
        <v>#DIV/0!</v>
      </c>
      <c r="AM205" s="93"/>
      <c r="AN205" s="201" t="e">
        <f>Tabela115[[#This Row],[GOVERNANÇA
Estratégia
(+)
Suplementação
 proposta para a
_ª Reformulação]]/Tabela115[[#This Row],[GOVERNANÇA
Estratégia
Orçamento 
Atualizado]]</f>
        <v>#DIV/0!</v>
      </c>
      <c r="AO205" s="93"/>
      <c r="AP205" s="201" t="e">
        <f>-Tabela115[[#This Row],[GOVERNANÇA
Estratégia
(-)
Redução
proposta para a
_ª Reformulação]]/Tabela115[[#This Row],[GOVERNANÇA
Estratégia
Orçamento 
Atualizado]]</f>
        <v>#DIV/0!</v>
      </c>
      <c r="AQ20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5" s="31"/>
      <c r="AS205" s="93"/>
      <c r="AT205" s="93">
        <f>Tabela115[[#This Row],[GOVERNANÇA
Controle
Proposta Orçamentária Inicial]]+Tabela115[[#This Row],[GOVERNANÇA
Controle
Transposições Orçamentárias 
Nº __ a __ 
e
Reformulações
aprovadas]]</f>
        <v>0</v>
      </c>
      <c r="AU205" s="93"/>
      <c r="AV205" s="201" t="e">
        <f>Tabela115[[#This Row],[GOVERNANÇA
Controle
Despesa Liquidada até __/__/____]]/Tabela115[[#This Row],[GOVERNANÇA
Controle
Orçamento 
Atualizado]]</f>
        <v>#DIV/0!</v>
      </c>
      <c r="AW205" s="93"/>
      <c r="AX205" s="201" t="e">
        <f>Tabela115[[#This Row],[GOVERNANÇA
Controle
(+)
Suplementação
 proposta para a
_ª Reformulação]]/Tabela115[[#This Row],[GOVERNANÇA
Controle
Orçamento 
Atualizado]]</f>
        <v>#DIV/0!</v>
      </c>
      <c r="AY205" s="93"/>
      <c r="AZ205" s="201" t="e">
        <f>-Tabela115[[#This Row],[GOVERNANÇA
Controle
(-)
Redução
proposta para a
_ª Reformulação]]/Tabela115[[#This Row],[GOVERNANÇA
Controle
Orçamento 
Atualizado]]</f>
        <v>#DIV/0!</v>
      </c>
      <c r="BA20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5" s="225"/>
      <c r="BD205" s="93"/>
      <c r="BE205" s="93">
        <f>Tabela115[[#This Row],[FINALIDADE
Fiscalização
Proposta Orçamentária Inicial]]+Tabela115[[#This Row],[FINALIDADE
Fiscalização
Transposições Orçamentárias 
Nº __ a __ 
e
Reformulações
aprovadas]]</f>
        <v>0</v>
      </c>
      <c r="BF205" s="93"/>
      <c r="BG205" s="201" t="e">
        <f>Tabela115[[#This Row],[FINALIDADE
Fiscalização
Despesa Liquidada até __/__/____]]/Tabela115[[#This Row],[FINALIDADE
Fiscalização
Orçamento 
Atualizado]]</f>
        <v>#DIV/0!</v>
      </c>
      <c r="BH205" s="93"/>
      <c r="BI205" s="201" t="e">
        <f>Tabela115[[#This Row],[FINALIDADE
Fiscalização
(+)
Suplementação
 proposta para a
_ª Reformulação]]/Tabela115[[#This Row],[FINALIDADE
Fiscalização
Orçamento 
Atualizado]]</f>
        <v>#DIV/0!</v>
      </c>
      <c r="BJ205" s="93"/>
      <c r="BK205" s="201" t="e">
        <f>Tabela115[[#This Row],[FINALIDADE
Fiscalização
(-)
Redução
proposta para a
_ª Reformulação]]/Tabela115[[#This Row],[FINALIDADE
Fiscalização
Orçamento 
Atualizado]]</f>
        <v>#DIV/0!</v>
      </c>
      <c r="BL20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5" s="31"/>
      <c r="BN205" s="93"/>
      <c r="BO205" s="93">
        <f>Tabela115[[#This Row],[FINALIDADE
Registro
Proposta Orçamentária Inicial]]+Tabela115[[#This Row],[FINALIDADE
Registro
Transposições Orçamentárias 
Nº __ a __ 
e
Reformulações
aprovadas]]</f>
        <v>0</v>
      </c>
      <c r="BP205" s="93"/>
      <c r="BQ205" s="202" t="e">
        <f>Tabela115[[#This Row],[FINALIDADE
Registro
Despesa Liquidada até __/__/____]]/Tabela115[[#This Row],[FINALIDADE
Registro
Orçamento 
Atualizado]]</f>
        <v>#DIV/0!</v>
      </c>
      <c r="BR205" s="93"/>
      <c r="BS205" s="202" t="e">
        <f>Tabela115[[#This Row],[FINALIDADE
Registro
(+)
Suplementação
 proposta para a
_ª Reformulação]]/Tabela115[[#This Row],[FINALIDADE
Registro
Orçamento 
Atualizado]]</f>
        <v>#DIV/0!</v>
      </c>
      <c r="BT205" s="93"/>
      <c r="BU205" s="202" t="e">
        <f>Tabela115[[#This Row],[FINALIDADE
Registro
(-)
Redução
proposta para a
_ª Reformulação]]/Tabela115[[#This Row],[FINALIDADE
Registro
Orçamento 
Atualizado]]</f>
        <v>#DIV/0!</v>
      </c>
      <c r="BV20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5" s="244"/>
      <c r="BX205" s="31"/>
      <c r="BY20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5" s="93"/>
      <c r="CA205" s="201" t="e">
        <f>Tabela115[[#This Row],[FINALIDADE
Julgamento e Normatização
Despesa Liquidada até __/__/____]]/Tabela115[[#This Row],[FINALIDADE
Julgamento e Normatização
Orçamento 
Atualizado]]</f>
        <v>#DIV/0!</v>
      </c>
      <c r="CB205" s="93"/>
      <c r="CC20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5" s="93"/>
      <c r="CE20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5" s="31"/>
      <c r="CI205" s="31"/>
      <c r="CJ20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5" s="93"/>
      <c r="CL205" s="201" t="e">
        <f>Tabela115[[#This Row],[GESTÃO
Comunicação 
e Eventos
Despesa Liquidada até __/__/____]]/Tabela115[[#This Row],[GESTÃO
Comunicação 
e Eventos
Orçamento 
Atualizado]]</f>
        <v>#DIV/0!</v>
      </c>
      <c r="CM205" s="93"/>
      <c r="CN205" s="201" t="e">
        <f>Tabela115[[#This Row],[GESTÃO
Comunicação 
e Eventos
(+)
Suplementação
 proposta para a
_ª Reformulação]]/Tabela115[[#This Row],[GESTÃO
Comunicação 
e Eventos
Orçamento 
Atualizado]]</f>
        <v>#DIV/0!</v>
      </c>
      <c r="CO205" s="93"/>
      <c r="CP205" s="201" t="e">
        <f>-Tabela115[[#This Row],[GESTÃO
Comunicação 
e Eventos
(-)
Redução
proposta para a
_ª Reformulação]]/Tabela115[[#This Row],[GESTÃO
Comunicação 
e Eventos
Orçamento 
Atualizado]]</f>
        <v>#DIV/0!</v>
      </c>
      <c r="CQ20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5" s="31"/>
      <c r="CS205" s="31"/>
      <c r="CT20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5" s="93"/>
      <c r="CV205" s="201" t="e">
        <f>Tabela115[[#This Row],[GESTÃO
Suporte Técnico-Administrativo
Despesa Liquidada até __/__/____]]/Tabela115[[#This Row],[GESTÃO
Suporte Técnico-Administrativo
Orçamento 
Atualizado]]</f>
        <v>#DIV/0!</v>
      </c>
      <c r="CW205" s="93"/>
      <c r="CX205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5" s="93"/>
      <c r="CZ20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5" s="31"/>
      <c r="DC205" s="31"/>
      <c r="DD20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5" s="93"/>
      <c r="DF205" s="201" t="e">
        <f>Tabela115[[#This Row],[GESTÃO
Tecnologia da
Informação
Despesa Liquidada até __/__/____]]/Tabela115[[#This Row],[GESTÃO
Tecnologia da
Informação
Orçamento 
Atualizado]]</f>
        <v>#DIV/0!</v>
      </c>
      <c r="DG205" s="93"/>
      <c r="DH205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5" s="93"/>
      <c r="DJ205" s="201" t="e">
        <f>-Tabela115[[#This Row],[GESTÃO
Tecnologia da
Informação
(-)
Redução
proposta para a
_ª Reformulação]]/Tabela115[[#This Row],[GESTÃO
Tecnologia da
Informação
Orçamento 
Atualizado]]</f>
        <v>#DIV/0!</v>
      </c>
      <c r="DK20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5" s="31"/>
      <c r="DM205" s="31"/>
      <c r="DN205" s="31">
        <f>Tabela115[[#This Row],[GESTÃO
Infraestrutura
Proposta Orçamentária Inicial]]+Tabela115[[#This Row],[GESTÃO
Infraestrutura
Transposições Orçamentárias 
Nº __ a __ 
e
Reformulações
aprovadas]]</f>
        <v>0</v>
      </c>
      <c r="DO205" s="93"/>
      <c r="DP205" s="201" t="e">
        <f>Tabela115[[#This Row],[GESTÃO
Infraestrutura
Despesa Liquidada até __/__/____]]/Tabela115[[#This Row],[GESTÃO
Infraestrutura
Orçamento 
Atualizado]]</f>
        <v>#DIV/0!</v>
      </c>
      <c r="DQ205" s="93"/>
      <c r="DR205" s="201" t="e">
        <f>Tabela115[[#This Row],[GESTÃO
Infraestrutura
(+)
Suplementação
 proposta para a
_ª Reformulação]]/Tabela115[[#This Row],[GESTÃO
Infraestrutura
Orçamento 
Atualizado]]</f>
        <v>#DIV/0!</v>
      </c>
      <c r="DS205" s="93"/>
      <c r="DT205" s="201" t="e">
        <f>Tabela115[[#This Row],[GESTÃO
Infraestrutura
(-)
Redução
proposta para a
_ª Reformulação]]/Tabela115[[#This Row],[GESTÃO
Infraestrutura
Orçamento 
Atualizado]]</f>
        <v>#DIV/0!</v>
      </c>
      <c r="DU20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5" s="89"/>
    </row>
    <row r="206" spans="1:127" s="18" customFormat="1" ht="12" x14ac:dyDescent="0.25">
      <c r="A206" s="85" t="s">
        <v>787</v>
      </c>
      <c r="B206" s="213" t="s">
        <v>797</v>
      </c>
      <c r="C20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6" s="230" t="e">
        <f>Tabela115[[#This Row],[DESPESA
LIQUIDADA ATÉ
 __/__/____]]/Tabela115[[#This Row],[ORÇAMENTO
ATUALIZADO]]</f>
        <v>#DIV/0!</v>
      </c>
      <c r="H206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6" s="266" t="e">
        <f>Tabela115[[#This Row],[(+)
SUPLEMENTAÇÃO
PROPOSTA PARA A
_ª
REFORMULAÇÃO]]/Tabela115[[#This Row],[ORÇAMENTO
ATUALIZADO]]</f>
        <v>#DIV/0!</v>
      </c>
      <c r="J206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6" s="266" t="e">
        <f>-Tabela115[[#This Row],[(-)
REDUÇÃO
PROPOSTA PARA A
_ª
REFORMULAÇÃO]]/Tabela115[[#This Row],[ORÇAMENTO
ATUALIZADO]]</f>
        <v>#DIV/0!</v>
      </c>
      <c r="L206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6" s="268" t="e">
        <f>(Tabela115[[#This Row],[PROPOSTA
ORÇAMENTÁRIA
ATUALIZADA
APÓS A
_ª
REFORMULAÇÃO]]/Tabela115[[#This Row],[ORÇAMENTO
ATUALIZADO]])-1</f>
        <v>#DIV/0!</v>
      </c>
      <c r="N206" s="225"/>
      <c r="O206" s="93"/>
      <c r="P20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6" s="93"/>
      <c r="R206" s="201" t="e">
        <f>Tabela115[[#This Row],[GOVERNANÇA
Direção e
Liderança
Despesa Liquidada até __/__/____]]/Tabela115[[#This Row],[GOVERNANÇA
Direção e
Liderança
Orçamento 
Atualizado]]</f>
        <v>#DIV/0!</v>
      </c>
      <c r="S206" s="93"/>
      <c r="T206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6" s="93"/>
      <c r="V206" s="202" t="e">
        <f>-Tabela115[[#This Row],[GOVERNANÇA
Direção e
Liderança
(-)
Redução
proposta para a
_ª Reformulação]]/Tabela115[[#This Row],[GOVERNANÇA
Direção e
Liderança
Orçamento 
Atualizado]]</f>
        <v>#DIV/0!</v>
      </c>
      <c r="W20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6" s="31"/>
      <c r="Y206" s="31"/>
      <c r="Z20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6" s="93"/>
      <c r="AB206" s="201" t="e">
        <f>Tabela115[[#This Row],[GOVERNANÇA
Relacionamento 
Institucional
Despesa Liquidada até __/__/____]]/Tabela115[[#This Row],[GOVERNANÇA
Relacionamento 
Institucional
Orçamento 
Atualizado]]</f>
        <v>#DIV/0!</v>
      </c>
      <c r="AC206" s="93"/>
      <c r="AD206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6" s="93"/>
      <c r="AF20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6" s="31"/>
      <c r="AI206" s="93"/>
      <c r="AJ206" s="93">
        <f>Tabela115[[#This Row],[GOVERNANÇA
Estratégia
Proposta Orçamentária Inicial]]+Tabela115[[#This Row],[GOVERNANÇA
Estratégia
Transposições Orçamentárias 
Nº __ a __ 
e
Reformulações
aprovadas]]</f>
        <v>0</v>
      </c>
      <c r="AK206" s="93"/>
      <c r="AL206" s="202" t="e">
        <f>Tabela115[[#This Row],[GOVERNANÇA
Estratégia
Despesa Liquidada até __/__/____]]/Tabela115[[#This Row],[GOVERNANÇA
Estratégia
Orçamento 
Atualizado]]</f>
        <v>#DIV/0!</v>
      </c>
      <c r="AM206" s="93"/>
      <c r="AN206" s="201" t="e">
        <f>Tabela115[[#This Row],[GOVERNANÇA
Estratégia
(+)
Suplementação
 proposta para a
_ª Reformulação]]/Tabela115[[#This Row],[GOVERNANÇA
Estratégia
Orçamento 
Atualizado]]</f>
        <v>#DIV/0!</v>
      </c>
      <c r="AO206" s="93"/>
      <c r="AP206" s="201" t="e">
        <f>-Tabela115[[#This Row],[GOVERNANÇA
Estratégia
(-)
Redução
proposta para a
_ª Reformulação]]/Tabela115[[#This Row],[GOVERNANÇA
Estratégia
Orçamento 
Atualizado]]</f>
        <v>#DIV/0!</v>
      </c>
      <c r="AQ20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6" s="31"/>
      <c r="AS206" s="93"/>
      <c r="AT206" s="93">
        <f>Tabela115[[#This Row],[GOVERNANÇA
Controle
Proposta Orçamentária Inicial]]+Tabela115[[#This Row],[GOVERNANÇA
Controle
Transposições Orçamentárias 
Nº __ a __ 
e
Reformulações
aprovadas]]</f>
        <v>0</v>
      </c>
      <c r="AU206" s="93"/>
      <c r="AV206" s="201" t="e">
        <f>Tabela115[[#This Row],[GOVERNANÇA
Controle
Despesa Liquidada até __/__/____]]/Tabela115[[#This Row],[GOVERNANÇA
Controle
Orçamento 
Atualizado]]</f>
        <v>#DIV/0!</v>
      </c>
      <c r="AW206" s="93"/>
      <c r="AX206" s="201" t="e">
        <f>Tabela115[[#This Row],[GOVERNANÇA
Controle
(+)
Suplementação
 proposta para a
_ª Reformulação]]/Tabela115[[#This Row],[GOVERNANÇA
Controle
Orçamento 
Atualizado]]</f>
        <v>#DIV/0!</v>
      </c>
      <c r="AY206" s="93"/>
      <c r="AZ206" s="201" t="e">
        <f>-Tabela115[[#This Row],[GOVERNANÇA
Controle
(-)
Redução
proposta para a
_ª Reformulação]]/Tabela115[[#This Row],[GOVERNANÇA
Controle
Orçamento 
Atualizado]]</f>
        <v>#DIV/0!</v>
      </c>
      <c r="BA20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6" s="225"/>
      <c r="BD206" s="93"/>
      <c r="BE206" s="93">
        <f>Tabela115[[#This Row],[FINALIDADE
Fiscalização
Proposta Orçamentária Inicial]]+Tabela115[[#This Row],[FINALIDADE
Fiscalização
Transposições Orçamentárias 
Nº __ a __ 
e
Reformulações
aprovadas]]</f>
        <v>0</v>
      </c>
      <c r="BF206" s="93"/>
      <c r="BG206" s="201" t="e">
        <f>Tabela115[[#This Row],[FINALIDADE
Fiscalização
Despesa Liquidada até __/__/____]]/Tabela115[[#This Row],[FINALIDADE
Fiscalização
Orçamento 
Atualizado]]</f>
        <v>#DIV/0!</v>
      </c>
      <c r="BH206" s="93"/>
      <c r="BI206" s="201" t="e">
        <f>Tabela115[[#This Row],[FINALIDADE
Fiscalização
(+)
Suplementação
 proposta para a
_ª Reformulação]]/Tabela115[[#This Row],[FINALIDADE
Fiscalização
Orçamento 
Atualizado]]</f>
        <v>#DIV/0!</v>
      </c>
      <c r="BJ206" s="93"/>
      <c r="BK206" s="201" t="e">
        <f>Tabela115[[#This Row],[FINALIDADE
Fiscalização
(-)
Redução
proposta para a
_ª Reformulação]]/Tabela115[[#This Row],[FINALIDADE
Fiscalização
Orçamento 
Atualizado]]</f>
        <v>#DIV/0!</v>
      </c>
      <c r="BL20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6" s="31"/>
      <c r="BN206" s="93"/>
      <c r="BO206" s="93">
        <f>Tabela115[[#This Row],[FINALIDADE
Registro
Proposta Orçamentária Inicial]]+Tabela115[[#This Row],[FINALIDADE
Registro
Transposições Orçamentárias 
Nº __ a __ 
e
Reformulações
aprovadas]]</f>
        <v>0</v>
      </c>
      <c r="BP206" s="93"/>
      <c r="BQ206" s="202" t="e">
        <f>Tabela115[[#This Row],[FINALIDADE
Registro
Despesa Liquidada até __/__/____]]/Tabela115[[#This Row],[FINALIDADE
Registro
Orçamento 
Atualizado]]</f>
        <v>#DIV/0!</v>
      </c>
      <c r="BR206" s="93"/>
      <c r="BS206" s="202" t="e">
        <f>Tabela115[[#This Row],[FINALIDADE
Registro
(+)
Suplementação
 proposta para a
_ª Reformulação]]/Tabela115[[#This Row],[FINALIDADE
Registro
Orçamento 
Atualizado]]</f>
        <v>#DIV/0!</v>
      </c>
      <c r="BT206" s="93"/>
      <c r="BU206" s="202" t="e">
        <f>Tabela115[[#This Row],[FINALIDADE
Registro
(-)
Redução
proposta para a
_ª Reformulação]]/Tabela115[[#This Row],[FINALIDADE
Registro
Orçamento 
Atualizado]]</f>
        <v>#DIV/0!</v>
      </c>
      <c r="BV20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6" s="244"/>
      <c r="BX206" s="31"/>
      <c r="BY20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6" s="93"/>
      <c r="CA206" s="201" t="e">
        <f>Tabela115[[#This Row],[FINALIDADE
Julgamento e Normatização
Despesa Liquidada até __/__/____]]/Tabela115[[#This Row],[FINALIDADE
Julgamento e Normatização
Orçamento 
Atualizado]]</f>
        <v>#DIV/0!</v>
      </c>
      <c r="CB206" s="93"/>
      <c r="CC20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6" s="93"/>
      <c r="CE20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6" s="31"/>
      <c r="CI206" s="31"/>
      <c r="CJ20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6" s="93"/>
      <c r="CL206" s="201" t="e">
        <f>Tabela115[[#This Row],[GESTÃO
Comunicação 
e Eventos
Despesa Liquidada até __/__/____]]/Tabela115[[#This Row],[GESTÃO
Comunicação 
e Eventos
Orçamento 
Atualizado]]</f>
        <v>#DIV/0!</v>
      </c>
      <c r="CM206" s="93"/>
      <c r="CN206" s="201" t="e">
        <f>Tabela115[[#This Row],[GESTÃO
Comunicação 
e Eventos
(+)
Suplementação
 proposta para a
_ª Reformulação]]/Tabela115[[#This Row],[GESTÃO
Comunicação 
e Eventos
Orçamento 
Atualizado]]</f>
        <v>#DIV/0!</v>
      </c>
      <c r="CO206" s="93"/>
      <c r="CP206" s="201" t="e">
        <f>-Tabela115[[#This Row],[GESTÃO
Comunicação 
e Eventos
(-)
Redução
proposta para a
_ª Reformulação]]/Tabela115[[#This Row],[GESTÃO
Comunicação 
e Eventos
Orçamento 
Atualizado]]</f>
        <v>#DIV/0!</v>
      </c>
      <c r="CQ20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6" s="31"/>
      <c r="CS206" s="31"/>
      <c r="CT20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6" s="93"/>
      <c r="CV206" s="201" t="e">
        <f>Tabela115[[#This Row],[GESTÃO
Suporte Técnico-Administrativo
Despesa Liquidada até __/__/____]]/Tabela115[[#This Row],[GESTÃO
Suporte Técnico-Administrativo
Orçamento 
Atualizado]]</f>
        <v>#DIV/0!</v>
      </c>
      <c r="CW206" s="93"/>
      <c r="CX206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6" s="93"/>
      <c r="CZ20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6" s="31"/>
      <c r="DC206" s="31"/>
      <c r="DD20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6" s="93"/>
      <c r="DF206" s="201" t="e">
        <f>Tabela115[[#This Row],[GESTÃO
Tecnologia da
Informação
Despesa Liquidada até __/__/____]]/Tabela115[[#This Row],[GESTÃO
Tecnologia da
Informação
Orçamento 
Atualizado]]</f>
        <v>#DIV/0!</v>
      </c>
      <c r="DG206" s="93"/>
      <c r="DH206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6" s="93"/>
      <c r="DJ206" s="201" t="e">
        <f>-Tabela115[[#This Row],[GESTÃO
Tecnologia da
Informação
(-)
Redução
proposta para a
_ª Reformulação]]/Tabela115[[#This Row],[GESTÃO
Tecnologia da
Informação
Orçamento 
Atualizado]]</f>
        <v>#DIV/0!</v>
      </c>
      <c r="DK20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6" s="31"/>
      <c r="DM206" s="31"/>
      <c r="DN206" s="31">
        <f>Tabela115[[#This Row],[GESTÃO
Infraestrutura
Proposta Orçamentária Inicial]]+Tabela115[[#This Row],[GESTÃO
Infraestrutura
Transposições Orçamentárias 
Nº __ a __ 
e
Reformulações
aprovadas]]</f>
        <v>0</v>
      </c>
      <c r="DO206" s="93"/>
      <c r="DP206" s="201" t="e">
        <f>Tabela115[[#This Row],[GESTÃO
Infraestrutura
Despesa Liquidada até __/__/____]]/Tabela115[[#This Row],[GESTÃO
Infraestrutura
Orçamento 
Atualizado]]</f>
        <v>#DIV/0!</v>
      </c>
      <c r="DQ206" s="93"/>
      <c r="DR206" s="201" t="e">
        <f>Tabela115[[#This Row],[GESTÃO
Infraestrutura
(+)
Suplementação
 proposta para a
_ª Reformulação]]/Tabela115[[#This Row],[GESTÃO
Infraestrutura
Orçamento 
Atualizado]]</f>
        <v>#DIV/0!</v>
      </c>
      <c r="DS206" s="93"/>
      <c r="DT206" s="201" t="e">
        <f>Tabela115[[#This Row],[GESTÃO
Infraestrutura
(-)
Redução
proposta para a
_ª Reformulação]]/Tabela115[[#This Row],[GESTÃO
Infraestrutura
Orçamento 
Atualizado]]</f>
        <v>#DIV/0!</v>
      </c>
      <c r="DU20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6" s="89"/>
    </row>
    <row r="207" spans="1:127" s="18" customFormat="1" ht="12" x14ac:dyDescent="0.25">
      <c r="A207" s="85" t="s">
        <v>225</v>
      </c>
      <c r="B207" s="213" t="s">
        <v>798</v>
      </c>
      <c r="C20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7" s="230" t="e">
        <f>Tabela115[[#This Row],[DESPESA
LIQUIDADA ATÉ
 __/__/____]]/Tabela115[[#This Row],[ORÇAMENTO
ATUALIZADO]]</f>
        <v>#DIV/0!</v>
      </c>
      <c r="H20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7" s="266" t="e">
        <f>Tabela115[[#This Row],[(+)
SUPLEMENTAÇÃO
PROPOSTA PARA A
_ª
REFORMULAÇÃO]]/Tabela115[[#This Row],[ORÇAMENTO
ATUALIZADO]]</f>
        <v>#DIV/0!</v>
      </c>
      <c r="J20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7" s="266" t="e">
        <f>-Tabela115[[#This Row],[(-)
REDUÇÃO
PROPOSTA PARA A
_ª
REFORMULAÇÃO]]/Tabela115[[#This Row],[ORÇAMENTO
ATUALIZADO]]</f>
        <v>#DIV/0!</v>
      </c>
      <c r="L20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7" s="268" t="e">
        <f>(Tabela115[[#This Row],[PROPOSTA
ORÇAMENTÁRIA
ATUALIZADA
APÓS A
_ª
REFORMULAÇÃO]]/Tabela115[[#This Row],[ORÇAMENTO
ATUALIZADO]])-1</f>
        <v>#DIV/0!</v>
      </c>
      <c r="N207" s="225"/>
      <c r="O207" s="93"/>
      <c r="P20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7" s="93"/>
      <c r="R207" s="201" t="e">
        <f>Tabela115[[#This Row],[GOVERNANÇA
Direção e
Liderança
Despesa Liquidada até __/__/____]]/Tabela115[[#This Row],[GOVERNANÇA
Direção e
Liderança
Orçamento 
Atualizado]]</f>
        <v>#DIV/0!</v>
      </c>
      <c r="S207" s="93"/>
      <c r="T20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7" s="93"/>
      <c r="V207" s="202" t="e">
        <f>-Tabela115[[#This Row],[GOVERNANÇA
Direção e
Liderança
(-)
Redução
proposta para a
_ª Reformulação]]/Tabela115[[#This Row],[GOVERNANÇA
Direção e
Liderança
Orçamento 
Atualizado]]</f>
        <v>#DIV/0!</v>
      </c>
      <c r="W20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7" s="31"/>
      <c r="Y207" s="31"/>
      <c r="Z20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7" s="93"/>
      <c r="AB207" s="201" t="e">
        <f>Tabela115[[#This Row],[GOVERNANÇA
Relacionamento 
Institucional
Despesa Liquidada até __/__/____]]/Tabela115[[#This Row],[GOVERNANÇA
Relacionamento 
Institucional
Orçamento 
Atualizado]]</f>
        <v>#DIV/0!</v>
      </c>
      <c r="AC207" s="93"/>
      <c r="AD20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7" s="93"/>
      <c r="AF20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7" s="31"/>
      <c r="AI207" s="93"/>
      <c r="AJ207" s="93">
        <f>Tabela115[[#This Row],[GOVERNANÇA
Estratégia
Proposta Orçamentária Inicial]]+Tabela115[[#This Row],[GOVERNANÇA
Estratégia
Transposições Orçamentárias 
Nº __ a __ 
e
Reformulações
aprovadas]]</f>
        <v>0</v>
      </c>
      <c r="AK207" s="93"/>
      <c r="AL207" s="202" t="e">
        <f>Tabela115[[#This Row],[GOVERNANÇA
Estratégia
Despesa Liquidada até __/__/____]]/Tabela115[[#This Row],[GOVERNANÇA
Estratégia
Orçamento 
Atualizado]]</f>
        <v>#DIV/0!</v>
      </c>
      <c r="AM207" s="93"/>
      <c r="AN207" s="201" t="e">
        <f>Tabela115[[#This Row],[GOVERNANÇA
Estratégia
(+)
Suplementação
 proposta para a
_ª Reformulação]]/Tabela115[[#This Row],[GOVERNANÇA
Estratégia
Orçamento 
Atualizado]]</f>
        <v>#DIV/0!</v>
      </c>
      <c r="AO207" s="93"/>
      <c r="AP207" s="201" t="e">
        <f>-Tabela115[[#This Row],[GOVERNANÇA
Estratégia
(-)
Redução
proposta para a
_ª Reformulação]]/Tabela115[[#This Row],[GOVERNANÇA
Estratégia
Orçamento 
Atualizado]]</f>
        <v>#DIV/0!</v>
      </c>
      <c r="AQ20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7" s="31"/>
      <c r="AS207" s="93"/>
      <c r="AT207" s="93">
        <f>Tabela115[[#This Row],[GOVERNANÇA
Controle
Proposta Orçamentária Inicial]]+Tabela115[[#This Row],[GOVERNANÇA
Controle
Transposições Orçamentárias 
Nº __ a __ 
e
Reformulações
aprovadas]]</f>
        <v>0</v>
      </c>
      <c r="AU207" s="93"/>
      <c r="AV207" s="201" t="e">
        <f>Tabela115[[#This Row],[GOVERNANÇA
Controle
Despesa Liquidada até __/__/____]]/Tabela115[[#This Row],[GOVERNANÇA
Controle
Orçamento 
Atualizado]]</f>
        <v>#DIV/0!</v>
      </c>
      <c r="AW207" s="93"/>
      <c r="AX207" s="201" t="e">
        <f>Tabela115[[#This Row],[GOVERNANÇA
Controle
(+)
Suplementação
 proposta para a
_ª Reformulação]]/Tabela115[[#This Row],[GOVERNANÇA
Controle
Orçamento 
Atualizado]]</f>
        <v>#DIV/0!</v>
      </c>
      <c r="AY207" s="93"/>
      <c r="AZ207" s="201" t="e">
        <f>-Tabela115[[#This Row],[GOVERNANÇA
Controle
(-)
Redução
proposta para a
_ª Reformulação]]/Tabela115[[#This Row],[GOVERNANÇA
Controle
Orçamento 
Atualizado]]</f>
        <v>#DIV/0!</v>
      </c>
      <c r="BA20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7" s="225"/>
      <c r="BD207" s="93"/>
      <c r="BE207" s="93">
        <f>Tabela115[[#This Row],[FINALIDADE
Fiscalização
Proposta Orçamentária Inicial]]+Tabela115[[#This Row],[FINALIDADE
Fiscalização
Transposições Orçamentárias 
Nº __ a __ 
e
Reformulações
aprovadas]]</f>
        <v>0</v>
      </c>
      <c r="BF207" s="93"/>
      <c r="BG207" s="201" t="e">
        <f>Tabela115[[#This Row],[FINALIDADE
Fiscalização
Despesa Liquidada até __/__/____]]/Tabela115[[#This Row],[FINALIDADE
Fiscalização
Orçamento 
Atualizado]]</f>
        <v>#DIV/0!</v>
      </c>
      <c r="BH207" s="93"/>
      <c r="BI207" s="201" t="e">
        <f>Tabela115[[#This Row],[FINALIDADE
Fiscalização
(+)
Suplementação
 proposta para a
_ª Reformulação]]/Tabela115[[#This Row],[FINALIDADE
Fiscalização
Orçamento 
Atualizado]]</f>
        <v>#DIV/0!</v>
      </c>
      <c r="BJ207" s="93"/>
      <c r="BK207" s="201" t="e">
        <f>Tabela115[[#This Row],[FINALIDADE
Fiscalização
(-)
Redução
proposta para a
_ª Reformulação]]/Tabela115[[#This Row],[FINALIDADE
Fiscalização
Orçamento 
Atualizado]]</f>
        <v>#DIV/0!</v>
      </c>
      <c r="BL20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7" s="31"/>
      <c r="BN207" s="93"/>
      <c r="BO207" s="93">
        <f>Tabela115[[#This Row],[FINALIDADE
Registro
Proposta Orçamentária Inicial]]+Tabela115[[#This Row],[FINALIDADE
Registro
Transposições Orçamentárias 
Nº __ a __ 
e
Reformulações
aprovadas]]</f>
        <v>0</v>
      </c>
      <c r="BP207" s="93"/>
      <c r="BQ207" s="202" t="e">
        <f>Tabela115[[#This Row],[FINALIDADE
Registro
Despesa Liquidada até __/__/____]]/Tabela115[[#This Row],[FINALIDADE
Registro
Orçamento 
Atualizado]]</f>
        <v>#DIV/0!</v>
      </c>
      <c r="BR207" s="93"/>
      <c r="BS207" s="202" t="e">
        <f>Tabela115[[#This Row],[FINALIDADE
Registro
(+)
Suplementação
 proposta para a
_ª Reformulação]]/Tabela115[[#This Row],[FINALIDADE
Registro
Orçamento 
Atualizado]]</f>
        <v>#DIV/0!</v>
      </c>
      <c r="BT207" s="93"/>
      <c r="BU207" s="202" t="e">
        <f>Tabela115[[#This Row],[FINALIDADE
Registro
(-)
Redução
proposta para a
_ª Reformulação]]/Tabela115[[#This Row],[FINALIDADE
Registro
Orçamento 
Atualizado]]</f>
        <v>#DIV/0!</v>
      </c>
      <c r="BV20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7" s="244"/>
      <c r="BX207" s="31"/>
      <c r="BY20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7" s="93"/>
      <c r="CA207" s="201" t="e">
        <f>Tabela115[[#This Row],[FINALIDADE
Julgamento e Normatização
Despesa Liquidada até __/__/____]]/Tabela115[[#This Row],[FINALIDADE
Julgamento e Normatização
Orçamento 
Atualizado]]</f>
        <v>#DIV/0!</v>
      </c>
      <c r="CB207" s="93"/>
      <c r="CC20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7" s="93"/>
      <c r="CE20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7" s="31"/>
      <c r="CI207" s="31"/>
      <c r="CJ20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7" s="93"/>
      <c r="CL207" s="201" t="e">
        <f>Tabela115[[#This Row],[GESTÃO
Comunicação 
e Eventos
Despesa Liquidada até __/__/____]]/Tabela115[[#This Row],[GESTÃO
Comunicação 
e Eventos
Orçamento 
Atualizado]]</f>
        <v>#DIV/0!</v>
      </c>
      <c r="CM207" s="93"/>
      <c r="CN207" s="201" t="e">
        <f>Tabela115[[#This Row],[GESTÃO
Comunicação 
e Eventos
(+)
Suplementação
 proposta para a
_ª Reformulação]]/Tabela115[[#This Row],[GESTÃO
Comunicação 
e Eventos
Orçamento 
Atualizado]]</f>
        <v>#DIV/0!</v>
      </c>
      <c r="CO207" s="93"/>
      <c r="CP207" s="201" t="e">
        <f>-Tabela115[[#This Row],[GESTÃO
Comunicação 
e Eventos
(-)
Redução
proposta para a
_ª Reformulação]]/Tabela115[[#This Row],[GESTÃO
Comunicação 
e Eventos
Orçamento 
Atualizado]]</f>
        <v>#DIV/0!</v>
      </c>
      <c r="CQ20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7" s="31"/>
      <c r="CS207" s="31"/>
      <c r="CT20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7" s="93"/>
      <c r="CV207" s="201" t="e">
        <f>Tabela115[[#This Row],[GESTÃO
Suporte Técnico-Administrativo
Despesa Liquidada até __/__/____]]/Tabela115[[#This Row],[GESTÃO
Suporte Técnico-Administrativo
Orçamento 
Atualizado]]</f>
        <v>#DIV/0!</v>
      </c>
      <c r="CW207" s="93"/>
      <c r="CX20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7" s="93"/>
      <c r="CZ20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7" s="31"/>
      <c r="DC207" s="31"/>
      <c r="DD20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7" s="93"/>
      <c r="DF207" s="201" t="e">
        <f>Tabela115[[#This Row],[GESTÃO
Tecnologia da
Informação
Despesa Liquidada até __/__/____]]/Tabela115[[#This Row],[GESTÃO
Tecnologia da
Informação
Orçamento 
Atualizado]]</f>
        <v>#DIV/0!</v>
      </c>
      <c r="DG207" s="93"/>
      <c r="DH20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7" s="93"/>
      <c r="DJ207" s="201" t="e">
        <f>-Tabela115[[#This Row],[GESTÃO
Tecnologia da
Informação
(-)
Redução
proposta para a
_ª Reformulação]]/Tabela115[[#This Row],[GESTÃO
Tecnologia da
Informação
Orçamento 
Atualizado]]</f>
        <v>#DIV/0!</v>
      </c>
      <c r="DK20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7" s="31"/>
      <c r="DM207" s="31"/>
      <c r="DN207" s="31">
        <f>Tabela115[[#This Row],[GESTÃO
Infraestrutura
Proposta Orçamentária Inicial]]+Tabela115[[#This Row],[GESTÃO
Infraestrutura
Transposições Orçamentárias 
Nº __ a __ 
e
Reformulações
aprovadas]]</f>
        <v>0</v>
      </c>
      <c r="DO207" s="93"/>
      <c r="DP207" s="201" t="e">
        <f>Tabela115[[#This Row],[GESTÃO
Infraestrutura
Despesa Liquidada até __/__/____]]/Tabela115[[#This Row],[GESTÃO
Infraestrutura
Orçamento 
Atualizado]]</f>
        <v>#DIV/0!</v>
      </c>
      <c r="DQ207" s="93"/>
      <c r="DR207" s="201" t="e">
        <f>Tabela115[[#This Row],[GESTÃO
Infraestrutura
(+)
Suplementação
 proposta para a
_ª Reformulação]]/Tabela115[[#This Row],[GESTÃO
Infraestrutura
Orçamento 
Atualizado]]</f>
        <v>#DIV/0!</v>
      </c>
      <c r="DS207" s="93"/>
      <c r="DT207" s="201" t="e">
        <f>Tabela115[[#This Row],[GESTÃO
Infraestrutura
(-)
Redução
proposta para a
_ª Reformulação]]/Tabela115[[#This Row],[GESTÃO
Infraestrutura
Orçamento 
Atualizado]]</f>
        <v>#DIV/0!</v>
      </c>
      <c r="DU20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7" s="89"/>
    </row>
    <row r="208" spans="1:127" s="18" customFormat="1" ht="12" x14ac:dyDescent="0.25">
      <c r="A208" s="85" t="s">
        <v>788</v>
      </c>
      <c r="B208" s="213" t="s">
        <v>799</v>
      </c>
      <c r="C20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8" s="230" t="e">
        <f>Tabela115[[#This Row],[DESPESA
LIQUIDADA ATÉ
 __/__/____]]/Tabela115[[#This Row],[ORÇAMENTO
ATUALIZADO]]</f>
        <v>#DIV/0!</v>
      </c>
      <c r="H20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8" s="266" t="e">
        <f>Tabela115[[#This Row],[(+)
SUPLEMENTAÇÃO
PROPOSTA PARA A
_ª
REFORMULAÇÃO]]/Tabela115[[#This Row],[ORÇAMENTO
ATUALIZADO]]</f>
        <v>#DIV/0!</v>
      </c>
      <c r="J20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8" s="266" t="e">
        <f>-Tabela115[[#This Row],[(-)
REDUÇÃO
PROPOSTA PARA A
_ª
REFORMULAÇÃO]]/Tabela115[[#This Row],[ORÇAMENTO
ATUALIZADO]]</f>
        <v>#DIV/0!</v>
      </c>
      <c r="L20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8" s="268" t="e">
        <f>(Tabela115[[#This Row],[PROPOSTA
ORÇAMENTÁRIA
ATUALIZADA
APÓS A
_ª
REFORMULAÇÃO]]/Tabela115[[#This Row],[ORÇAMENTO
ATUALIZADO]])-1</f>
        <v>#DIV/0!</v>
      </c>
      <c r="N208" s="225"/>
      <c r="O208" s="93"/>
      <c r="P20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8" s="93"/>
      <c r="R208" s="201" t="e">
        <f>Tabela115[[#This Row],[GOVERNANÇA
Direção e
Liderança
Despesa Liquidada até __/__/____]]/Tabela115[[#This Row],[GOVERNANÇA
Direção e
Liderança
Orçamento 
Atualizado]]</f>
        <v>#DIV/0!</v>
      </c>
      <c r="S208" s="93"/>
      <c r="T208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8" s="93"/>
      <c r="V208" s="202" t="e">
        <f>-Tabela115[[#This Row],[GOVERNANÇA
Direção e
Liderança
(-)
Redução
proposta para a
_ª Reformulação]]/Tabela115[[#This Row],[GOVERNANÇA
Direção e
Liderança
Orçamento 
Atualizado]]</f>
        <v>#DIV/0!</v>
      </c>
      <c r="W20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8" s="31"/>
      <c r="Y208" s="31"/>
      <c r="Z20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8" s="93"/>
      <c r="AB208" s="201" t="e">
        <f>Tabela115[[#This Row],[GOVERNANÇA
Relacionamento 
Institucional
Despesa Liquidada até __/__/____]]/Tabela115[[#This Row],[GOVERNANÇA
Relacionamento 
Institucional
Orçamento 
Atualizado]]</f>
        <v>#DIV/0!</v>
      </c>
      <c r="AC208" s="93"/>
      <c r="AD20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8" s="93"/>
      <c r="AF20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8" s="31"/>
      <c r="AI208" s="93"/>
      <c r="AJ208" s="93">
        <f>Tabela115[[#This Row],[GOVERNANÇA
Estratégia
Proposta Orçamentária Inicial]]+Tabela115[[#This Row],[GOVERNANÇA
Estratégia
Transposições Orçamentárias 
Nº __ a __ 
e
Reformulações
aprovadas]]</f>
        <v>0</v>
      </c>
      <c r="AK208" s="93"/>
      <c r="AL208" s="202" t="e">
        <f>Tabela115[[#This Row],[GOVERNANÇA
Estratégia
Despesa Liquidada até __/__/____]]/Tabela115[[#This Row],[GOVERNANÇA
Estratégia
Orçamento 
Atualizado]]</f>
        <v>#DIV/0!</v>
      </c>
      <c r="AM208" s="93"/>
      <c r="AN208" s="201" t="e">
        <f>Tabela115[[#This Row],[GOVERNANÇA
Estratégia
(+)
Suplementação
 proposta para a
_ª Reformulação]]/Tabela115[[#This Row],[GOVERNANÇA
Estratégia
Orçamento 
Atualizado]]</f>
        <v>#DIV/0!</v>
      </c>
      <c r="AO208" s="93"/>
      <c r="AP208" s="201" t="e">
        <f>-Tabela115[[#This Row],[GOVERNANÇA
Estratégia
(-)
Redução
proposta para a
_ª Reformulação]]/Tabela115[[#This Row],[GOVERNANÇA
Estratégia
Orçamento 
Atualizado]]</f>
        <v>#DIV/0!</v>
      </c>
      <c r="AQ20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8" s="31"/>
      <c r="AS208" s="93"/>
      <c r="AT208" s="93">
        <f>Tabela115[[#This Row],[GOVERNANÇA
Controle
Proposta Orçamentária Inicial]]+Tabela115[[#This Row],[GOVERNANÇA
Controle
Transposições Orçamentárias 
Nº __ a __ 
e
Reformulações
aprovadas]]</f>
        <v>0</v>
      </c>
      <c r="AU208" s="93"/>
      <c r="AV208" s="201" t="e">
        <f>Tabela115[[#This Row],[GOVERNANÇA
Controle
Despesa Liquidada até __/__/____]]/Tabela115[[#This Row],[GOVERNANÇA
Controle
Orçamento 
Atualizado]]</f>
        <v>#DIV/0!</v>
      </c>
      <c r="AW208" s="93"/>
      <c r="AX208" s="201" t="e">
        <f>Tabela115[[#This Row],[GOVERNANÇA
Controle
(+)
Suplementação
 proposta para a
_ª Reformulação]]/Tabela115[[#This Row],[GOVERNANÇA
Controle
Orçamento 
Atualizado]]</f>
        <v>#DIV/0!</v>
      </c>
      <c r="AY208" s="93"/>
      <c r="AZ208" s="201" t="e">
        <f>-Tabela115[[#This Row],[GOVERNANÇA
Controle
(-)
Redução
proposta para a
_ª Reformulação]]/Tabela115[[#This Row],[GOVERNANÇA
Controle
Orçamento 
Atualizado]]</f>
        <v>#DIV/0!</v>
      </c>
      <c r="BA20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8" s="225"/>
      <c r="BD208" s="93"/>
      <c r="BE208" s="93">
        <f>Tabela115[[#This Row],[FINALIDADE
Fiscalização
Proposta Orçamentária Inicial]]+Tabela115[[#This Row],[FINALIDADE
Fiscalização
Transposições Orçamentárias 
Nº __ a __ 
e
Reformulações
aprovadas]]</f>
        <v>0</v>
      </c>
      <c r="BF208" s="93"/>
      <c r="BG208" s="201" t="e">
        <f>Tabela115[[#This Row],[FINALIDADE
Fiscalização
Despesa Liquidada até __/__/____]]/Tabela115[[#This Row],[FINALIDADE
Fiscalização
Orçamento 
Atualizado]]</f>
        <v>#DIV/0!</v>
      </c>
      <c r="BH208" s="93"/>
      <c r="BI208" s="201" t="e">
        <f>Tabela115[[#This Row],[FINALIDADE
Fiscalização
(+)
Suplementação
 proposta para a
_ª Reformulação]]/Tabela115[[#This Row],[FINALIDADE
Fiscalização
Orçamento 
Atualizado]]</f>
        <v>#DIV/0!</v>
      </c>
      <c r="BJ208" s="93"/>
      <c r="BK208" s="201" t="e">
        <f>Tabela115[[#This Row],[FINALIDADE
Fiscalização
(-)
Redução
proposta para a
_ª Reformulação]]/Tabela115[[#This Row],[FINALIDADE
Fiscalização
Orçamento 
Atualizado]]</f>
        <v>#DIV/0!</v>
      </c>
      <c r="BL20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8" s="31"/>
      <c r="BN208" s="93"/>
      <c r="BO208" s="93">
        <f>Tabela115[[#This Row],[FINALIDADE
Registro
Proposta Orçamentária Inicial]]+Tabela115[[#This Row],[FINALIDADE
Registro
Transposições Orçamentárias 
Nº __ a __ 
e
Reformulações
aprovadas]]</f>
        <v>0</v>
      </c>
      <c r="BP208" s="93"/>
      <c r="BQ208" s="202" t="e">
        <f>Tabela115[[#This Row],[FINALIDADE
Registro
Despesa Liquidada até __/__/____]]/Tabela115[[#This Row],[FINALIDADE
Registro
Orçamento 
Atualizado]]</f>
        <v>#DIV/0!</v>
      </c>
      <c r="BR208" s="93"/>
      <c r="BS208" s="202" t="e">
        <f>Tabela115[[#This Row],[FINALIDADE
Registro
(+)
Suplementação
 proposta para a
_ª Reformulação]]/Tabela115[[#This Row],[FINALIDADE
Registro
Orçamento 
Atualizado]]</f>
        <v>#DIV/0!</v>
      </c>
      <c r="BT208" s="93"/>
      <c r="BU208" s="202" t="e">
        <f>Tabela115[[#This Row],[FINALIDADE
Registro
(-)
Redução
proposta para a
_ª Reformulação]]/Tabela115[[#This Row],[FINALIDADE
Registro
Orçamento 
Atualizado]]</f>
        <v>#DIV/0!</v>
      </c>
      <c r="BV20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8" s="244"/>
      <c r="BX208" s="31"/>
      <c r="BY20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8" s="93"/>
      <c r="CA208" s="201" t="e">
        <f>Tabela115[[#This Row],[FINALIDADE
Julgamento e Normatização
Despesa Liquidada até __/__/____]]/Tabela115[[#This Row],[FINALIDADE
Julgamento e Normatização
Orçamento 
Atualizado]]</f>
        <v>#DIV/0!</v>
      </c>
      <c r="CB208" s="93"/>
      <c r="CC20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8" s="93"/>
      <c r="CE20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8" s="31"/>
      <c r="CI208" s="31"/>
      <c r="CJ20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8" s="93"/>
      <c r="CL208" s="201" t="e">
        <f>Tabela115[[#This Row],[GESTÃO
Comunicação 
e Eventos
Despesa Liquidada até __/__/____]]/Tabela115[[#This Row],[GESTÃO
Comunicação 
e Eventos
Orçamento 
Atualizado]]</f>
        <v>#DIV/0!</v>
      </c>
      <c r="CM208" s="93"/>
      <c r="CN208" s="201" t="e">
        <f>Tabela115[[#This Row],[GESTÃO
Comunicação 
e Eventos
(+)
Suplementação
 proposta para a
_ª Reformulação]]/Tabela115[[#This Row],[GESTÃO
Comunicação 
e Eventos
Orçamento 
Atualizado]]</f>
        <v>#DIV/0!</v>
      </c>
      <c r="CO208" s="93"/>
      <c r="CP208" s="201" t="e">
        <f>-Tabela115[[#This Row],[GESTÃO
Comunicação 
e Eventos
(-)
Redução
proposta para a
_ª Reformulação]]/Tabela115[[#This Row],[GESTÃO
Comunicação 
e Eventos
Orçamento 
Atualizado]]</f>
        <v>#DIV/0!</v>
      </c>
      <c r="CQ20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8" s="31"/>
      <c r="CS208" s="31"/>
      <c r="CT20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8" s="93"/>
      <c r="CV208" s="201" t="e">
        <f>Tabela115[[#This Row],[GESTÃO
Suporte Técnico-Administrativo
Despesa Liquidada até __/__/____]]/Tabela115[[#This Row],[GESTÃO
Suporte Técnico-Administrativo
Orçamento 
Atualizado]]</f>
        <v>#DIV/0!</v>
      </c>
      <c r="CW208" s="93"/>
      <c r="CX20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8" s="93"/>
      <c r="CZ20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8" s="31"/>
      <c r="DC208" s="31"/>
      <c r="DD20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8" s="93"/>
      <c r="DF208" s="201" t="e">
        <f>Tabela115[[#This Row],[GESTÃO
Tecnologia da
Informação
Despesa Liquidada até __/__/____]]/Tabela115[[#This Row],[GESTÃO
Tecnologia da
Informação
Orçamento 
Atualizado]]</f>
        <v>#DIV/0!</v>
      </c>
      <c r="DG208" s="93"/>
      <c r="DH20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8" s="93"/>
      <c r="DJ208" s="201" t="e">
        <f>-Tabela115[[#This Row],[GESTÃO
Tecnologia da
Informação
(-)
Redução
proposta para a
_ª Reformulação]]/Tabela115[[#This Row],[GESTÃO
Tecnologia da
Informação
Orçamento 
Atualizado]]</f>
        <v>#DIV/0!</v>
      </c>
      <c r="DK20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8" s="31"/>
      <c r="DM208" s="31"/>
      <c r="DN208" s="31">
        <f>Tabela115[[#This Row],[GESTÃO
Infraestrutura
Proposta Orçamentária Inicial]]+Tabela115[[#This Row],[GESTÃO
Infraestrutura
Transposições Orçamentárias 
Nº __ a __ 
e
Reformulações
aprovadas]]</f>
        <v>0</v>
      </c>
      <c r="DO208" s="93"/>
      <c r="DP208" s="201" t="e">
        <f>Tabela115[[#This Row],[GESTÃO
Infraestrutura
Despesa Liquidada até __/__/____]]/Tabela115[[#This Row],[GESTÃO
Infraestrutura
Orçamento 
Atualizado]]</f>
        <v>#DIV/0!</v>
      </c>
      <c r="DQ208" s="93"/>
      <c r="DR208" s="201" t="e">
        <f>Tabela115[[#This Row],[GESTÃO
Infraestrutura
(+)
Suplementação
 proposta para a
_ª Reformulação]]/Tabela115[[#This Row],[GESTÃO
Infraestrutura
Orçamento 
Atualizado]]</f>
        <v>#DIV/0!</v>
      </c>
      <c r="DS208" s="93"/>
      <c r="DT208" s="201" t="e">
        <f>Tabela115[[#This Row],[GESTÃO
Infraestrutura
(-)
Redução
proposta para a
_ª Reformulação]]/Tabela115[[#This Row],[GESTÃO
Infraestrutura
Orçamento 
Atualizado]]</f>
        <v>#DIV/0!</v>
      </c>
      <c r="DU20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8" s="89"/>
    </row>
    <row r="209" spans="1:127" s="18" customFormat="1" ht="12" x14ac:dyDescent="0.25">
      <c r="A209" s="85" t="s">
        <v>789</v>
      </c>
      <c r="B209" s="213" t="s">
        <v>800</v>
      </c>
      <c r="C20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0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0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0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09" s="230" t="e">
        <f>Tabela115[[#This Row],[DESPESA
LIQUIDADA ATÉ
 __/__/____]]/Tabela115[[#This Row],[ORÇAMENTO
ATUALIZADO]]</f>
        <v>#DIV/0!</v>
      </c>
      <c r="H20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09" s="266" t="e">
        <f>Tabela115[[#This Row],[(+)
SUPLEMENTAÇÃO
PROPOSTA PARA A
_ª
REFORMULAÇÃO]]/Tabela115[[#This Row],[ORÇAMENTO
ATUALIZADO]]</f>
        <v>#DIV/0!</v>
      </c>
      <c r="J20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09" s="266" t="e">
        <f>-Tabela115[[#This Row],[(-)
REDUÇÃO
PROPOSTA PARA A
_ª
REFORMULAÇÃO]]/Tabela115[[#This Row],[ORÇAMENTO
ATUALIZADO]]</f>
        <v>#DIV/0!</v>
      </c>
      <c r="L20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09" s="268" t="e">
        <f>(Tabela115[[#This Row],[PROPOSTA
ORÇAMENTÁRIA
ATUALIZADA
APÓS A
_ª
REFORMULAÇÃO]]/Tabela115[[#This Row],[ORÇAMENTO
ATUALIZADO]])-1</f>
        <v>#DIV/0!</v>
      </c>
      <c r="N209" s="225"/>
      <c r="O209" s="93"/>
      <c r="P20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09" s="93"/>
      <c r="R209" s="201" t="e">
        <f>Tabela115[[#This Row],[GOVERNANÇA
Direção e
Liderança
Despesa Liquidada até __/__/____]]/Tabela115[[#This Row],[GOVERNANÇA
Direção e
Liderança
Orçamento 
Atualizado]]</f>
        <v>#DIV/0!</v>
      </c>
      <c r="S209" s="93"/>
      <c r="T209" s="201" t="e">
        <f>Tabela115[[#This Row],[GOVERNANÇA
Direção e
Liderança
(+)
Suplementação
 proposta para a
_ª Reformulação]]/Tabela115[[#This Row],[GOVERNANÇA
Direção e
Liderança
Orçamento 
Atualizado]]</f>
        <v>#DIV/0!</v>
      </c>
      <c r="U209" s="93"/>
      <c r="V209" s="202" t="e">
        <f>-Tabela115[[#This Row],[GOVERNANÇA
Direção e
Liderança
(-)
Redução
proposta para a
_ª Reformulação]]/Tabela115[[#This Row],[GOVERNANÇA
Direção e
Liderança
Orçamento 
Atualizado]]</f>
        <v>#DIV/0!</v>
      </c>
      <c r="W20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09" s="31"/>
      <c r="Y209" s="31"/>
      <c r="Z20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09" s="93"/>
      <c r="AB209" s="201" t="e">
        <f>Tabela115[[#This Row],[GOVERNANÇA
Relacionamento 
Institucional
Despesa Liquidada até __/__/____]]/Tabela115[[#This Row],[GOVERNANÇA
Relacionamento 
Institucional
Orçamento 
Atualizado]]</f>
        <v>#DIV/0!</v>
      </c>
      <c r="AC209" s="93"/>
      <c r="AD20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09" s="93"/>
      <c r="AF20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0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09" s="31"/>
      <c r="AI209" s="93"/>
      <c r="AJ209" s="93">
        <f>Tabela115[[#This Row],[GOVERNANÇA
Estratégia
Proposta Orçamentária Inicial]]+Tabela115[[#This Row],[GOVERNANÇA
Estratégia
Transposições Orçamentárias 
Nº __ a __ 
e
Reformulações
aprovadas]]</f>
        <v>0</v>
      </c>
      <c r="AK209" s="93"/>
      <c r="AL209" s="202" t="e">
        <f>Tabela115[[#This Row],[GOVERNANÇA
Estratégia
Despesa Liquidada até __/__/____]]/Tabela115[[#This Row],[GOVERNANÇA
Estratégia
Orçamento 
Atualizado]]</f>
        <v>#DIV/0!</v>
      </c>
      <c r="AM209" s="93"/>
      <c r="AN209" s="201" t="e">
        <f>Tabela115[[#This Row],[GOVERNANÇA
Estratégia
(+)
Suplementação
 proposta para a
_ª Reformulação]]/Tabela115[[#This Row],[GOVERNANÇA
Estratégia
Orçamento 
Atualizado]]</f>
        <v>#DIV/0!</v>
      </c>
      <c r="AO209" s="93"/>
      <c r="AP209" s="201" t="e">
        <f>-Tabela115[[#This Row],[GOVERNANÇA
Estratégia
(-)
Redução
proposta para a
_ª Reformulação]]/Tabela115[[#This Row],[GOVERNANÇA
Estratégia
Orçamento 
Atualizado]]</f>
        <v>#DIV/0!</v>
      </c>
      <c r="AQ20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09" s="31"/>
      <c r="AS209" s="93"/>
      <c r="AT209" s="93">
        <f>Tabela115[[#This Row],[GOVERNANÇA
Controle
Proposta Orçamentária Inicial]]+Tabela115[[#This Row],[GOVERNANÇA
Controle
Transposições Orçamentárias 
Nº __ a __ 
e
Reformulações
aprovadas]]</f>
        <v>0</v>
      </c>
      <c r="AU209" s="93"/>
      <c r="AV209" s="201" t="e">
        <f>Tabela115[[#This Row],[GOVERNANÇA
Controle
Despesa Liquidada até __/__/____]]/Tabela115[[#This Row],[GOVERNANÇA
Controle
Orçamento 
Atualizado]]</f>
        <v>#DIV/0!</v>
      </c>
      <c r="AW209" s="93"/>
      <c r="AX209" s="201" t="e">
        <f>Tabela115[[#This Row],[GOVERNANÇA
Controle
(+)
Suplementação
 proposta para a
_ª Reformulação]]/Tabela115[[#This Row],[GOVERNANÇA
Controle
Orçamento 
Atualizado]]</f>
        <v>#DIV/0!</v>
      </c>
      <c r="AY209" s="93"/>
      <c r="AZ209" s="201" t="e">
        <f>-Tabela115[[#This Row],[GOVERNANÇA
Controle
(-)
Redução
proposta para a
_ª Reformulação]]/Tabela115[[#This Row],[GOVERNANÇA
Controle
Orçamento 
Atualizado]]</f>
        <v>#DIV/0!</v>
      </c>
      <c r="BA20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0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09" s="225"/>
      <c r="BD209" s="93"/>
      <c r="BE209" s="93">
        <f>Tabela115[[#This Row],[FINALIDADE
Fiscalização
Proposta Orçamentária Inicial]]+Tabela115[[#This Row],[FINALIDADE
Fiscalização
Transposições Orçamentárias 
Nº __ a __ 
e
Reformulações
aprovadas]]</f>
        <v>0</v>
      </c>
      <c r="BF209" s="93"/>
      <c r="BG209" s="201" t="e">
        <f>Tabela115[[#This Row],[FINALIDADE
Fiscalização
Despesa Liquidada até __/__/____]]/Tabela115[[#This Row],[FINALIDADE
Fiscalização
Orçamento 
Atualizado]]</f>
        <v>#DIV/0!</v>
      </c>
      <c r="BH209" s="93"/>
      <c r="BI209" s="201" t="e">
        <f>Tabela115[[#This Row],[FINALIDADE
Fiscalização
(+)
Suplementação
 proposta para a
_ª Reformulação]]/Tabela115[[#This Row],[FINALIDADE
Fiscalização
Orçamento 
Atualizado]]</f>
        <v>#DIV/0!</v>
      </c>
      <c r="BJ209" s="93"/>
      <c r="BK209" s="201" t="e">
        <f>Tabela115[[#This Row],[FINALIDADE
Fiscalização
(-)
Redução
proposta para a
_ª Reformulação]]/Tabela115[[#This Row],[FINALIDADE
Fiscalização
Orçamento 
Atualizado]]</f>
        <v>#DIV/0!</v>
      </c>
      <c r="BL20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09" s="31"/>
      <c r="BN209" s="93"/>
      <c r="BO209" s="93">
        <f>Tabela115[[#This Row],[FINALIDADE
Registro
Proposta Orçamentária Inicial]]+Tabela115[[#This Row],[FINALIDADE
Registro
Transposições Orçamentárias 
Nº __ a __ 
e
Reformulações
aprovadas]]</f>
        <v>0</v>
      </c>
      <c r="BP209" s="93"/>
      <c r="BQ209" s="202" t="e">
        <f>Tabela115[[#This Row],[FINALIDADE
Registro
Despesa Liquidada até __/__/____]]/Tabela115[[#This Row],[FINALIDADE
Registro
Orçamento 
Atualizado]]</f>
        <v>#DIV/0!</v>
      </c>
      <c r="BR209" s="93"/>
      <c r="BS209" s="202" t="e">
        <f>Tabela115[[#This Row],[FINALIDADE
Registro
(+)
Suplementação
 proposta para a
_ª Reformulação]]/Tabela115[[#This Row],[FINALIDADE
Registro
Orçamento 
Atualizado]]</f>
        <v>#DIV/0!</v>
      </c>
      <c r="BT209" s="93"/>
      <c r="BU209" s="202" t="e">
        <f>Tabela115[[#This Row],[FINALIDADE
Registro
(-)
Redução
proposta para a
_ª Reformulação]]/Tabela115[[#This Row],[FINALIDADE
Registro
Orçamento 
Atualizado]]</f>
        <v>#DIV/0!</v>
      </c>
      <c r="BV20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09" s="244"/>
      <c r="BX209" s="31"/>
      <c r="BY20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09" s="93"/>
      <c r="CA209" s="201" t="e">
        <f>Tabela115[[#This Row],[FINALIDADE
Julgamento e Normatização
Despesa Liquidada até __/__/____]]/Tabela115[[#This Row],[FINALIDADE
Julgamento e Normatização
Orçamento 
Atualizado]]</f>
        <v>#DIV/0!</v>
      </c>
      <c r="CB209" s="93"/>
      <c r="CC20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09" s="93"/>
      <c r="CE20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0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0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09" s="31"/>
      <c r="CI209" s="31"/>
      <c r="CJ20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09" s="93"/>
      <c r="CL209" s="201" t="e">
        <f>Tabela115[[#This Row],[GESTÃO
Comunicação 
e Eventos
Despesa Liquidada até __/__/____]]/Tabela115[[#This Row],[GESTÃO
Comunicação 
e Eventos
Orçamento 
Atualizado]]</f>
        <v>#DIV/0!</v>
      </c>
      <c r="CM209" s="93"/>
      <c r="CN209" s="201" t="e">
        <f>Tabela115[[#This Row],[GESTÃO
Comunicação 
e Eventos
(+)
Suplementação
 proposta para a
_ª Reformulação]]/Tabela115[[#This Row],[GESTÃO
Comunicação 
e Eventos
Orçamento 
Atualizado]]</f>
        <v>#DIV/0!</v>
      </c>
      <c r="CO209" s="93"/>
      <c r="CP209" s="201" t="e">
        <f>-Tabela115[[#This Row],[GESTÃO
Comunicação 
e Eventos
(-)
Redução
proposta para a
_ª Reformulação]]/Tabela115[[#This Row],[GESTÃO
Comunicação 
e Eventos
Orçamento 
Atualizado]]</f>
        <v>#DIV/0!</v>
      </c>
      <c r="CQ20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09" s="31"/>
      <c r="CS209" s="31"/>
      <c r="CT20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09" s="93"/>
      <c r="CV209" s="201" t="e">
        <f>Tabela115[[#This Row],[GESTÃO
Suporte Técnico-Administrativo
Despesa Liquidada até __/__/____]]/Tabela115[[#This Row],[GESTÃO
Suporte Técnico-Administrativo
Orçamento 
Atualizado]]</f>
        <v>#DIV/0!</v>
      </c>
      <c r="CW209" s="93"/>
      <c r="CX20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09" s="93"/>
      <c r="CZ20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0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09" s="31"/>
      <c r="DC209" s="31"/>
      <c r="DD20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09" s="93"/>
      <c r="DF209" s="201" t="e">
        <f>Tabela115[[#This Row],[GESTÃO
Tecnologia da
Informação
Despesa Liquidada até __/__/____]]/Tabela115[[#This Row],[GESTÃO
Tecnologia da
Informação
Orçamento 
Atualizado]]</f>
        <v>#DIV/0!</v>
      </c>
      <c r="DG209" s="93"/>
      <c r="DH20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09" s="93"/>
      <c r="DJ209" s="201" t="e">
        <f>-Tabela115[[#This Row],[GESTÃO
Tecnologia da
Informação
(-)
Redução
proposta para a
_ª Reformulação]]/Tabela115[[#This Row],[GESTÃO
Tecnologia da
Informação
Orçamento 
Atualizado]]</f>
        <v>#DIV/0!</v>
      </c>
      <c r="DK20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09" s="31"/>
      <c r="DM209" s="31"/>
      <c r="DN209" s="31">
        <f>Tabela115[[#This Row],[GESTÃO
Infraestrutura
Proposta Orçamentária Inicial]]+Tabela115[[#This Row],[GESTÃO
Infraestrutura
Transposições Orçamentárias 
Nº __ a __ 
e
Reformulações
aprovadas]]</f>
        <v>0</v>
      </c>
      <c r="DO209" s="93"/>
      <c r="DP209" s="201" t="e">
        <f>Tabela115[[#This Row],[GESTÃO
Infraestrutura
Despesa Liquidada até __/__/____]]/Tabela115[[#This Row],[GESTÃO
Infraestrutura
Orçamento 
Atualizado]]</f>
        <v>#DIV/0!</v>
      </c>
      <c r="DQ209" s="93"/>
      <c r="DR209" s="201" t="e">
        <f>Tabela115[[#This Row],[GESTÃO
Infraestrutura
(+)
Suplementação
 proposta para a
_ª Reformulação]]/Tabela115[[#This Row],[GESTÃO
Infraestrutura
Orçamento 
Atualizado]]</f>
        <v>#DIV/0!</v>
      </c>
      <c r="DS209" s="93"/>
      <c r="DT209" s="201" t="e">
        <f>Tabela115[[#This Row],[GESTÃO
Infraestrutura
(-)
Redução
proposta para a
_ª Reformulação]]/Tabela115[[#This Row],[GESTÃO
Infraestrutura
Orçamento 
Atualizado]]</f>
        <v>#DIV/0!</v>
      </c>
      <c r="DU20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0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09" s="89"/>
    </row>
    <row r="210" spans="1:127" s="18" customFormat="1" ht="12" x14ac:dyDescent="0.25">
      <c r="A210" s="85" t="s">
        <v>790</v>
      </c>
      <c r="B210" s="213" t="s">
        <v>801</v>
      </c>
      <c r="C21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0" s="230" t="e">
        <f>Tabela115[[#This Row],[DESPESA
LIQUIDADA ATÉ
 __/__/____]]/Tabela115[[#This Row],[ORÇAMENTO
ATUALIZADO]]</f>
        <v>#DIV/0!</v>
      </c>
      <c r="H210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0" s="266" t="e">
        <f>Tabela115[[#This Row],[(+)
SUPLEMENTAÇÃO
PROPOSTA PARA A
_ª
REFORMULAÇÃO]]/Tabela115[[#This Row],[ORÇAMENTO
ATUALIZADO]]</f>
        <v>#DIV/0!</v>
      </c>
      <c r="J210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0" s="266" t="e">
        <f>-Tabela115[[#This Row],[(-)
REDUÇÃO
PROPOSTA PARA A
_ª
REFORMULAÇÃO]]/Tabela115[[#This Row],[ORÇAMENTO
ATUALIZADO]]</f>
        <v>#DIV/0!</v>
      </c>
      <c r="L210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0" s="268" t="e">
        <f>(Tabela115[[#This Row],[PROPOSTA
ORÇAMENTÁRIA
ATUALIZADA
APÓS A
_ª
REFORMULAÇÃO]]/Tabela115[[#This Row],[ORÇAMENTO
ATUALIZADO]])-1</f>
        <v>#DIV/0!</v>
      </c>
      <c r="N210" s="225"/>
      <c r="O210" s="93"/>
      <c r="P21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0" s="93"/>
      <c r="R210" s="201" t="e">
        <f>Tabela115[[#This Row],[GOVERNANÇA
Direção e
Liderança
Despesa Liquidada até __/__/____]]/Tabela115[[#This Row],[GOVERNANÇA
Direção e
Liderança
Orçamento 
Atualizado]]</f>
        <v>#DIV/0!</v>
      </c>
      <c r="S210" s="93"/>
      <c r="T210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0" s="93"/>
      <c r="V210" s="202" t="e">
        <f>-Tabela115[[#This Row],[GOVERNANÇA
Direção e
Liderança
(-)
Redução
proposta para a
_ª Reformulação]]/Tabela115[[#This Row],[GOVERNANÇA
Direção e
Liderança
Orçamento 
Atualizado]]</f>
        <v>#DIV/0!</v>
      </c>
      <c r="W21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0" s="31"/>
      <c r="Y210" s="31"/>
      <c r="Z21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0" s="93"/>
      <c r="AB210" s="201" t="e">
        <f>Tabela115[[#This Row],[GOVERNANÇA
Relacionamento 
Institucional
Despesa Liquidada até __/__/____]]/Tabela115[[#This Row],[GOVERNANÇA
Relacionamento 
Institucional
Orçamento 
Atualizado]]</f>
        <v>#DIV/0!</v>
      </c>
      <c r="AC210" s="93"/>
      <c r="AD210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0" s="93"/>
      <c r="AF21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0" s="31"/>
      <c r="AI210" s="93"/>
      <c r="AJ210" s="93">
        <f>Tabela115[[#This Row],[GOVERNANÇA
Estratégia
Proposta Orçamentária Inicial]]+Tabela115[[#This Row],[GOVERNANÇA
Estratégia
Transposições Orçamentárias 
Nº __ a __ 
e
Reformulações
aprovadas]]</f>
        <v>0</v>
      </c>
      <c r="AK210" s="93"/>
      <c r="AL210" s="202" t="e">
        <f>Tabela115[[#This Row],[GOVERNANÇA
Estratégia
Despesa Liquidada até __/__/____]]/Tabela115[[#This Row],[GOVERNANÇA
Estratégia
Orçamento 
Atualizado]]</f>
        <v>#DIV/0!</v>
      </c>
      <c r="AM210" s="93"/>
      <c r="AN210" s="201" t="e">
        <f>Tabela115[[#This Row],[GOVERNANÇA
Estratégia
(+)
Suplementação
 proposta para a
_ª Reformulação]]/Tabela115[[#This Row],[GOVERNANÇA
Estratégia
Orçamento 
Atualizado]]</f>
        <v>#DIV/0!</v>
      </c>
      <c r="AO210" s="93"/>
      <c r="AP210" s="201" t="e">
        <f>-Tabela115[[#This Row],[GOVERNANÇA
Estratégia
(-)
Redução
proposta para a
_ª Reformulação]]/Tabela115[[#This Row],[GOVERNANÇA
Estratégia
Orçamento 
Atualizado]]</f>
        <v>#DIV/0!</v>
      </c>
      <c r="AQ21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0" s="31"/>
      <c r="AS210" s="93"/>
      <c r="AT210" s="93">
        <f>Tabela115[[#This Row],[GOVERNANÇA
Controle
Proposta Orçamentária Inicial]]+Tabela115[[#This Row],[GOVERNANÇA
Controle
Transposições Orçamentárias 
Nº __ a __ 
e
Reformulações
aprovadas]]</f>
        <v>0</v>
      </c>
      <c r="AU210" s="93"/>
      <c r="AV210" s="201" t="e">
        <f>Tabela115[[#This Row],[GOVERNANÇA
Controle
Despesa Liquidada até __/__/____]]/Tabela115[[#This Row],[GOVERNANÇA
Controle
Orçamento 
Atualizado]]</f>
        <v>#DIV/0!</v>
      </c>
      <c r="AW210" s="93"/>
      <c r="AX210" s="201" t="e">
        <f>Tabela115[[#This Row],[GOVERNANÇA
Controle
(+)
Suplementação
 proposta para a
_ª Reformulação]]/Tabela115[[#This Row],[GOVERNANÇA
Controle
Orçamento 
Atualizado]]</f>
        <v>#DIV/0!</v>
      </c>
      <c r="AY210" s="93"/>
      <c r="AZ210" s="201" t="e">
        <f>-Tabela115[[#This Row],[GOVERNANÇA
Controle
(-)
Redução
proposta para a
_ª Reformulação]]/Tabela115[[#This Row],[GOVERNANÇA
Controle
Orçamento 
Atualizado]]</f>
        <v>#DIV/0!</v>
      </c>
      <c r="BA21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0" s="225"/>
      <c r="BD210" s="93"/>
      <c r="BE210" s="93">
        <f>Tabela115[[#This Row],[FINALIDADE
Fiscalização
Proposta Orçamentária Inicial]]+Tabela115[[#This Row],[FINALIDADE
Fiscalização
Transposições Orçamentárias 
Nº __ a __ 
e
Reformulações
aprovadas]]</f>
        <v>0</v>
      </c>
      <c r="BF210" s="93"/>
      <c r="BG210" s="201" t="e">
        <f>Tabela115[[#This Row],[FINALIDADE
Fiscalização
Despesa Liquidada até __/__/____]]/Tabela115[[#This Row],[FINALIDADE
Fiscalização
Orçamento 
Atualizado]]</f>
        <v>#DIV/0!</v>
      </c>
      <c r="BH210" s="93"/>
      <c r="BI210" s="201" t="e">
        <f>Tabela115[[#This Row],[FINALIDADE
Fiscalização
(+)
Suplementação
 proposta para a
_ª Reformulação]]/Tabela115[[#This Row],[FINALIDADE
Fiscalização
Orçamento 
Atualizado]]</f>
        <v>#DIV/0!</v>
      </c>
      <c r="BJ210" s="93"/>
      <c r="BK210" s="201" t="e">
        <f>Tabela115[[#This Row],[FINALIDADE
Fiscalização
(-)
Redução
proposta para a
_ª Reformulação]]/Tabela115[[#This Row],[FINALIDADE
Fiscalização
Orçamento 
Atualizado]]</f>
        <v>#DIV/0!</v>
      </c>
      <c r="BL21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0" s="31"/>
      <c r="BN210" s="93"/>
      <c r="BO210" s="93">
        <f>Tabela115[[#This Row],[FINALIDADE
Registro
Proposta Orçamentária Inicial]]+Tabela115[[#This Row],[FINALIDADE
Registro
Transposições Orçamentárias 
Nº __ a __ 
e
Reformulações
aprovadas]]</f>
        <v>0</v>
      </c>
      <c r="BP210" s="93"/>
      <c r="BQ210" s="202" t="e">
        <f>Tabela115[[#This Row],[FINALIDADE
Registro
Despesa Liquidada até __/__/____]]/Tabela115[[#This Row],[FINALIDADE
Registro
Orçamento 
Atualizado]]</f>
        <v>#DIV/0!</v>
      </c>
      <c r="BR210" s="93"/>
      <c r="BS210" s="202" t="e">
        <f>Tabela115[[#This Row],[FINALIDADE
Registro
(+)
Suplementação
 proposta para a
_ª Reformulação]]/Tabela115[[#This Row],[FINALIDADE
Registro
Orçamento 
Atualizado]]</f>
        <v>#DIV/0!</v>
      </c>
      <c r="BT210" s="93"/>
      <c r="BU210" s="202" t="e">
        <f>Tabela115[[#This Row],[FINALIDADE
Registro
(-)
Redução
proposta para a
_ª Reformulação]]/Tabela115[[#This Row],[FINALIDADE
Registro
Orçamento 
Atualizado]]</f>
        <v>#DIV/0!</v>
      </c>
      <c r="BV21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0" s="244"/>
      <c r="BX210" s="31"/>
      <c r="BY21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0" s="93"/>
      <c r="CA210" s="201" t="e">
        <f>Tabela115[[#This Row],[FINALIDADE
Julgamento e Normatização
Despesa Liquidada até __/__/____]]/Tabela115[[#This Row],[FINALIDADE
Julgamento e Normatização
Orçamento 
Atualizado]]</f>
        <v>#DIV/0!</v>
      </c>
      <c r="CB210" s="93"/>
      <c r="CC21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0" s="93"/>
      <c r="CE21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0" s="31"/>
      <c r="CI210" s="31"/>
      <c r="CJ21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0" s="93"/>
      <c r="CL210" s="201" t="e">
        <f>Tabela115[[#This Row],[GESTÃO
Comunicação 
e Eventos
Despesa Liquidada até __/__/____]]/Tabela115[[#This Row],[GESTÃO
Comunicação 
e Eventos
Orçamento 
Atualizado]]</f>
        <v>#DIV/0!</v>
      </c>
      <c r="CM210" s="93"/>
      <c r="CN210" s="201" t="e">
        <f>Tabela115[[#This Row],[GESTÃO
Comunicação 
e Eventos
(+)
Suplementação
 proposta para a
_ª Reformulação]]/Tabela115[[#This Row],[GESTÃO
Comunicação 
e Eventos
Orçamento 
Atualizado]]</f>
        <v>#DIV/0!</v>
      </c>
      <c r="CO210" s="93"/>
      <c r="CP210" s="201" t="e">
        <f>-Tabela115[[#This Row],[GESTÃO
Comunicação 
e Eventos
(-)
Redução
proposta para a
_ª Reformulação]]/Tabela115[[#This Row],[GESTÃO
Comunicação 
e Eventos
Orçamento 
Atualizado]]</f>
        <v>#DIV/0!</v>
      </c>
      <c r="CQ21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0" s="31"/>
      <c r="CS210" s="31"/>
      <c r="CT21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0" s="93"/>
      <c r="CV210" s="201" t="e">
        <f>Tabela115[[#This Row],[GESTÃO
Suporte Técnico-Administrativo
Despesa Liquidada até __/__/____]]/Tabela115[[#This Row],[GESTÃO
Suporte Técnico-Administrativo
Orçamento 
Atualizado]]</f>
        <v>#DIV/0!</v>
      </c>
      <c r="CW210" s="93"/>
      <c r="CX210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0" s="93"/>
      <c r="CZ21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0" s="31"/>
      <c r="DC210" s="31"/>
      <c r="DD21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0" s="93"/>
      <c r="DF210" s="201" t="e">
        <f>Tabela115[[#This Row],[GESTÃO
Tecnologia da
Informação
Despesa Liquidada até __/__/____]]/Tabela115[[#This Row],[GESTÃO
Tecnologia da
Informação
Orçamento 
Atualizado]]</f>
        <v>#DIV/0!</v>
      </c>
      <c r="DG210" s="93"/>
      <c r="DH210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0" s="93"/>
      <c r="DJ210" s="201" t="e">
        <f>-Tabela115[[#This Row],[GESTÃO
Tecnologia da
Informação
(-)
Redução
proposta para a
_ª Reformulação]]/Tabela115[[#This Row],[GESTÃO
Tecnologia da
Informação
Orçamento 
Atualizado]]</f>
        <v>#DIV/0!</v>
      </c>
      <c r="DK21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0" s="31"/>
      <c r="DM210" s="31"/>
      <c r="DN210" s="31">
        <f>Tabela115[[#This Row],[GESTÃO
Infraestrutura
Proposta Orçamentária Inicial]]+Tabela115[[#This Row],[GESTÃO
Infraestrutura
Transposições Orçamentárias 
Nº __ a __ 
e
Reformulações
aprovadas]]</f>
        <v>0</v>
      </c>
      <c r="DO210" s="93"/>
      <c r="DP210" s="201" t="e">
        <f>Tabela115[[#This Row],[GESTÃO
Infraestrutura
Despesa Liquidada até __/__/____]]/Tabela115[[#This Row],[GESTÃO
Infraestrutura
Orçamento 
Atualizado]]</f>
        <v>#DIV/0!</v>
      </c>
      <c r="DQ210" s="93"/>
      <c r="DR210" s="201" t="e">
        <f>Tabela115[[#This Row],[GESTÃO
Infraestrutura
(+)
Suplementação
 proposta para a
_ª Reformulação]]/Tabela115[[#This Row],[GESTÃO
Infraestrutura
Orçamento 
Atualizado]]</f>
        <v>#DIV/0!</v>
      </c>
      <c r="DS210" s="93"/>
      <c r="DT210" s="201" t="e">
        <f>Tabela115[[#This Row],[GESTÃO
Infraestrutura
(-)
Redução
proposta para a
_ª Reformulação]]/Tabela115[[#This Row],[GESTÃO
Infraestrutura
Orçamento 
Atualizado]]</f>
        <v>#DIV/0!</v>
      </c>
      <c r="DU21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0" s="89"/>
    </row>
    <row r="211" spans="1:127" s="18" customFormat="1" ht="12" x14ac:dyDescent="0.25">
      <c r="A211" s="85" t="s">
        <v>791</v>
      </c>
      <c r="B211" s="213" t="s">
        <v>802</v>
      </c>
      <c r="C21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1" s="230" t="e">
        <f>Tabela115[[#This Row],[DESPESA
LIQUIDADA ATÉ
 __/__/____]]/Tabela115[[#This Row],[ORÇAMENTO
ATUALIZADO]]</f>
        <v>#DIV/0!</v>
      </c>
      <c r="H21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1" s="266" t="e">
        <f>Tabela115[[#This Row],[(+)
SUPLEMENTAÇÃO
PROPOSTA PARA A
_ª
REFORMULAÇÃO]]/Tabela115[[#This Row],[ORÇAMENTO
ATUALIZADO]]</f>
        <v>#DIV/0!</v>
      </c>
      <c r="J21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1" s="266" t="e">
        <f>-Tabela115[[#This Row],[(-)
REDUÇÃO
PROPOSTA PARA A
_ª
REFORMULAÇÃO]]/Tabela115[[#This Row],[ORÇAMENTO
ATUALIZADO]]</f>
        <v>#DIV/0!</v>
      </c>
      <c r="L21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1" s="268" t="e">
        <f>(Tabela115[[#This Row],[PROPOSTA
ORÇAMENTÁRIA
ATUALIZADA
APÓS A
_ª
REFORMULAÇÃO]]/Tabela115[[#This Row],[ORÇAMENTO
ATUALIZADO]])-1</f>
        <v>#DIV/0!</v>
      </c>
      <c r="N211" s="225"/>
      <c r="O211" s="93"/>
      <c r="P21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1" s="93"/>
      <c r="R211" s="201" t="e">
        <f>Tabela115[[#This Row],[GOVERNANÇA
Direção e
Liderança
Despesa Liquidada até __/__/____]]/Tabela115[[#This Row],[GOVERNANÇA
Direção e
Liderança
Orçamento 
Atualizado]]</f>
        <v>#DIV/0!</v>
      </c>
      <c r="S211" s="93"/>
      <c r="T21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1" s="93"/>
      <c r="V211" s="202" t="e">
        <f>-Tabela115[[#This Row],[GOVERNANÇA
Direção e
Liderança
(-)
Redução
proposta para a
_ª Reformulação]]/Tabela115[[#This Row],[GOVERNANÇA
Direção e
Liderança
Orçamento 
Atualizado]]</f>
        <v>#DIV/0!</v>
      </c>
      <c r="W21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1" s="31"/>
      <c r="Y211" s="31"/>
      <c r="Z21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1" s="93"/>
      <c r="AB211" s="201" t="e">
        <f>Tabela115[[#This Row],[GOVERNANÇA
Relacionamento 
Institucional
Despesa Liquidada até __/__/____]]/Tabela115[[#This Row],[GOVERNANÇA
Relacionamento 
Institucional
Orçamento 
Atualizado]]</f>
        <v>#DIV/0!</v>
      </c>
      <c r="AC211" s="93"/>
      <c r="AD21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1" s="93"/>
      <c r="AF21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1" s="31"/>
      <c r="AI211" s="93"/>
      <c r="AJ211" s="93">
        <f>Tabela115[[#This Row],[GOVERNANÇA
Estratégia
Proposta Orçamentária Inicial]]+Tabela115[[#This Row],[GOVERNANÇA
Estratégia
Transposições Orçamentárias 
Nº __ a __ 
e
Reformulações
aprovadas]]</f>
        <v>0</v>
      </c>
      <c r="AK211" s="93"/>
      <c r="AL211" s="202" t="e">
        <f>Tabela115[[#This Row],[GOVERNANÇA
Estratégia
Despesa Liquidada até __/__/____]]/Tabela115[[#This Row],[GOVERNANÇA
Estratégia
Orçamento 
Atualizado]]</f>
        <v>#DIV/0!</v>
      </c>
      <c r="AM211" s="93"/>
      <c r="AN211" s="201" t="e">
        <f>Tabela115[[#This Row],[GOVERNANÇA
Estratégia
(+)
Suplementação
 proposta para a
_ª Reformulação]]/Tabela115[[#This Row],[GOVERNANÇA
Estratégia
Orçamento 
Atualizado]]</f>
        <v>#DIV/0!</v>
      </c>
      <c r="AO211" s="93"/>
      <c r="AP211" s="201" t="e">
        <f>-Tabela115[[#This Row],[GOVERNANÇA
Estratégia
(-)
Redução
proposta para a
_ª Reformulação]]/Tabela115[[#This Row],[GOVERNANÇA
Estratégia
Orçamento 
Atualizado]]</f>
        <v>#DIV/0!</v>
      </c>
      <c r="AQ21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1" s="31"/>
      <c r="AS211" s="93"/>
      <c r="AT211" s="93">
        <f>Tabela115[[#This Row],[GOVERNANÇA
Controle
Proposta Orçamentária Inicial]]+Tabela115[[#This Row],[GOVERNANÇA
Controle
Transposições Orçamentárias 
Nº __ a __ 
e
Reformulações
aprovadas]]</f>
        <v>0</v>
      </c>
      <c r="AU211" s="93"/>
      <c r="AV211" s="201" t="e">
        <f>Tabela115[[#This Row],[GOVERNANÇA
Controle
Despesa Liquidada até __/__/____]]/Tabela115[[#This Row],[GOVERNANÇA
Controle
Orçamento 
Atualizado]]</f>
        <v>#DIV/0!</v>
      </c>
      <c r="AW211" s="93"/>
      <c r="AX211" s="201" t="e">
        <f>Tabela115[[#This Row],[GOVERNANÇA
Controle
(+)
Suplementação
 proposta para a
_ª Reformulação]]/Tabela115[[#This Row],[GOVERNANÇA
Controle
Orçamento 
Atualizado]]</f>
        <v>#DIV/0!</v>
      </c>
      <c r="AY211" s="93"/>
      <c r="AZ211" s="201" t="e">
        <f>-Tabela115[[#This Row],[GOVERNANÇA
Controle
(-)
Redução
proposta para a
_ª Reformulação]]/Tabela115[[#This Row],[GOVERNANÇA
Controle
Orçamento 
Atualizado]]</f>
        <v>#DIV/0!</v>
      </c>
      <c r="BA21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1" s="225"/>
      <c r="BD211" s="93"/>
      <c r="BE211" s="93">
        <f>Tabela115[[#This Row],[FINALIDADE
Fiscalização
Proposta Orçamentária Inicial]]+Tabela115[[#This Row],[FINALIDADE
Fiscalização
Transposições Orçamentárias 
Nº __ a __ 
e
Reformulações
aprovadas]]</f>
        <v>0</v>
      </c>
      <c r="BF211" s="93"/>
      <c r="BG211" s="201" t="e">
        <f>Tabela115[[#This Row],[FINALIDADE
Fiscalização
Despesa Liquidada até __/__/____]]/Tabela115[[#This Row],[FINALIDADE
Fiscalização
Orçamento 
Atualizado]]</f>
        <v>#DIV/0!</v>
      </c>
      <c r="BH211" s="93"/>
      <c r="BI211" s="201" t="e">
        <f>Tabela115[[#This Row],[FINALIDADE
Fiscalização
(+)
Suplementação
 proposta para a
_ª Reformulação]]/Tabela115[[#This Row],[FINALIDADE
Fiscalização
Orçamento 
Atualizado]]</f>
        <v>#DIV/0!</v>
      </c>
      <c r="BJ211" s="93"/>
      <c r="BK211" s="201" t="e">
        <f>Tabela115[[#This Row],[FINALIDADE
Fiscalização
(-)
Redução
proposta para a
_ª Reformulação]]/Tabela115[[#This Row],[FINALIDADE
Fiscalização
Orçamento 
Atualizado]]</f>
        <v>#DIV/0!</v>
      </c>
      <c r="BL21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1" s="31"/>
      <c r="BN211" s="93"/>
      <c r="BO211" s="93">
        <f>Tabela115[[#This Row],[FINALIDADE
Registro
Proposta Orçamentária Inicial]]+Tabela115[[#This Row],[FINALIDADE
Registro
Transposições Orçamentárias 
Nº __ a __ 
e
Reformulações
aprovadas]]</f>
        <v>0</v>
      </c>
      <c r="BP211" s="93"/>
      <c r="BQ211" s="202" t="e">
        <f>Tabela115[[#This Row],[FINALIDADE
Registro
Despesa Liquidada até __/__/____]]/Tabela115[[#This Row],[FINALIDADE
Registro
Orçamento 
Atualizado]]</f>
        <v>#DIV/0!</v>
      </c>
      <c r="BR211" s="93"/>
      <c r="BS211" s="202" t="e">
        <f>Tabela115[[#This Row],[FINALIDADE
Registro
(+)
Suplementação
 proposta para a
_ª Reformulação]]/Tabela115[[#This Row],[FINALIDADE
Registro
Orçamento 
Atualizado]]</f>
        <v>#DIV/0!</v>
      </c>
      <c r="BT211" s="93"/>
      <c r="BU211" s="202" t="e">
        <f>Tabela115[[#This Row],[FINALIDADE
Registro
(-)
Redução
proposta para a
_ª Reformulação]]/Tabela115[[#This Row],[FINALIDADE
Registro
Orçamento 
Atualizado]]</f>
        <v>#DIV/0!</v>
      </c>
      <c r="BV21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1" s="244"/>
      <c r="BX211" s="31"/>
      <c r="BY21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1" s="93"/>
      <c r="CA211" s="201" t="e">
        <f>Tabela115[[#This Row],[FINALIDADE
Julgamento e Normatização
Despesa Liquidada até __/__/____]]/Tabela115[[#This Row],[FINALIDADE
Julgamento e Normatização
Orçamento 
Atualizado]]</f>
        <v>#DIV/0!</v>
      </c>
      <c r="CB211" s="93"/>
      <c r="CC21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1" s="93"/>
      <c r="CE21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1" s="31"/>
      <c r="CI211" s="31"/>
      <c r="CJ21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1" s="93"/>
      <c r="CL211" s="201" t="e">
        <f>Tabela115[[#This Row],[GESTÃO
Comunicação 
e Eventos
Despesa Liquidada até __/__/____]]/Tabela115[[#This Row],[GESTÃO
Comunicação 
e Eventos
Orçamento 
Atualizado]]</f>
        <v>#DIV/0!</v>
      </c>
      <c r="CM211" s="93"/>
      <c r="CN211" s="201" t="e">
        <f>Tabela115[[#This Row],[GESTÃO
Comunicação 
e Eventos
(+)
Suplementação
 proposta para a
_ª Reformulação]]/Tabela115[[#This Row],[GESTÃO
Comunicação 
e Eventos
Orçamento 
Atualizado]]</f>
        <v>#DIV/0!</v>
      </c>
      <c r="CO211" s="93"/>
      <c r="CP211" s="201" t="e">
        <f>-Tabela115[[#This Row],[GESTÃO
Comunicação 
e Eventos
(-)
Redução
proposta para a
_ª Reformulação]]/Tabela115[[#This Row],[GESTÃO
Comunicação 
e Eventos
Orçamento 
Atualizado]]</f>
        <v>#DIV/0!</v>
      </c>
      <c r="CQ21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1" s="31"/>
      <c r="CS211" s="31"/>
      <c r="CT21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1" s="93"/>
      <c r="CV211" s="201" t="e">
        <f>Tabela115[[#This Row],[GESTÃO
Suporte Técnico-Administrativo
Despesa Liquidada até __/__/____]]/Tabela115[[#This Row],[GESTÃO
Suporte Técnico-Administrativo
Orçamento 
Atualizado]]</f>
        <v>#DIV/0!</v>
      </c>
      <c r="CW211" s="93"/>
      <c r="CX21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1" s="93"/>
      <c r="CZ21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1" s="31"/>
      <c r="DC211" s="31"/>
      <c r="DD21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1" s="93"/>
      <c r="DF211" s="201" t="e">
        <f>Tabela115[[#This Row],[GESTÃO
Tecnologia da
Informação
Despesa Liquidada até __/__/____]]/Tabela115[[#This Row],[GESTÃO
Tecnologia da
Informação
Orçamento 
Atualizado]]</f>
        <v>#DIV/0!</v>
      </c>
      <c r="DG211" s="93"/>
      <c r="DH21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1" s="93"/>
      <c r="DJ211" s="201" t="e">
        <f>-Tabela115[[#This Row],[GESTÃO
Tecnologia da
Informação
(-)
Redução
proposta para a
_ª Reformulação]]/Tabela115[[#This Row],[GESTÃO
Tecnologia da
Informação
Orçamento 
Atualizado]]</f>
        <v>#DIV/0!</v>
      </c>
      <c r="DK21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1" s="31"/>
      <c r="DM211" s="31"/>
      <c r="DN211" s="31">
        <f>Tabela115[[#This Row],[GESTÃO
Infraestrutura
Proposta Orçamentária Inicial]]+Tabela115[[#This Row],[GESTÃO
Infraestrutura
Transposições Orçamentárias 
Nº __ a __ 
e
Reformulações
aprovadas]]</f>
        <v>0</v>
      </c>
      <c r="DO211" s="93"/>
      <c r="DP211" s="201" t="e">
        <f>Tabela115[[#This Row],[GESTÃO
Infraestrutura
Despesa Liquidada até __/__/____]]/Tabela115[[#This Row],[GESTÃO
Infraestrutura
Orçamento 
Atualizado]]</f>
        <v>#DIV/0!</v>
      </c>
      <c r="DQ211" s="93"/>
      <c r="DR211" s="201" t="e">
        <f>Tabela115[[#This Row],[GESTÃO
Infraestrutura
(+)
Suplementação
 proposta para a
_ª Reformulação]]/Tabela115[[#This Row],[GESTÃO
Infraestrutura
Orçamento 
Atualizado]]</f>
        <v>#DIV/0!</v>
      </c>
      <c r="DS211" s="93"/>
      <c r="DT211" s="201" t="e">
        <f>Tabela115[[#This Row],[GESTÃO
Infraestrutura
(-)
Redução
proposta para a
_ª Reformulação]]/Tabela115[[#This Row],[GESTÃO
Infraestrutura
Orçamento 
Atualizado]]</f>
        <v>#DIV/0!</v>
      </c>
      <c r="DU21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1" s="89"/>
    </row>
    <row r="212" spans="1:127" s="4" customFormat="1" ht="12.75" x14ac:dyDescent="0.25">
      <c r="A212" s="74" t="s">
        <v>226</v>
      </c>
      <c r="B212" s="189" t="s">
        <v>227</v>
      </c>
      <c r="C212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2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2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2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2" s="216" t="e">
        <f>Tabela115[[#This Row],[DESPESA
LIQUIDADA ATÉ
 __/__/____]]/Tabela115[[#This Row],[ORÇAMENTO
ATUALIZADO]]</f>
        <v>#DIV/0!</v>
      </c>
      <c r="H212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2" s="270" t="e">
        <f>Tabela115[[#This Row],[(+)
SUPLEMENTAÇÃO
PROPOSTA PARA A
_ª
REFORMULAÇÃO]]/Tabela115[[#This Row],[ORÇAMENTO
ATUALIZADO]]</f>
        <v>#DIV/0!</v>
      </c>
      <c r="J212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2" s="270" t="e">
        <f>-Tabela115[[#This Row],[(-)
REDUÇÃO
PROPOSTA PARA A
_ª
REFORMULAÇÃO]]/Tabela115[[#This Row],[ORÇAMENTO
ATUALIZADO]]</f>
        <v>#DIV/0!</v>
      </c>
      <c r="L212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2" s="272" t="e">
        <f>(Tabela115[[#This Row],[PROPOSTA
ORÇAMENTÁRIA
ATUALIZADA
APÓS A
_ª
REFORMULAÇÃO]]/Tabela115[[#This Row],[ORÇAMENTO
ATUALIZADO]])-1</f>
        <v>#DIV/0!</v>
      </c>
      <c r="N212" s="221">
        <f>SUM(N213:N214)</f>
        <v>0</v>
      </c>
      <c r="O212" s="38">
        <f>SUM(O213:O214)</f>
        <v>0</v>
      </c>
      <c r="P212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2" s="38">
        <f>SUM(Q213:Q214)</f>
        <v>0</v>
      </c>
      <c r="R212" s="196" t="e">
        <f>Tabela115[[#This Row],[GOVERNANÇA
Direção e
Liderança
Despesa Liquidada até __/__/____]]/Tabela115[[#This Row],[GOVERNANÇA
Direção e
Liderança
Orçamento 
Atualizado]]</f>
        <v>#DIV/0!</v>
      </c>
      <c r="S212" s="38">
        <f>SUM(S213:S214)</f>
        <v>0</v>
      </c>
      <c r="T212" s="196" t="e">
        <f>Tabela115[[#This Row],[GOVERNANÇA
Direção e
Liderança
(+)
Suplementação
 proposta para a
_ª Reformulação]]/Tabela115[[#This Row],[GOVERNANÇA
Direção e
Liderança
Orçamento 
Atualizado]]</f>
        <v>#DIV/0!</v>
      </c>
      <c r="U212" s="38">
        <f>SUM(U213:U214)</f>
        <v>0</v>
      </c>
      <c r="V212" s="199" t="e">
        <f>-Tabela115[[#This Row],[GOVERNANÇA
Direção e
Liderança
(-)
Redução
proposta para a
_ª Reformulação]]/Tabela115[[#This Row],[GOVERNANÇA
Direção e
Liderança
Orçamento 
Atualizado]]</f>
        <v>#DIV/0!</v>
      </c>
      <c r="W212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2" s="13">
        <f>SUM(X213:X214)</f>
        <v>0</v>
      </c>
      <c r="Y212" s="13">
        <f>SUM(Y213:Y214)</f>
        <v>0</v>
      </c>
      <c r="Z212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2" s="38">
        <f>SUM(AA213:AA214)</f>
        <v>0</v>
      </c>
      <c r="AB212" s="196" t="e">
        <f>Tabela115[[#This Row],[GOVERNANÇA
Relacionamento 
Institucional
Despesa Liquidada até __/__/____]]/Tabela115[[#This Row],[GOVERNANÇA
Relacionamento 
Institucional
Orçamento 
Atualizado]]</f>
        <v>#DIV/0!</v>
      </c>
      <c r="AC212" s="38">
        <f>SUM(AC213:AC214)</f>
        <v>0</v>
      </c>
      <c r="AD212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2" s="38">
        <f>SUM(AE213:AE214)</f>
        <v>0</v>
      </c>
      <c r="AF212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2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2" s="13">
        <f>SUM(AH213:AH214)</f>
        <v>0</v>
      </c>
      <c r="AI212" s="38">
        <f>SUM(AI213:AI214)</f>
        <v>0</v>
      </c>
      <c r="AJ212" s="38">
        <f>Tabela115[[#This Row],[GOVERNANÇA
Estratégia
Proposta Orçamentária Inicial]]+Tabela115[[#This Row],[GOVERNANÇA
Estratégia
Transposições Orçamentárias 
Nº __ a __ 
e
Reformulações
aprovadas]]</f>
        <v>0</v>
      </c>
      <c r="AK212" s="38">
        <f>SUM(AK213:AK214)</f>
        <v>0</v>
      </c>
      <c r="AL212" s="199" t="e">
        <f>Tabela115[[#This Row],[GOVERNANÇA
Estratégia
Despesa Liquidada até __/__/____]]/Tabela115[[#This Row],[GOVERNANÇA
Estratégia
Orçamento 
Atualizado]]</f>
        <v>#DIV/0!</v>
      </c>
      <c r="AM212" s="38">
        <f>SUM(AM213:AM214)</f>
        <v>0</v>
      </c>
      <c r="AN212" s="196" t="e">
        <f>Tabela115[[#This Row],[GOVERNANÇA
Estratégia
(+)
Suplementação
 proposta para a
_ª Reformulação]]/Tabela115[[#This Row],[GOVERNANÇA
Estratégia
Orçamento 
Atualizado]]</f>
        <v>#DIV/0!</v>
      </c>
      <c r="AO212" s="38">
        <f>SUM(AO213:AO214)</f>
        <v>0</v>
      </c>
      <c r="AP212" s="196" t="e">
        <f>-Tabela115[[#This Row],[GOVERNANÇA
Estratégia
(-)
Redução
proposta para a
_ª Reformulação]]/Tabela115[[#This Row],[GOVERNANÇA
Estratégia
Orçamento 
Atualizado]]</f>
        <v>#DIV/0!</v>
      </c>
      <c r="AQ212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2" s="13">
        <f>SUM(AR213:AR214)</f>
        <v>0</v>
      </c>
      <c r="AS212" s="38">
        <f>SUM(AS213:AS214)</f>
        <v>0</v>
      </c>
      <c r="AT212" s="38">
        <f>Tabela115[[#This Row],[GOVERNANÇA
Controle
Proposta Orçamentária Inicial]]+Tabela115[[#This Row],[GOVERNANÇA
Controle
Transposições Orçamentárias 
Nº __ a __ 
e
Reformulações
aprovadas]]</f>
        <v>0</v>
      </c>
      <c r="AU212" s="38">
        <f>SUM(AU213:AU214)</f>
        <v>0</v>
      </c>
      <c r="AV212" s="196" t="e">
        <f>Tabela115[[#This Row],[GOVERNANÇA
Controle
Despesa Liquidada até __/__/____]]/Tabela115[[#This Row],[GOVERNANÇA
Controle
Orçamento 
Atualizado]]</f>
        <v>#DIV/0!</v>
      </c>
      <c r="AW212" s="38">
        <f>SUM(AW213:AW214)</f>
        <v>0</v>
      </c>
      <c r="AX212" s="196" t="e">
        <f>Tabela115[[#This Row],[GOVERNANÇA
Controle
(+)
Suplementação
 proposta para a
_ª Reformulação]]/Tabela115[[#This Row],[GOVERNANÇA
Controle
Orçamento 
Atualizado]]</f>
        <v>#DIV/0!</v>
      </c>
      <c r="AY212" s="38">
        <f>SUM(AY213:AY214)</f>
        <v>0</v>
      </c>
      <c r="AZ212" s="196" t="e">
        <f>-Tabela115[[#This Row],[GOVERNANÇA
Controle
(-)
Redução
proposta para a
_ª Reformulação]]/Tabela115[[#This Row],[GOVERNANÇA
Controle
Orçamento 
Atualizado]]</f>
        <v>#DIV/0!</v>
      </c>
      <c r="BA212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2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2" s="198">
        <f>SUM(BC213:BC214)</f>
        <v>0</v>
      </c>
      <c r="BD212" s="38">
        <f>SUM(BD213:BD214)</f>
        <v>0</v>
      </c>
      <c r="BE212" s="38">
        <f>Tabela115[[#This Row],[FINALIDADE
Fiscalização
Proposta Orçamentária Inicial]]+Tabela115[[#This Row],[FINALIDADE
Fiscalização
Transposições Orçamentárias 
Nº __ a __ 
e
Reformulações
aprovadas]]</f>
        <v>0</v>
      </c>
      <c r="BF212" s="38">
        <f>SUM(BF213:BF214)</f>
        <v>0</v>
      </c>
      <c r="BG212" s="196" t="e">
        <f>Tabela115[[#This Row],[FINALIDADE
Fiscalização
Despesa Liquidada até __/__/____]]/Tabela115[[#This Row],[FINALIDADE
Fiscalização
Orçamento 
Atualizado]]</f>
        <v>#DIV/0!</v>
      </c>
      <c r="BH212" s="38">
        <f>SUM(BH213:BH214)</f>
        <v>0</v>
      </c>
      <c r="BI212" s="196" t="e">
        <f>Tabela115[[#This Row],[FINALIDADE
Fiscalização
(+)
Suplementação
 proposta para a
_ª Reformulação]]/Tabela115[[#This Row],[FINALIDADE
Fiscalização
Orçamento 
Atualizado]]</f>
        <v>#DIV/0!</v>
      </c>
      <c r="BJ212" s="38">
        <f>SUM(BJ213:BJ214)</f>
        <v>0</v>
      </c>
      <c r="BK212" s="196" t="e">
        <f>Tabela115[[#This Row],[FINALIDADE
Fiscalização
(-)
Redução
proposta para a
_ª Reformulação]]/Tabela115[[#This Row],[FINALIDADE
Fiscalização
Orçamento 
Atualizado]]</f>
        <v>#DIV/0!</v>
      </c>
      <c r="BL212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2" s="13">
        <f>SUM(BM213:BM214)</f>
        <v>0</v>
      </c>
      <c r="BN212" s="38">
        <f>SUM(BN213:BN214)</f>
        <v>0</v>
      </c>
      <c r="BO212" s="38">
        <f>Tabela115[[#This Row],[FINALIDADE
Registro
Proposta Orçamentária Inicial]]+Tabela115[[#This Row],[FINALIDADE
Registro
Transposições Orçamentárias 
Nº __ a __ 
e
Reformulações
aprovadas]]</f>
        <v>0</v>
      </c>
      <c r="BP212" s="38">
        <f>SUM(BP213:BP214)</f>
        <v>0</v>
      </c>
      <c r="BQ212" s="199" t="e">
        <f>Tabela115[[#This Row],[FINALIDADE
Registro
Despesa Liquidada até __/__/____]]/Tabela115[[#This Row],[FINALIDADE
Registro
Orçamento 
Atualizado]]</f>
        <v>#DIV/0!</v>
      </c>
      <c r="BR212" s="38">
        <f>SUM(BR213:BR214)</f>
        <v>0</v>
      </c>
      <c r="BS212" s="199" t="e">
        <f>Tabela115[[#This Row],[FINALIDADE
Registro
(+)
Suplementação
 proposta para a
_ª Reformulação]]/Tabela115[[#This Row],[FINALIDADE
Registro
Orçamento 
Atualizado]]</f>
        <v>#DIV/0!</v>
      </c>
      <c r="BT212" s="38">
        <f>SUM(BT213:BT214)</f>
        <v>0</v>
      </c>
      <c r="BU212" s="199" t="e">
        <f>Tabela115[[#This Row],[FINALIDADE
Registro
(-)
Redução
proposta para a
_ª Reformulação]]/Tabela115[[#This Row],[FINALIDADE
Registro
Orçamento 
Atualizado]]</f>
        <v>#DIV/0!</v>
      </c>
      <c r="BV212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2" s="242">
        <f>SUM(BW213:BW214)</f>
        <v>0</v>
      </c>
      <c r="BX212" s="13">
        <f>SUM(BX213:BX214)</f>
        <v>0</v>
      </c>
      <c r="BY212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2" s="38">
        <f>SUM(BZ213:BZ214)</f>
        <v>0</v>
      </c>
      <c r="CA212" s="196" t="e">
        <f>Tabela115[[#This Row],[FINALIDADE
Julgamento e Normatização
Despesa Liquidada até __/__/____]]/Tabela115[[#This Row],[FINALIDADE
Julgamento e Normatização
Orçamento 
Atualizado]]</f>
        <v>#DIV/0!</v>
      </c>
      <c r="CB212" s="38">
        <f>SUM(CB213:CB214)</f>
        <v>0</v>
      </c>
      <c r="CC212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2" s="38">
        <f>SUM(CD213:CD214)</f>
        <v>0</v>
      </c>
      <c r="CE212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12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2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2" s="13">
        <f>SUM(CH213:CH214)</f>
        <v>0</v>
      </c>
      <c r="CI212" s="13">
        <f>SUM(CI213:CI214)</f>
        <v>0</v>
      </c>
      <c r="CJ212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2" s="38">
        <f>SUM(CK213:CK214)</f>
        <v>0</v>
      </c>
      <c r="CL212" s="196" t="e">
        <f>Tabela115[[#This Row],[GESTÃO
Comunicação 
e Eventos
Despesa Liquidada até __/__/____]]/Tabela115[[#This Row],[GESTÃO
Comunicação 
e Eventos
Orçamento 
Atualizado]]</f>
        <v>#DIV/0!</v>
      </c>
      <c r="CM212" s="38">
        <f>SUM(CM213:CM214)</f>
        <v>0</v>
      </c>
      <c r="CN212" s="196" t="e">
        <f>Tabela115[[#This Row],[GESTÃO
Comunicação 
e Eventos
(+)
Suplementação
 proposta para a
_ª Reformulação]]/Tabela115[[#This Row],[GESTÃO
Comunicação 
e Eventos
Orçamento 
Atualizado]]</f>
        <v>#DIV/0!</v>
      </c>
      <c r="CO212" s="38">
        <f>SUM(CO213:CO214)</f>
        <v>0</v>
      </c>
      <c r="CP212" s="196" t="e">
        <f>-Tabela115[[#This Row],[GESTÃO
Comunicação 
e Eventos
(-)
Redução
proposta para a
_ª Reformulação]]/Tabela115[[#This Row],[GESTÃO
Comunicação 
e Eventos
Orçamento 
Atualizado]]</f>
        <v>#DIV/0!</v>
      </c>
      <c r="CQ212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2" s="13">
        <f>SUM(CR213:CR214)</f>
        <v>0</v>
      </c>
      <c r="CS212" s="13">
        <f>SUM(CS213:CS214)</f>
        <v>0</v>
      </c>
      <c r="CT212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2" s="38">
        <f>SUM(CU213:CU214)</f>
        <v>0</v>
      </c>
      <c r="CV212" s="196" t="e">
        <f>Tabela115[[#This Row],[GESTÃO
Suporte Técnico-Administrativo
Despesa Liquidada até __/__/____]]/Tabela115[[#This Row],[GESTÃO
Suporte Técnico-Administrativo
Orçamento 
Atualizado]]</f>
        <v>#DIV/0!</v>
      </c>
      <c r="CW212" s="38">
        <f>SUM(CW213:CW214)</f>
        <v>0</v>
      </c>
      <c r="CX212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2" s="38">
        <f>SUM(CY213:CY214)</f>
        <v>0</v>
      </c>
      <c r="CZ212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12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2" s="13">
        <f>SUM(DB213:DB214)</f>
        <v>0</v>
      </c>
      <c r="DC212" s="13">
        <f>SUM(DC213:DC214)</f>
        <v>0</v>
      </c>
      <c r="DD212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2" s="38">
        <f>SUM(DE213:DE214)</f>
        <v>0</v>
      </c>
      <c r="DF212" s="196" t="e">
        <f>Tabela115[[#This Row],[GESTÃO
Tecnologia da
Informação
Despesa Liquidada até __/__/____]]/Tabela115[[#This Row],[GESTÃO
Tecnologia da
Informação
Orçamento 
Atualizado]]</f>
        <v>#DIV/0!</v>
      </c>
      <c r="DG212" s="38">
        <f>SUM(DG213:DG214)</f>
        <v>0</v>
      </c>
      <c r="DH212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12" s="38">
        <f>SUM(DI213:DI214)</f>
        <v>0</v>
      </c>
      <c r="DJ212" s="196" t="e">
        <f>-Tabela115[[#This Row],[GESTÃO
Tecnologia da
Informação
(-)
Redução
proposta para a
_ª Reformulação]]/Tabela115[[#This Row],[GESTÃO
Tecnologia da
Informação
Orçamento 
Atualizado]]</f>
        <v>#DIV/0!</v>
      </c>
      <c r="DK212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2" s="13">
        <f>SUM(DL213:DL214)</f>
        <v>0</v>
      </c>
      <c r="DM212" s="13">
        <f>SUM(DM213:DM214)</f>
        <v>0</v>
      </c>
      <c r="DN212" s="13">
        <f>Tabela115[[#This Row],[GESTÃO
Infraestrutura
Proposta Orçamentária Inicial]]+Tabela115[[#This Row],[GESTÃO
Infraestrutura
Transposições Orçamentárias 
Nº __ a __ 
e
Reformulações
aprovadas]]</f>
        <v>0</v>
      </c>
      <c r="DO212" s="38">
        <f>SUM(DO213:DO214)</f>
        <v>0</v>
      </c>
      <c r="DP212" s="196" t="e">
        <f>Tabela115[[#This Row],[GESTÃO
Infraestrutura
Despesa Liquidada até __/__/____]]/Tabela115[[#This Row],[GESTÃO
Infraestrutura
Orçamento 
Atualizado]]</f>
        <v>#DIV/0!</v>
      </c>
      <c r="DQ212" s="38">
        <f>SUM(DQ213:DQ214)</f>
        <v>0</v>
      </c>
      <c r="DR212" s="196" t="e">
        <f>Tabela115[[#This Row],[GESTÃO
Infraestrutura
(+)
Suplementação
 proposta para a
_ª Reformulação]]/Tabela115[[#This Row],[GESTÃO
Infraestrutura
Orçamento 
Atualizado]]</f>
        <v>#DIV/0!</v>
      </c>
      <c r="DS212" s="38">
        <f>SUM(DS213:DS214)</f>
        <v>0</v>
      </c>
      <c r="DT212" s="196" t="e">
        <f>Tabela115[[#This Row],[GESTÃO
Infraestrutura
(-)
Redução
proposta para a
_ª Reformulação]]/Tabela115[[#This Row],[GESTÃO
Infraestrutura
Orçamento 
Atualizado]]</f>
        <v>#DIV/0!</v>
      </c>
      <c r="DU212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2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2" s="6"/>
    </row>
    <row r="213" spans="1:127" s="18" customFormat="1" ht="12" x14ac:dyDescent="0.25">
      <c r="A213" s="85" t="s">
        <v>228</v>
      </c>
      <c r="B213" s="213" t="s">
        <v>803</v>
      </c>
      <c r="C21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3" s="230" t="e">
        <f>Tabela115[[#This Row],[DESPESA
LIQUIDADA ATÉ
 __/__/____]]/Tabela115[[#This Row],[ORÇAMENTO
ATUALIZADO]]</f>
        <v>#DIV/0!</v>
      </c>
      <c r="H21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3" s="266" t="e">
        <f>Tabela115[[#This Row],[(+)
SUPLEMENTAÇÃO
PROPOSTA PARA A
_ª
REFORMULAÇÃO]]/Tabela115[[#This Row],[ORÇAMENTO
ATUALIZADO]]</f>
        <v>#DIV/0!</v>
      </c>
      <c r="J21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3" s="266" t="e">
        <f>-Tabela115[[#This Row],[(-)
REDUÇÃO
PROPOSTA PARA A
_ª
REFORMULAÇÃO]]/Tabela115[[#This Row],[ORÇAMENTO
ATUALIZADO]]</f>
        <v>#DIV/0!</v>
      </c>
      <c r="L21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3" s="268" t="e">
        <f>(Tabela115[[#This Row],[PROPOSTA
ORÇAMENTÁRIA
ATUALIZADA
APÓS A
_ª
REFORMULAÇÃO]]/Tabela115[[#This Row],[ORÇAMENTO
ATUALIZADO]])-1</f>
        <v>#DIV/0!</v>
      </c>
      <c r="N213" s="225"/>
      <c r="O213" s="93"/>
      <c r="P21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3" s="93"/>
      <c r="R213" s="201" t="e">
        <f>Tabela115[[#This Row],[GOVERNANÇA
Direção e
Liderança
Despesa Liquidada até __/__/____]]/Tabela115[[#This Row],[GOVERNANÇA
Direção e
Liderança
Orçamento 
Atualizado]]</f>
        <v>#DIV/0!</v>
      </c>
      <c r="S213" s="93"/>
      <c r="T213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3" s="93"/>
      <c r="V213" s="202" t="e">
        <f>-Tabela115[[#This Row],[GOVERNANÇA
Direção e
Liderança
(-)
Redução
proposta para a
_ª Reformulação]]/Tabela115[[#This Row],[GOVERNANÇA
Direção e
Liderança
Orçamento 
Atualizado]]</f>
        <v>#DIV/0!</v>
      </c>
      <c r="W21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3" s="31"/>
      <c r="Y213" s="31"/>
      <c r="Z21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3" s="93"/>
      <c r="AB213" s="201" t="e">
        <f>Tabela115[[#This Row],[GOVERNANÇA
Relacionamento 
Institucional
Despesa Liquidada até __/__/____]]/Tabela115[[#This Row],[GOVERNANÇA
Relacionamento 
Institucional
Orçamento 
Atualizado]]</f>
        <v>#DIV/0!</v>
      </c>
      <c r="AC213" s="93"/>
      <c r="AD21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3" s="93"/>
      <c r="AF21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3" s="31"/>
      <c r="AI213" s="93"/>
      <c r="AJ213" s="93">
        <f>Tabela115[[#This Row],[GOVERNANÇA
Estratégia
Proposta Orçamentária Inicial]]+Tabela115[[#This Row],[GOVERNANÇA
Estratégia
Transposições Orçamentárias 
Nº __ a __ 
e
Reformulações
aprovadas]]</f>
        <v>0</v>
      </c>
      <c r="AK213" s="93"/>
      <c r="AL213" s="202" t="e">
        <f>Tabela115[[#This Row],[GOVERNANÇA
Estratégia
Despesa Liquidada até __/__/____]]/Tabela115[[#This Row],[GOVERNANÇA
Estratégia
Orçamento 
Atualizado]]</f>
        <v>#DIV/0!</v>
      </c>
      <c r="AM213" s="93"/>
      <c r="AN213" s="201" t="e">
        <f>Tabela115[[#This Row],[GOVERNANÇA
Estratégia
(+)
Suplementação
 proposta para a
_ª Reformulação]]/Tabela115[[#This Row],[GOVERNANÇA
Estratégia
Orçamento 
Atualizado]]</f>
        <v>#DIV/0!</v>
      </c>
      <c r="AO213" s="93"/>
      <c r="AP213" s="201" t="e">
        <f>-Tabela115[[#This Row],[GOVERNANÇA
Estratégia
(-)
Redução
proposta para a
_ª Reformulação]]/Tabela115[[#This Row],[GOVERNANÇA
Estratégia
Orçamento 
Atualizado]]</f>
        <v>#DIV/0!</v>
      </c>
      <c r="AQ21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3" s="31"/>
      <c r="AS213" s="93"/>
      <c r="AT213" s="93">
        <f>Tabela115[[#This Row],[GOVERNANÇA
Controle
Proposta Orçamentária Inicial]]+Tabela115[[#This Row],[GOVERNANÇA
Controle
Transposições Orçamentárias 
Nº __ a __ 
e
Reformulações
aprovadas]]</f>
        <v>0</v>
      </c>
      <c r="AU213" s="93"/>
      <c r="AV213" s="201" t="e">
        <f>Tabela115[[#This Row],[GOVERNANÇA
Controle
Despesa Liquidada até __/__/____]]/Tabela115[[#This Row],[GOVERNANÇA
Controle
Orçamento 
Atualizado]]</f>
        <v>#DIV/0!</v>
      </c>
      <c r="AW213" s="93"/>
      <c r="AX213" s="201" t="e">
        <f>Tabela115[[#This Row],[GOVERNANÇA
Controle
(+)
Suplementação
 proposta para a
_ª Reformulação]]/Tabela115[[#This Row],[GOVERNANÇA
Controle
Orçamento 
Atualizado]]</f>
        <v>#DIV/0!</v>
      </c>
      <c r="AY213" s="93"/>
      <c r="AZ213" s="201" t="e">
        <f>-Tabela115[[#This Row],[GOVERNANÇA
Controle
(-)
Redução
proposta para a
_ª Reformulação]]/Tabela115[[#This Row],[GOVERNANÇA
Controle
Orçamento 
Atualizado]]</f>
        <v>#DIV/0!</v>
      </c>
      <c r="BA21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3" s="225"/>
      <c r="BD213" s="93"/>
      <c r="BE213" s="93">
        <f>Tabela115[[#This Row],[FINALIDADE
Fiscalização
Proposta Orçamentária Inicial]]+Tabela115[[#This Row],[FINALIDADE
Fiscalização
Transposições Orçamentárias 
Nº __ a __ 
e
Reformulações
aprovadas]]</f>
        <v>0</v>
      </c>
      <c r="BF213" s="93"/>
      <c r="BG213" s="201" t="e">
        <f>Tabela115[[#This Row],[FINALIDADE
Fiscalização
Despesa Liquidada até __/__/____]]/Tabela115[[#This Row],[FINALIDADE
Fiscalização
Orçamento 
Atualizado]]</f>
        <v>#DIV/0!</v>
      </c>
      <c r="BH213" s="93"/>
      <c r="BI213" s="201" t="e">
        <f>Tabela115[[#This Row],[FINALIDADE
Fiscalização
(+)
Suplementação
 proposta para a
_ª Reformulação]]/Tabela115[[#This Row],[FINALIDADE
Fiscalização
Orçamento 
Atualizado]]</f>
        <v>#DIV/0!</v>
      </c>
      <c r="BJ213" s="93"/>
      <c r="BK213" s="201" t="e">
        <f>Tabela115[[#This Row],[FINALIDADE
Fiscalização
(-)
Redução
proposta para a
_ª Reformulação]]/Tabela115[[#This Row],[FINALIDADE
Fiscalização
Orçamento 
Atualizado]]</f>
        <v>#DIV/0!</v>
      </c>
      <c r="BL21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3" s="31"/>
      <c r="BN213" s="93"/>
      <c r="BO213" s="93">
        <f>Tabela115[[#This Row],[FINALIDADE
Registro
Proposta Orçamentária Inicial]]+Tabela115[[#This Row],[FINALIDADE
Registro
Transposições Orçamentárias 
Nº __ a __ 
e
Reformulações
aprovadas]]</f>
        <v>0</v>
      </c>
      <c r="BP213" s="93"/>
      <c r="BQ213" s="202" t="e">
        <f>Tabela115[[#This Row],[FINALIDADE
Registro
Despesa Liquidada até __/__/____]]/Tabela115[[#This Row],[FINALIDADE
Registro
Orçamento 
Atualizado]]</f>
        <v>#DIV/0!</v>
      </c>
      <c r="BR213" s="93"/>
      <c r="BS213" s="202" t="e">
        <f>Tabela115[[#This Row],[FINALIDADE
Registro
(+)
Suplementação
 proposta para a
_ª Reformulação]]/Tabela115[[#This Row],[FINALIDADE
Registro
Orçamento 
Atualizado]]</f>
        <v>#DIV/0!</v>
      </c>
      <c r="BT213" s="93"/>
      <c r="BU213" s="202" t="e">
        <f>Tabela115[[#This Row],[FINALIDADE
Registro
(-)
Redução
proposta para a
_ª Reformulação]]/Tabela115[[#This Row],[FINALIDADE
Registro
Orçamento 
Atualizado]]</f>
        <v>#DIV/0!</v>
      </c>
      <c r="BV21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3" s="244"/>
      <c r="BX213" s="31"/>
      <c r="BY21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3" s="93"/>
      <c r="CA213" s="201" t="e">
        <f>Tabela115[[#This Row],[FINALIDADE
Julgamento e Normatização
Despesa Liquidada até __/__/____]]/Tabela115[[#This Row],[FINALIDADE
Julgamento e Normatização
Orçamento 
Atualizado]]</f>
        <v>#DIV/0!</v>
      </c>
      <c r="CB213" s="93"/>
      <c r="CC21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3" s="93"/>
      <c r="CE21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3" s="31"/>
      <c r="CI213" s="31"/>
      <c r="CJ21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3" s="93"/>
      <c r="CL213" s="201" t="e">
        <f>Tabela115[[#This Row],[GESTÃO
Comunicação 
e Eventos
Despesa Liquidada até __/__/____]]/Tabela115[[#This Row],[GESTÃO
Comunicação 
e Eventos
Orçamento 
Atualizado]]</f>
        <v>#DIV/0!</v>
      </c>
      <c r="CM213" s="93"/>
      <c r="CN213" s="201" t="e">
        <f>Tabela115[[#This Row],[GESTÃO
Comunicação 
e Eventos
(+)
Suplementação
 proposta para a
_ª Reformulação]]/Tabela115[[#This Row],[GESTÃO
Comunicação 
e Eventos
Orçamento 
Atualizado]]</f>
        <v>#DIV/0!</v>
      </c>
      <c r="CO213" s="93"/>
      <c r="CP213" s="201" t="e">
        <f>-Tabela115[[#This Row],[GESTÃO
Comunicação 
e Eventos
(-)
Redução
proposta para a
_ª Reformulação]]/Tabela115[[#This Row],[GESTÃO
Comunicação 
e Eventos
Orçamento 
Atualizado]]</f>
        <v>#DIV/0!</v>
      </c>
      <c r="CQ21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3" s="31"/>
      <c r="CS213" s="31"/>
      <c r="CT21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3" s="93"/>
      <c r="CV213" s="201" t="e">
        <f>Tabela115[[#This Row],[GESTÃO
Suporte Técnico-Administrativo
Despesa Liquidada até __/__/____]]/Tabela115[[#This Row],[GESTÃO
Suporte Técnico-Administrativo
Orçamento 
Atualizado]]</f>
        <v>#DIV/0!</v>
      </c>
      <c r="CW213" s="93"/>
      <c r="CX21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3" s="93"/>
      <c r="CZ21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3" s="31"/>
      <c r="DC213" s="31"/>
      <c r="DD21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3" s="93"/>
      <c r="DF213" s="201" t="e">
        <f>Tabela115[[#This Row],[GESTÃO
Tecnologia da
Informação
Despesa Liquidada até __/__/____]]/Tabela115[[#This Row],[GESTÃO
Tecnologia da
Informação
Orçamento 
Atualizado]]</f>
        <v>#DIV/0!</v>
      </c>
      <c r="DG213" s="93"/>
      <c r="DH21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3" s="93"/>
      <c r="DJ213" s="201" t="e">
        <f>-Tabela115[[#This Row],[GESTÃO
Tecnologia da
Informação
(-)
Redução
proposta para a
_ª Reformulação]]/Tabela115[[#This Row],[GESTÃO
Tecnologia da
Informação
Orçamento 
Atualizado]]</f>
        <v>#DIV/0!</v>
      </c>
      <c r="DK21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3" s="31"/>
      <c r="DM213" s="31"/>
      <c r="DN213" s="31">
        <f>Tabela115[[#This Row],[GESTÃO
Infraestrutura
Proposta Orçamentária Inicial]]+Tabela115[[#This Row],[GESTÃO
Infraestrutura
Transposições Orçamentárias 
Nº __ a __ 
e
Reformulações
aprovadas]]</f>
        <v>0</v>
      </c>
      <c r="DO213" s="93"/>
      <c r="DP213" s="201" t="e">
        <f>Tabela115[[#This Row],[GESTÃO
Infraestrutura
Despesa Liquidada até __/__/____]]/Tabela115[[#This Row],[GESTÃO
Infraestrutura
Orçamento 
Atualizado]]</f>
        <v>#DIV/0!</v>
      </c>
      <c r="DQ213" s="93"/>
      <c r="DR213" s="201" t="e">
        <f>Tabela115[[#This Row],[GESTÃO
Infraestrutura
(+)
Suplementação
 proposta para a
_ª Reformulação]]/Tabela115[[#This Row],[GESTÃO
Infraestrutura
Orçamento 
Atualizado]]</f>
        <v>#DIV/0!</v>
      </c>
      <c r="DS213" s="93"/>
      <c r="DT213" s="201" t="e">
        <f>Tabela115[[#This Row],[GESTÃO
Infraestrutura
(-)
Redução
proposta para a
_ª Reformulação]]/Tabela115[[#This Row],[GESTÃO
Infraestrutura
Orçamento 
Atualizado]]</f>
        <v>#DIV/0!</v>
      </c>
      <c r="DU21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3" s="89"/>
    </row>
    <row r="214" spans="1:127" s="18" customFormat="1" ht="12" x14ac:dyDescent="0.25">
      <c r="A214" s="85" t="s">
        <v>229</v>
      </c>
      <c r="B214" s="213" t="s">
        <v>381</v>
      </c>
      <c r="C21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4" s="230" t="e">
        <f>Tabela115[[#This Row],[DESPESA
LIQUIDADA ATÉ
 __/__/____]]/Tabela115[[#This Row],[ORÇAMENTO
ATUALIZADO]]</f>
        <v>#DIV/0!</v>
      </c>
      <c r="H21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4" s="266" t="e">
        <f>Tabela115[[#This Row],[(+)
SUPLEMENTAÇÃO
PROPOSTA PARA A
_ª
REFORMULAÇÃO]]/Tabela115[[#This Row],[ORÇAMENTO
ATUALIZADO]]</f>
        <v>#DIV/0!</v>
      </c>
      <c r="J21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4" s="266" t="e">
        <f>-Tabela115[[#This Row],[(-)
REDUÇÃO
PROPOSTA PARA A
_ª
REFORMULAÇÃO]]/Tabela115[[#This Row],[ORÇAMENTO
ATUALIZADO]]</f>
        <v>#DIV/0!</v>
      </c>
      <c r="L21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4" s="268" t="e">
        <f>(Tabela115[[#This Row],[PROPOSTA
ORÇAMENTÁRIA
ATUALIZADA
APÓS A
_ª
REFORMULAÇÃO]]/Tabela115[[#This Row],[ORÇAMENTO
ATUALIZADO]])-1</f>
        <v>#DIV/0!</v>
      </c>
      <c r="N214" s="225"/>
      <c r="O214" s="93"/>
      <c r="P21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4" s="93"/>
      <c r="R214" s="201" t="e">
        <f>Tabela115[[#This Row],[GOVERNANÇA
Direção e
Liderança
Despesa Liquidada até __/__/____]]/Tabela115[[#This Row],[GOVERNANÇA
Direção e
Liderança
Orçamento 
Atualizado]]</f>
        <v>#DIV/0!</v>
      </c>
      <c r="S214" s="93"/>
      <c r="T21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4" s="93"/>
      <c r="V214" s="202" t="e">
        <f>-Tabela115[[#This Row],[GOVERNANÇA
Direção e
Liderança
(-)
Redução
proposta para a
_ª Reformulação]]/Tabela115[[#This Row],[GOVERNANÇA
Direção e
Liderança
Orçamento 
Atualizado]]</f>
        <v>#DIV/0!</v>
      </c>
      <c r="W21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4" s="31"/>
      <c r="Y214" s="31"/>
      <c r="Z21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4" s="93"/>
      <c r="AB214" s="201" t="e">
        <f>Tabela115[[#This Row],[GOVERNANÇA
Relacionamento 
Institucional
Despesa Liquidada até __/__/____]]/Tabela115[[#This Row],[GOVERNANÇA
Relacionamento 
Institucional
Orçamento 
Atualizado]]</f>
        <v>#DIV/0!</v>
      </c>
      <c r="AC214" s="93"/>
      <c r="AD21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4" s="93"/>
      <c r="AF21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4" s="31"/>
      <c r="AI214" s="93"/>
      <c r="AJ214" s="93">
        <f>Tabela115[[#This Row],[GOVERNANÇA
Estratégia
Proposta Orçamentária Inicial]]+Tabela115[[#This Row],[GOVERNANÇA
Estratégia
Transposições Orçamentárias 
Nº __ a __ 
e
Reformulações
aprovadas]]</f>
        <v>0</v>
      </c>
      <c r="AK214" s="93"/>
      <c r="AL214" s="202" t="e">
        <f>Tabela115[[#This Row],[GOVERNANÇA
Estratégia
Despesa Liquidada até __/__/____]]/Tabela115[[#This Row],[GOVERNANÇA
Estratégia
Orçamento 
Atualizado]]</f>
        <v>#DIV/0!</v>
      </c>
      <c r="AM214" s="93"/>
      <c r="AN214" s="201" t="e">
        <f>Tabela115[[#This Row],[GOVERNANÇA
Estratégia
(+)
Suplementação
 proposta para a
_ª Reformulação]]/Tabela115[[#This Row],[GOVERNANÇA
Estratégia
Orçamento 
Atualizado]]</f>
        <v>#DIV/0!</v>
      </c>
      <c r="AO214" s="93"/>
      <c r="AP214" s="201" t="e">
        <f>-Tabela115[[#This Row],[GOVERNANÇA
Estratégia
(-)
Redução
proposta para a
_ª Reformulação]]/Tabela115[[#This Row],[GOVERNANÇA
Estratégia
Orçamento 
Atualizado]]</f>
        <v>#DIV/0!</v>
      </c>
      <c r="AQ21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4" s="31"/>
      <c r="AS214" s="93"/>
      <c r="AT214" s="93">
        <f>Tabela115[[#This Row],[GOVERNANÇA
Controle
Proposta Orçamentária Inicial]]+Tabela115[[#This Row],[GOVERNANÇA
Controle
Transposições Orçamentárias 
Nº __ a __ 
e
Reformulações
aprovadas]]</f>
        <v>0</v>
      </c>
      <c r="AU214" s="93"/>
      <c r="AV214" s="201" t="e">
        <f>Tabela115[[#This Row],[GOVERNANÇA
Controle
Despesa Liquidada até __/__/____]]/Tabela115[[#This Row],[GOVERNANÇA
Controle
Orçamento 
Atualizado]]</f>
        <v>#DIV/0!</v>
      </c>
      <c r="AW214" s="93"/>
      <c r="AX214" s="201" t="e">
        <f>Tabela115[[#This Row],[GOVERNANÇA
Controle
(+)
Suplementação
 proposta para a
_ª Reformulação]]/Tabela115[[#This Row],[GOVERNANÇA
Controle
Orçamento 
Atualizado]]</f>
        <v>#DIV/0!</v>
      </c>
      <c r="AY214" s="93"/>
      <c r="AZ214" s="201" t="e">
        <f>-Tabela115[[#This Row],[GOVERNANÇA
Controle
(-)
Redução
proposta para a
_ª Reformulação]]/Tabela115[[#This Row],[GOVERNANÇA
Controle
Orçamento 
Atualizado]]</f>
        <v>#DIV/0!</v>
      </c>
      <c r="BA21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4" s="225"/>
      <c r="BD214" s="93"/>
      <c r="BE214" s="93">
        <f>Tabela115[[#This Row],[FINALIDADE
Fiscalização
Proposta Orçamentária Inicial]]+Tabela115[[#This Row],[FINALIDADE
Fiscalização
Transposições Orçamentárias 
Nº __ a __ 
e
Reformulações
aprovadas]]</f>
        <v>0</v>
      </c>
      <c r="BF214" s="93"/>
      <c r="BG214" s="201" t="e">
        <f>Tabela115[[#This Row],[FINALIDADE
Fiscalização
Despesa Liquidada até __/__/____]]/Tabela115[[#This Row],[FINALIDADE
Fiscalização
Orçamento 
Atualizado]]</f>
        <v>#DIV/0!</v>
      </c>
      <c r="BH214" s="93"/>
      <c r="BI214" s="201" t="e">
        <f>Tabela115[[#This Row],[FINALIDADE
Fiscalização
(+)
Suplementação
 proposta para a
_ª Reformulação]]/Tabela115[[#This Row],[FINALIDADE
Fiscalização
Orçamento 
Atualizado]]</f>
        <v>#DIV/0!</v>
      </c>
      <c r="BJ214" s="93"/>
      <c r="BK214" s="201" t="e">
        <f>Tabela115[[#This Row],[FINALIDADE
Fiscalização
(-)
Redução
proposta para a
_ª Reformulação]]/Tabela115[[#This Row],[FINALIDADE
Fiscalização
Orçamento 
Atualizado]]</f>
        <v>#DIV/0!</v>
      </c>
      <c r="BL21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4" s="31"/>
      <c r="BN214" s="93"/>
      <c r="BO214" s="93">
        <f>Tabela115[[#This Row],[FINALIDADE
Registro
Proposta Orçamentária Inicial]]+Tabela115[[#This Row],[FINALIDADE
Registro
Transposições Orçamentárias 
Nº __ a __ 
e
Reformulações
aprovadas]]</f>
        <v>0</v>
      </c>
      <c r="BP214" s="93"/>
      <c r="BQ214" s="202" t="e">
        <f>Tabela115[[#This Row],[FINALIDADE
Registro
Despesa Liquidada até __/__/____]]/Tabela115[[#This Row],[FINALIDADE
Registro
Orçamento 
Atualizado]]</f>
        <v>#DIV/0!</v>
      </c>
      <c r="BR214" s="93"/>
      <c r="BS214" s="202" t="e">
        <f>Tabela115[[#This Row],[FINALIDADE
Registro
(+)
Suplementação
 proposta para a
_ª Reformulação]]/Tabela115[[#This Row],[FINALIDADE
Registro
Orçamento 
Atualizado]]</f>
        <v>#DIV/0!</v>
      </c>
      <c r="BT214" s="93"/>
      <c r="BU214" s="202" t="e">
        <f>Tabela115[[#This Row],[FINALIDADE
Registro
(-)
Redução
proposta para a
_ª Reformulação]]/Tabela115[[#This Row],[FINALIDADE
Registro
Orçamento 
Atualizado]]</f>
        <v>#DIV/0!</v>
      </c>
      <c r="BV21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4" s="244"/>
      <c r="BX214" s="31"/>
      <c r="BY21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4" s="93"/>
      <c r="CA214" s="201" t="e">
        <f>Tabela115[[#This Row],[FINALIDADE
Julgamento e Normatização
Despesa Liquidada até __/__/____]]/Tabela115[[#This Row],[FINALIDADE
Julgamento e Normatização
Orçamento 
Atualizado]]</f>
        <v>#DIV/0!</v>
      </c>
      <c r="CB214" s="93"/>
      <c r="CC21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4" s="93"/>
      <c r="CE21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4" s="31"/>
      <c r="CI214" s="31"/>
      <c r="CJ21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4" s="93"/>
      <c r="CL214" s="201" t="e">
        <f>Tabela115[[#This Row],[GESTÃO
Comunicação 
e Eventos
Despesa Liquidada até __/__/____]]/Tabela115[[#This Row],[GESTÃO
Comunicação 
e Eventos
Orçamento 
Atualizado]]</f>
        <v>#DIV/0!</v>
      </c>
      <c r="CM214" s="93"/>
      <c r="CN214" s="201" t="e">
        <f>Tabela115[[#This Row],[GESTÃO
Comunicação 
e Eventos
(+)
Suplementação
 proposta para a
_ª Reformulação]]/Tabela115[[#This Row],[GESTÃO
Comunicação 
e Eventos
Orçamento 
Atualizado]]</f>
        <v>#DIV/0!</v>
      </c>
      <c r="CO214" s="93"/>
      <c r="CP214" s="201" t="e">
        <f>-Tabela115[[#This Row],[GESTÃO
Comunicação 
e Eventos
(-)
Redução
proposta para a
_ª Reformulação]]/Tabela115[[#This Row],[GESTÃO
Comunicação 
e Eventos
Orçamento 
Atualizado]]</f>
        <v>#DIV/0!</v>
      </c>
      <c r="CQ21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4" s="31"/>
      <c r="CS214" s="31"/>
      <c r="CT21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4" s="93"/>
      <c r="CV214" s="201" t="e">
        <f>Tabela115[[#This Row],[GESTÃO
Suporte Técnico-Administrativo
Despesa Liquidada até __/__/____]]/Tabela115[[#This Row],[GESTÃO
Suporte Técnico-Administrativo
Orçamento 
Atualizado]]</f>
        <v>#DIV/0!</v>
      </c>
      <c r="CW214" s="93"/>
      <c r="CX21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4" s="93"/>
      <c r="CZ21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4" s="31"/>
      <c r="DC214" s="31"/>
      <c r="DD21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4" s="93"/>
      <c r="DF214" s="201" t="e">
        <f>Tabela115[[#This Row],[GESTÃO
Tecnologia da
Informação
Despesa Liquidada até __/__/____]]/Tabela115[[#This Row],[GESTÃO
Tecnologia da
Informação
Orçamento 
Atualizado]]</f>
        <v>#DIV/0!</v>
      </c>
      <c r="DG214" s="93"/>
      <c r="DH21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4" s="93"/>
      <c r="DJ214" s="201" t="e">
        <f>-Tabela115[[#This Row],[GESTÃO
Tecnologia da
Informação
(-)
Redução
proposta para a
_ª Reformulação]]/Tabela115[[#This Row],[GESTÃO
Tecnologia da
Informação
Orçamento 
Atualizado]]</f>
        <v>#DIV/0!</v>
      </c>
      <c r="DK21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4" s="31"/>
      <c r="DM214" s="31"/>
      <c r="DN214" s="31">
        <f>Tabela115[[#This Row],[GESTÃO
Infraestrutura
Proposta Orçamentária Inicial]]+Tabela115[[#This Row],[GESTÃO
Infraestrutura
Transposições Orçamentárias 
Nº __ a __ 
e
Reformulações
aprovadas]]</f>
        <v>0</v>
      </c>
      <c r="DO214" s="93"/>
      <c r="DP214" s="201" t="e">
        <f>Tabela115[[#This Row],[GESTÃO
Infraestrutura
Despesa Liquidada até __/__/____]]/Tabela115[[#This Row],[GESTÃO
Infraestrutura
Orçamento 
Atualizado]]</f>
        <v>#DIV/0!</v>
      </c>
      <c r="DQ214" s="93"/>
      <c r="DR214" s="201" t="e">
        <f>Tabela115[[#This Row],[GESTÃO
Infraestrutura
(+)
Suplementação
 proposta para a
_ª Reformulação]]/Tabela115[[#This Row],[GESTÃO
Infraestrutura
Orçamento 
Atualizado]]</f>
        <v>#DIV/0!</v>
      </c>
      <c r="DS214" s="93"/>
      <c r="DT214" s="201" t="e">
        <f>Tabela115[[#This Row],[GESTÃO
Infraestrutura
(-)
Redução
proposta para a
_ª Reformulação]]/Tabela115[[#This Row],[GESTÃO
Infraestrutura
Orçamento 
Atualizado]]</f>
        <v>#DIV/0!</v>
      </c>
      <c r="DU21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4" s="89"/>
    </row>
    <row r="215" spans="1:127" s="4" customFormat="1" ht="12.75" x14ac:dyDescent="0.25">
      <c r="A215" s="74" t="s">
        <v>230</v>
      </c>
      <c r="B215" s="189" t="s">
        <v>231</v>
      </c>
      <c r="C215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5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5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5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5" s="216" t="e">
        <f>Tabela115[[#This Row],[DESPESA
LIQUIDADA ATÉ
 __/__/____]]/Tabela115[[#This Row],[ORÇAMENTO
ATUALIZADO]]</f>
        <v>#DIV/0!</v>
      </c>
      <c r="H215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5" s="270" t="e">
        <f>Tabela115[[#This Row],[(+)
SUPLEMENTAÇÃO
PROPOSTA PARA A
_ª
REFORMULAÇÃO]]/Tabela115[[#This Row],[ORÇAMENTO
ATUALIZADO]]</f>
        <v>#DIV/0!</v>
      </c>
      <c r="J215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5" s="270" t="e">
        <f>-Tabela115[[#This Row],[(-)
REDUÇÃO
PROPOSTA PARA A
_ª
REFORMULAÇÃO]]/Tabela115[[#This Row],[ORÇAMENTO
ATUALIZADO]]</f>
        <v>#DIV/0!</v>
      </c>
      <c r="L215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5" s="272" t="e">
        <f>(Tabela115[[#This Row],[PROPOSTA
ORÇAMENTÁRIA
ATUALIZADA
APÓS A
_ª
REFORMULAÇÃO]]/Tabela115[[#This Row],[ORÇAMENTO
ATUALIZADO]])-1</f>
        <v>#DIV/0!</v>
      </c>
      <c r="N215" s="198">
        <f>N216</f>
        <v>0</v>
      </c>
      <c r="O215" s="38">
        <f>O216</f>
        <v>0</v>
      </c>
      <c r="P215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5" s="38">
        <f>Q216</f>
        <v>0</v>
      </c>
      <c r="R215" s="196" t="e">
        <f>Tabela115[[#This Row],[GOVERNANÇA
Direção e
Liderança
Despesa Liquidada até __/__/____]]/Tabela115[[#This Row],[GOVERNANÇA
Direção e
Liderança
Orçamento 
Atualizado]]</f>
        <v>#DIV/0!</v>
      </c>
      <c r="S215" s="38">
        <f>S216</f>
        <v>0</v>
      </c>
      <c r="T215" s="196" t="e">
        <f>Tabela115[[#This Row],[GOVERNANÇA
Direção e
Liderança
(+)
Suplementação
 proposta para a
_ª Reformulação]]/Tabela115[[#This Row],[GOVERNANÇA
Direção e
Liderança
Orçamento 
Atualizado]]</f>
        <v>#DIV/0!</v>
      </c>
      <c r="U215" s="38">
        <f>U216</f>
        <v>0</v>
      </c>
      <c r="V215" s="199" t="e">
        <f>-Tabela115[[#This Row],[GOVERNANÇA
Direção e
Liderança
(-)
Redução
proposta para a
_ª Reformulação]]/Tabela115[[#This Row],[GOVERNANÇA
Direção e
Liderança
Orçamento 
Atualizado]]</f>
        <v>#DIV/0!</v>
      </c>
      <c r="W215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5" s="13">
        <f>X216</f>
        <v>0</v>
      </c>
      <c r="Y215" s="13">
        <f>Y216</f>
        <v>0</v>
      </c>
      <c r="Z215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5" s="38">
        <f>AA216</f>
        <v>0</v>
      </c>
      <c r="AB215" s="196" t="e">
        <f>Tabela115[[#This Row],[GOVERNANÇA
Relacionamento 
Institucional
Despesa Liquidada até __/__/____]]/Tabela115[[#This Row],[GOVERNANÇA
Relacionamento 
Institucional
Orçamento 
Atualizado]]</f>
        <v>#DIV/0!</v>
      </c>
      <c r="AC215" s="38">
        <f>AC216</f>
        <v>0</v>
      </c>
      <c r="AD215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5" s="38">
        <f>AE216</f>
        <v>0</v>
      </c>
      <c r="AF215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5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5" s="13">
        <f>AH216</f>
        <v>0</v>
      </c>
      <c r="AI215" s="38">
        <f>AI216</f>
        <v>0</v>
      </c>
      <c r="AJ215" s="38">
        <f>Tabela115[[#This Row],[GOVERNANÇA
Estratégia
Proposta Orçamentária Inicial]]+Tabela115[[#This Row],[GOVERNANÇA
Estratégia
Transposições Orçamentárias 
Nº __ a __ 
e
Reformulações
aprovadas]]</f>
        <v>0</v>
      </c>
      <c r="AK215" s="38">
        <f>AK216</f>
        <v>0</v>
      </c>
      <c r="AL215" s="199" t="e">
        <f>Tabela115[[#This Row],[GOVERNANÇA
Estratégia
Despesa Liquidada até __/__/____]]/Tabela115[[#This Row],[GOVERNANÇA
Estratégia
Orçamento 
Atualizado]]</f>
        <v>#DIV/0!</v>
      </c>
      <c r="AM215" s="38">
        <f>AM216</f>
        <v>0</v>
      </c>
      <c r="AN215" s="196" t="e">
        <f>Tabela115[[#This Row],[GOVERNANÇA
Estratégia
(+)
Suplementação
 proposta para a
_ª Reformulação]]/Tabela115[[#This Row],[GOVERNANÇA
Estratégia
Orçamento 
Atualizado]]</f>
        <v>#DIV/0!</v>
      </c>
      <c r="AO215" s="38">
        <f>AO216</f>
        <v>0</v>
      </c>
      <c r="AP215" s="196" t="e">
        <f>-Tabela115[[#This Row],[GOVERNANÇA
Estratégia
(-)
Redução
proposta para a
_ª Reformulação]]/Tabela115[[#This Row],[GOVERNANÇA
Estratégia
Orçamento 
Atualizado]]</f>
        <v>#DIV/0!</v>
      </c>
      <c r="AQ215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5" s="13">
        <f>AR216</f>
        <v>0</v>
      </c>
      <c r="AS215" s="38">
        <f>AS216</f>
        <v>0</v>
      </c>
      <c r="AT215" s="38">
        <f>Tabela115[[#This Row],[GOVERNANÇA
Controle
Proposta Orçamentária Inicial]]+Tabela115[[#This Row],[GOVERNANÇA
Controle
Transposições Orçamentárias 
Nº __ a __ 
e
Reformulações
aprovadas]]</f>
        <v>0</v>
      </c>
      <c r="AU215" s="38">
        <f>AU216</f>
        <v>0</v>
      </c>
      <c r="AV215" s="196" t="e">
        <f>Tabela115[[#This Row],[GOVERNANÇA
Controle
Despesa Liquidada até __/__/____]]/Tabela115[[#This Row],[GOVERNANÇA
Controle
Orçamento 
Atualizado]]</f>
        <v>#DIV/0!</v>
      </c>
      <c r="AW215" s="38">
        <f>AW216</f>
        <v>0</v>
      </c>
      <c r="AX215" s="196" t="e">
        <f>Tabela115[[#This Row],[GOVERNANÇA
Controle
(+)
Suplementação
 proposta para a
_ª Reformulação]]/Tabela115[[#This Row],[GOVERNANÇA
Controle
Orçamento 
Atualizado]]</f>
        <v>#DIV/0!</v>
      </c>
      <c r="AY215" s="38">
        <f>AY216</f>
        <v>0</v>
      </c>
      <c r="AZ215" s="196" t="e">
        <f>-Tabela115[[#This Row],[GOVERNANÇA
Controle
(-)
Redução
proposta para a
_ª Reformulação]]/Tabela115[[#This Row],[GOVERNANÇA
Controle
Orçamento 
Atualizado]]</f>
        <v>#DIV/0!</v>
      </c>
      <c r="BA215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5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5" s="198">
        <f>BC216</f>
        <v>0</v>
      </c>
      <c r="BD215" s="38">
        <f>BD216</f>
        <v>0</v>
      </c>
      <c r="BE215" s="38">
        <f>Tabela115[[#This Row],[FINALIDADE
Fiscalização
Proposta Orçamentária Inicial]]+Tabela115[[#This Row],[FINALIDADE
Fiscalização
Transposições Orçamentárias 
Nº __ a __ 
e
Reformulações
aprovadas]]</f>
        <v>0</v>
      </c>
      <c r="BF215" s="38">
        <f>BF216</f>
        <v>0</v>
      </c>
      <c r="BG215" s="196" t="e">
        <f>Tabela115[[#This Row],[FINALIDADE
Fiscalização
Despesa Liquidada até __/__/____]]/Tabela115[[#This Row],[FINALIDADE
Fiscalização
Orçamento 
Atualizado]]</f>
        <v>#DIV/0!</v>
      </c>
      <c r="BH215" s="38">
        <f>BH216</f>
        <v>0</v>
      </c>
      <c r="BI215" s="196" t="e">
        <f>Tabela115[[#This Row],[FINALIDADE
Fiscalização
(+)
Suplementação
 proposta para a
_ª Reformulação]]/Tabela115[[#This Row],[FINALIDADE
Fiscalização
Orçamento 
Atualizado]]</f>
        <v>#DIV/0!</v>
      </c>
      <c r="BJ215" s="38">
        <f>BJ216</f>
        <v>0</v>
      </c>
      <c r="BK215" s="196" t="e">
        <f>Tabela115[[#This Row],[FINALIDADE
Fiscalização
(-)
Redução
proposta para a
_ª Reformulação]]/Tabela115[[#This Row],[FINALIDADE
Fiscalização
Orçamento 
Atualizado]]</f>
        <v>#DIV/0!</v>
      </c>
      <c r="BL215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5" s="13">
        <f>BM216</f>
        <v>0</v>
      </c>
      <c r="BN215" s="38">
        <f>BN216</f>
        <v>0</v>
      </c>
      <c r="BO215" s="38">
        <f>Tabela115[[#This Row],[FINALIDADE
Registro
Proposta Orçamentária Inicial]]+Tabela115[[#This Row],[FINALIDADE
Registro
Transposições Orçamentárias 
Nº __ a __ 
e
Reformulações
aprovadas]]</f>
        <v>0</v>
      </c>
      <c r="BP215" s="38">
        <f>BP216</f>
        <v>0</v>
      </c>
      <c r="BQ215" s="199" t="e">
        <f>Tabela115[[#This Row],[FINALIDADE
Registro
Despesa Liquidada até __/__/____]]/Tabela115[[#This Row],[FINALIDADE
Registro
Orçamento 
Atualizado]]</f>
        <v>#DIV/0!</v>
      </c>
      <c r="BR215" s="38">
        <f>BR216</f>
        <v>0</v>
      </c>
      <c r="BS215" s="199" t="e">
        <f>Tabela115[[#This Row],[FINALIDADE
Registro
(+)
Suplementação
 proposta para a
_ª Reformulação]]/Tabela115[[#This Row],[FINALIDADE
Registro
Orçamento 
Atualizado]]</f>
        <v>#DIV/0!</v>
      </c>
      <c r="BT215" s="38">
        <f>BT216</f>
        <v>0</v>
      </c>
      <c r="BU215" s="199" t="e">
        <f>Tabela115[[#This Row],[FINALIDADE
Registro
(-)
Redução
proposta para a
_ª Reformulação]]/Tabela115[[#This Row],[FINALIDADE
Registro
Orçamento 
Atualizado]]</f>
        <v>#DIV/0!</v>
      </c>
      <c r="BV215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5" s="242">
        <f>BW216</f>
        <v>0</v>
      </c>
      <c r="BX215" s="13">
        <f>BX216</f>
        <v>0</v>
      </c>
      <c r="BY215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5" s="38">
        <f>BZ216</f>
        <v>0</v>
      </c>
      <c r="CA215" s="196" t="e">
        <f>Tabela115[[#This Row],[FINALIDADE
Julgamento e Normatização
Despesa Liquidada até __/__/____]]/Tabela115[[#This Row],[FINALIDADE
Julgamento e Normatização
Orçamento 
Atualizado]]</f>
        <v>#DIV/0!</v>
      </c>
      <c r="CB215" s="38">
        <f>CB216</f>
        <v>0</v>
      </c>
      <c r="CC215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5" s="38">
        <f>CD216</f>
        <v>0</v>
      </c>
      <c r="CE215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15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5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5" s="13">
        <f>CH216</f>
        <v>0</v>
      </c>
      <c r="CI215" s="13">
        <f>CI216</f>
        <v>0</v>
      </c>
      <c r="CJ215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5" s="38">
        <f>CK216</f>
        <v>0</v>
      </c>
      <c r="CL215" s="196" t="e">
        <f>Tabela115[[#This Row],[GESTÃO
Comunicação 
e Eventos
Despesa Liquidada até __/__/____]]/Tabela115[[#This Row],[GESTÃO
Comunicação 
e Eventos
Orçamento 
Atualizado]]</f>
        <v>#DIV/0!</v>
      </c>
      <c r="CM215" s="38">
        <f>CM216</f>
        <v>0</v>
      </c>
      <c r="CN215" s="196" t="e">
        <f>Tabela115[[#This Row],[GESTÃO
Comunicação 
e Eventos
(+)
Suplementação
 proposta para a
_ª Reformulação]]/Tabela115[[#This Row],[GESTÃO
Comunicação 
e Eventos
Orçamento 
Atualizado]]</f>
        <v>#DIV/0!</v>
      </c>
      <c r="CO215" s="38">
        <f>CO216</f>
        <v>0</v>
      </c>
      <c r="CP215" s="196" t="e">
        <f>-Tabela115[[#This Row],[GESTÃO
Comunicação 
e Eventos
(-)
Redução
proposta para a
_ª Reformulação]]/Tabela115[[#This Row],[GESTÃO
Comunicação 
e Eventos
Orçamento 
Atualizado]]</f>
        <v>#DIV/0!</v>
      </c>
      <c r="CQ215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5" s="13">
        <f>CR216</f>
        <v>0</v>
      </c>
      <c r="CS215" s="13">
        <f>CS216</f>
        <v>0</v>
      </c>
      <c r="CT215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5" s="38">
        <f>CU216</f>
        <v>0</v>
      </c>
      <c r="CV215" s="196" t="e">
        <f>Tabela115[[#This Row],[GESTÃO
Suporte Técnico-Administrativo
Despesa Liquidada até __/__/____]]/Tabela115[[#This Row],[GESTÃO
Suporte Técnico-Administrativo
Orçamento 
Atualizado]]</f>
        <v>#DIV/0!</v>
      </c>
      <c r="CW215" s="38">
        <f>CW216</f>
        <v>0</v>
      </c>
      <c r="CX215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5" s="38">
        <f>CY216</f>
        <v>0</v>
      </c>
      <c r="CZ215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15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5" s="13">
        <f>DB216</f>
        <v>0</v>
      </c>
      <c r="DC215" s="13">
        <f>DC216</f>
        <v>0</v>
      </c>
      <c r="DD215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5" s="38">
        <f>DE216</f>
        <v>0</v>
      </c>
      <c r="DF215" s="196" t="e">
        <f>Tabela115[[#This Row],[GESTÃO
Tecnologia da
Informação
Despesa Liquidada até __/__/____]]/Tabela115[[#This Row],[GESTÃO
Tecnologia da
Informação
Orçamento 
Atualizado]]</f>
        <v>#DIV/0!</v>
      </c>
      <c r="DG215" s="38">
        <f>DG216</f>
        <v>0</v>
      </c>
      <c r="DH215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15" s="38">
        <f>DI216</f>
        <v>0</v>
      </c>
      <c r="DJ215" s="196" t="e">
        <f>-Tabela115[[#This Row],[GESTÃO
Tecnologia da
Informação
(-)
Redução
proposta para a
_ª Reformulação]]/Tabela115[[#This Row],[GESTÃO
Tecnologia da
Informação
Orçamento 
Atualizado]]</f>
        <v>#DIV/0!</v>
      </c>
      <c r="DK215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5" s="13">
        <f>DL216</f>
        <v>0</v>
      </c>
      <c r="DM215" s="13">
        <f>DM216</f>
        <v>0</v>
      </c>
      <c r="DN215" s="13">
        <f>Tabela115[[#This Row],[GESTÃO
Infraestrutura
Proposta Orçamentária Inicial]]+Tabela115[[#This Row],[GESTÃO
Infraestrutura
Transposições Orçamentárias 
Nº __ a __ 
e
Reformulações
aprovadas]]</f>
        <v>0</v>
      </c>
      <c r="DO215" s="38">
        <f>DO216</f>
        <v>0</v>
      </c>
      <c r="DP215" s="196" t="e">
        <f>Tabela115[[#This Row],[GESTÃO
Infraestrutura
Despesa Liquidada até __/__/____]]/Tabela115[[#This Row],[GESTÃO
Infraestrutura
Orçamento 
Atualizado]]</f>
        <v>#DIV/0!</v>
      </c>
      <c r="DQ215" s="38">
        <f>DQ216</f>
        <v>0</v>
      </c>
      <c r="DR215" s="196" t="e">
        <f>Tabela115[[#This Row],[GESTÃO
Infraestrutura
(+)
Suplementação
 proposta para a
_ª Reformulação]]/Tabela115[[#This Row],[GESTÃO
Infraestrutura
Orçamento 
Atualizado]]</f>
        <v>#DIV/0!</v>
      </c>
      <c r="DS215" s="38">
        <f>DS216</f>
        <v>0</v>
      </c>
      <c r="DT215" s="196" t="e">
        <f>Tabela115[[#This Row],[GESTÃO
Infraestrutura
(-)
Redução
proposta para a
_ª Reformulação]]/Tabela115[[#This Row],[GESTÃO
Infraestrutura
Orçamento 
Atualizado]]</f>
        <v>#DIV/0!</v>
      </c>
      <c r="DU215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5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5" s="6"/>
    </row>
    <row r="216" spans="1:127" s="37" customFormat="1" ht="12" x14ac:dyDescent="0.25">
      <c r="A216" s="74" t="s">
        <v>232</v>
      </c>
      <c r="B216" s="212" t="s">
        <v>233</v>
      </c>
      <c r="C216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6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6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6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6" s="216" t="e">
        <f>Tabela115[[#This Row],[DESPESA
LIQUIDADA ATÉ
 __/__/____]]/Tabela115[[#This Row],[ORÇAMENTO
ATUALIZADO]]</f>
        <v>#DIV/0!</v>
      </c>
      <c r="H216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6" s="270" t="e">
        <f>Tabela115[[#This Row],[(+)
SUPLEMENTAÇÃO
PROPOSTA PARA A
_ª
REFORMULAÇÃO]]/Tabela115[[#This Row],[ORÇAMENTO
ATUALIZADO]]</f>
        <v>#DIV/0!</v>
      </c>
      <c r="J216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6" s="270" t="e">
        <f>-Tabela115[[#This Row],[(-)
REDUÇÃO
PROPOSTA PARA A
_ª
REFORMULAÇÃO]]/Tabela115[[#This Row],[ORÇAMENTO
ATUALIZADO]]</f>
        <v>#DIV/0!</v>
      </c>
      <c r="L216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6" s="272" t="e">
        <f>(Tabela115[[#This Row],[PROPOSTA
ORÇAMENTÁRIA
ATUALIZADA
APÓS A
_ª
REFORMULAÇÃO]]/Tabela115[[#This Row],[ORÇAMENTO
ATUALIZADO]])-1</f>
        <v>#DIV/0!</v>
      </c>
      <c r="N216" s="221">
        <f>SUM(N217:N220)</f>
        <v>0</v>
      </c>
      <c r="O216" s="92">
        <f>SUM(O217:O220)</f>
        <v>0</v>
      </c>
      <c r="P216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6" s="92">
        <f>SUM(Q217:Q220)</f>
        <v>0</v>
      </c>
      <c r="R216" s="217" t="e">
        <f>Tabela115[[#This Row],[GOVERNANÇA
Direção e
Liderança
Despesa Liquidada até __/__/____]]/Tabela115[[#This Row],[GOVERNANÇA
Direção e
Liderança
Orçamento 
Atualizado]]</f>
        <v>#DIV/0!</v>
      </c>
      <c r="S216" s="92">
        <f>SUM(S217:S220)</f>
        <v>0</v>
      </c>
      <c r="T216" s="217" t="e">
        <f>Tabela115[[#This Row],[GOVERNANÇA
Direção e
Liderança
(+)
Suplementação
 proposta para a
_ª Reformulação]]/Tabela115[[#This Row],[GOVERNANÇA
Direção e
Liderança
Orçamento 
Atualizado]]</f>
        <v>#DIV/0!</v>
      </c>
      <c r="U216" s="92">
        <f>SUM(U217:U220)</f>
        <v>0</v>
      </c>
      <c r="V216" s="220" t="e">
        <f>-Tabela115[[#This Row],[GOVERNANÇA
Direção e
Liderança
(-)
Redução
proposta para a
_ª Reformulação]]/Tabela115[[#This Row],[GOVERNANÇA
Direção e
Liderança
Orçamento 
Atualizado]]</f>
        <v>#DIV/0!</v>
      </c>
      <c r="W216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6" s="80">
        <f>SUM(X217:X220)</f>
        <v>0</v>
      </c>
      <c r="Y216" s="80">
        <f>SUM(Y217:Y220)</f>
        <v>0</v>
      </c>
      <c r="Z216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6" s="92">
        <f>SUM(AA217:AA220)</f>
        <v>0</v>
      </c>
      <c r="AB216" s="217" t="e">
        <f>Tabela115[[#This Row],[GOVERNANÇA
Relacionamento 
Institucional
Despesa Liquidada até __/__/____]]/Tabela115[[#This Row],[GOVERNANÇA
Relacionamento 
Institucional
Orçamento 
Atualizado]]</f>
        <v>#DIV/0!</v>
      </c>
      <c r="AC216" s="92">
        <f>SUM(AC217:AC220)</f>
        <v>0</v>
      </c>
      <c r="AD216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6" s="92">
        <f>SUM(AE217:AE220)</f>
        <v>0</v>
      </c>
      <c r="AF216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6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6" s="80">
        <f>SUM(AH217:AH220)</f>
        <v>0</v>
      </c>
      <c r="AI216" s="92">
        <f>SUM(AI217:AI220)</f>
        <v>0</v>
      </c>
      <c r="AJ216" s="92">
        <f>Tabela115[[#This Row],[GOVERNANÇA
Estratégia
Proposta Orçamentária Inicial]]+Tabela115[[#This Row],[GOVERNANÇA
Estratégia
Transposições Orçamentárias 
Nº __ a __ 
e
Reformulações
aprovadas]]</f>
        <v>0</v>
      </c>
      <c r="AK216" s="92">
        <f>SUM(AK217:AK220)</f>
        <v>0</v>
      </c>
      <c r="AL216" s="220" t="e">
        <f>Tabela115[[#This Row],[GOVERNANÇA
Estratégia
Despesa Liquidada até __/__/____]]/Tabela115[[#This Row],[GOVERNANÇA
Estratégia
Orçamento 
Atualizado]]</f>
        <v>#DIV/0!</v>
      </c>
      <c r="AM216" s="92">
        <f>SUM(AM217:AM220)</f>
        <v>0</v>
      </c>
      <c r="AN216" s="217" t="e">
        <f>Tabela115[[#This Row],[GOVERNANÇA
Estratégia
(+)
Suplementação
 proposta para a
_ª Reformulação]]/Tabela115[[#This Row],[GOVERNANÇA
Estratégia
Orçamento 
Atualizado]]</f>
        <v>#DIV/0!</v>
      </c>
      <c r="AO216" s="92">
        <f>SUM(AO217:AO220)</f>
        <v>0</v>
      </c>
      <c r="AP216" s="217" t="e">
        <f>-Tabela115[[#This Row],[GOVERNANÇA
Estratégia
(-)
Redução
proposta para a
_ª Reformulação]]/Tabela115[[#This Row],[GOVERNANÇA
Estratégia
Orçamento 
Atualizado]]</f>
        <v>#DIV/0!</v>
      </c>
      <c r="AQ216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6" s="80">
        <f>SUM(AR217:AR220)</f>
        <v>0</v>
      </c>
      <c r="AS216" s="92">
        <f>SUM(AS217:AS220)</f>
        <v>0</v>
      </c>
      <c r="AT216" s="92">
        <f>Tabela115[[#This Row],[GOVERNANÇA
Controle
Proposta Orçamentária Inicial]]+Tabela115[[#This Row],[GOVERNANÇA
Controle
Transposições Orçamentárias 
Nº __ a __ 
e
Reformulações
aprovadas]]</f>
        <v>0</v>
      </c>
      <c r="AU216" s="92">
        <f>SUM(AU217:AU220)</f>
        <v>0</v>
      </c>
      <c r="AV216" s="217" t="e">
        <f>Tabela115[[#This Row],[GOVERNANÇA
Controle
Despesa Liquidada até __/__/____]]/Tabela115[[#This Row],[GOVERNANÇA
Controle
Orçamento 
Atualizado]]</f>
        <v>#DIV/0!</v>
      </c>
      <c r="AW216" s="92">
        <f>SUM(AW217:AW220)</f>
        <v>0</v>
      </c>
      <c r="AX216" s="217" t="e">
        <f>Tabela115[[#This Row],[GOVERNANÇA
Controle
(+)
Suplementação
 proposta para a
_ª Reformulação]]/Tabela115[[#This Row],[GOVERNANÇA
Controle
Orçamento 
Atualizado]]</f>
        <v>#DIV/0!</v>
      </c>
      <c r="AY216" s="92">
        <f>SUM(AY217:AY220)</f>
        <v>0</v>
      </c>
      <c r="AZ216" s="217" t="e">
        <f>-Tabela115[[#This Row],[GOVERNANÇA
Controle
(-)
Redução
proposta para a
_ª Reformulação]]/Tabela115[[#This Row],[GOVERNANÇA
Controle
Orçamento 
Atualizado]]</f>
        <v>#DIV/0!</v>
      </c>
      <c r="BA216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6" s="221">
        <f>SUM(BC217:BC220)</f>
        <v>0</v>
      </c>
      <c r="BD216" s="92">
        <f>SUM(BD217:BD220)</f>
        <v>0</v>
      </c>
      <c r="BE216" s="92">
        <f>Tabela115[[#This Row],[FINALIDADE
Fiscalização
Proposta Orçamentária Inicial]]+Tabela115[[#This Row],[FINALIDADE
Fiscalização
Transposições Orçamentárias 
Nº __ a __ 
e
Reformulações
aprovadas]]</f>
        <v>0</v>
      </c>
      <c r="BF216" s="92">
        <f>SUM(BF217:BF220)</f>
        <v>0</v>
      </c>
      <c r="BG216" s="217" t="e">
        <f>Tabela115[[#This Row],[FINALIDADE
Fiscalização
Despesa Liquidada até __/__/____]]/Tabela115[[#This Row],[FINALIDADE
Fiscalização
Orçamento 
Atualizado]]</f>
        <v>#DIV/0!</v>
      </c>
      <c r="BH216" s="92">
        <f>SUM(BH217:BH220)</f>
        <v>0</v>
      </c>
      <c r="BI216" s="217" t="e">
        <f>Tabela115[[#This Row],[FINALIDADE
Fiscalização
(+)
Suplementação
 proposta para a
_ª Reformulação]]/Tabela115[[#This Row],[FINALIDADE
Fiscalização
Orçamento 
Atualizado]]</f>
        <v>#DIV/0!</v>
      </c>
      <c r="BJ216" s="92">
        <f>SUM(BJ217:BJ220)</f>
        <v>0</v>
      </c>
      <c r="BK216" s="217" t="e">
        <f>Tabela115[[#This Row],[FINALIDADE
Fiscalização
(-)
Redução
proposta para a
_ª Reformulação]]/Tabela115[[#This Row],[FINALIDADE
Fiscalização
Orçamento 
Atualizado]]</f>
        <v>#DIV/0!</v>
      </c>
      <c r="BL216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6" s="80">
        <f>SUM(BM217:BM220)</f>
        <v>0</v>
      </c>
      <c r="BN216" s="92">
        <f>SUM(BN217:BN220)</f>
        <v>0</v>
      </c>
      <c r="BO216" s="92">
        <f>Tabela115[[#This Row],[FINALIDADE
Registro
Proposta Orçamentária Inicial]]+Tabela115[[#This Row],[FINALIDADE
Registro
Transposições Orçamentárias 
Nº __ a __ 
e
Reformulações
aprovadas]]</f>
        <v>0</v>
      </c>
      <c r="BP216" s="92">
        <f>SUM(BP217:BP220)</f>
        <v>0</v>
      </c>
      <c r="BQ216" s="220" t="e">
        <f>Tabela115[[#This Row],[FINALIDADE
Registro
Despesa Liquidada até __/__/____]]/Tabela115[[#This Row],[FINALIDADE
Registro
Orçamento 
Atualizado]]</f>
        <v>#DIV/0!</v>
      </c>
      <c r="BR216" s="92">
        <f>SUM(BR217:BR220)</f>
        <v>0</v>
      </c>
      <c r="BS216" s="220" t="e">
        <f>Tabela115[[#This Row],[FINALIDADE
Registro
(+)
Suplementação
 proposta para a
_ª Reformulação]]/Tabela115[[#This Row],[FINALIDADE
Registro
Orçamento 
Atualizado]]</f>
        <v>#DIV/0!</v>
      </c>
      <c r="BT216" s="92">
        <f>SUM(BT217:BT220)</f>
        <v>0</v>
      </c>
      <c r="BU216" s="220" t="e">
        <f>Tabela115[[#This Row],[FINALIDADE
Registro
(-)
Redução
proposta para a
_ª Reformulação]]/Tabela115[[#This Row],[FINALIDADE
Registro
Orçamento 
Atualizado]]</f>
        <v>#DIV/0!</v>
      </c>
      <c r="BV216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6" s="243">
        <f>SUM(BW217:BW220)</f>
        <v>0</v>
      </c>
      <c r="BX216" s="80">
        <f>SUM(BX217:BX220)</f>
        <v>0</v>
      </c>
      <c r="BY216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6" s="92">
        <f>SUM(BZ217:BZ220)</f>
        <v>0</v>
      </c>
      <c r="CA216" s="217" t="e">
        <f>Tabela115[[#This Row],[FINALIDADE
Julgamento e Normatização
Despesa Liquidada até __/__/____]]/Tabela115[[#This Row],[FINALIDADE
Julgamento e Normatização
Orçamento 
Atualizado]]</f>
        <v>#DIV/0!</v>
      </c>
      <c r="CB216" s="92">
        <f>SUM(CB217:CB220)</f>
        <v>0</v>
      </c>
      <c r="CC216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6" s="92">
        <f>SUM(CD217:CD220)</f>
        <v>0</v>
      </c>
      <c r="CE216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16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6" s="80">
        <f>SUM(CH217:CH220)</f>
        <v>0</v>
      </c>
      <c r="CI216" s="80">
        <f>SUM(CI217:CI220)</f>
        <v>0</v>
      </c>
      <c r="CJ216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6" s="92">
        <f>SUM(CK217:CK220)</f>
        <v>0</v>
      </c>
      <c r="CL216" s="217" t="e">
        <f>Tabela115[[#This Row],[GESTÃO
Comunicação 
e Eventos
Despesa Liquidada até __/__/____]]/Tabela115[[#This Row],[GESTÃO
Comunicação 
e Eventos
Orçamento 
Atualizado]]</f>
        <v>#DIV/0!</v>
      </c>
      <c r="CM216" s="92">
        <f>SUM(CM217:CM220)</f>
        <v>0</v>
      </c>
      <c r="CN216" s="217" t="e">
        <f>Tabela115[[#This Row],[GESTÃO
Comunicação 
e Eventos
(+)
Suplementação
 proposta para a
_ª Reformulação]]/Tabela115[[#This Row],[GESTÃO
Comunicação 
e Eventos
Orçamento 
Atualizado]]</f>
        <v>#DIV/0!</v>
      </c>
      <c r="CO216" s="92">
        <f>SUM(CO217:CO220)</f>
        <v>0</v>
      </c>
      <c r="CP216" s="217" t="e">
        <f>-Tabela115[[#This Row],[GESTÃO
Comunicação 
e Eventos
(-)
Redução
proposta para a
_ª Reformulação]]/Tabela115[[#This Row],[GESTÃO
Comunicação 
e Eventos
Orçamento 
Atualizado]]</f>
        <v>#DIV/0!</v>
      </c>
      <c r="CQ216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6" s="80">
        <f>SUM(CR217:CR220)</f>
        <v>0</v>
      </c>
      <c r="CS216" s="80">
        <f>SUM(CS217:CS220)</f>
        <v>0</v>
      </c>
      <c r="CT216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6" s="92">
        <f>SUM(CU217:CU220)</f>
        <v>0</v>
      </c>
      <c r="CV216" s="217" t="e">
        <f>Tabela115[[#This Row],[GESTÃO
Suporte Técnico-Administrativo
Despesa Liquidada até __/__/____]]/Tabela115[[#This Row],[GESTÃO
Suporte Técnico-Administrativo
Orçamento 
Atualizado]]</f>
        <v>#DIV/0!</v>
      </c>
      <c r="CW216" s="92">
        <f>SUM(CW217:CW220)</f>
        <v>0</v>
      </c>
      <c r="CX216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6" s="92">
        <f>SUM(CY217:CY220)</f>
        <v>0</v>
      </c>
      <c r="CZ216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16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6" s="80">
        <f>SUM(DB217:DB220)</f>
        <v>0</v>
      </c>
      <c r="DC216" s="80">
        <f>SUM(DC217:DC220)</f>
        <v>0</v>
      </c>
      <c r="DD216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6" s="92">
        <f>SUM(DE217:DE220)</f>
        <v>0</v>
      </c>
      <c r="DF216" s="217" t="e">
        <f>Tabela115[[#This Row],[GESTÃO
Tecnologia da
Informação
Despesa Liquidada até __/__/____]]/Tabela115[[#This Row],[GESTÃO
Tecnologia da
Informação
Orçamento 
Atualizado]]</f>
        <v>#DIV/0!</v>
      </c>
      <c r="DG216" s="92">
        <f>SUM(DG217:DG220)</f>
        <v>0</v>
      </c>
      <c r="DH216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16" s="92">
        <f>SUM(DI217:DI220)</f>
        <v>0</v>
      </c>
      <c r="DJ216" s="217" t="e">
        <f>-Tabela115[[#This Row],[GESTÃO
Tecnologia da
Informação
(-)
Redução
proposta para a
_ª Reformulação]]/Tabela115[[#This Row],[GESTÃO
Tecnologia da
Informação
Orçamento 
Atualizado]]</f>
        <v>#DIV/0!</v>
      </c>
      <c r="DK216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6" s="80">
        <f>SUM(DL217:DL220)</f>
        <v>0</v>
      </c>
      <c r="DM216" s="80">
        <f>SUM(DM217:DM220)</f>
        <v>0</v>
      </c>
      <c r="DN216" s="80">
        <f>Tabela115[[#This Row],[GESTÃO
Infraestrutura
Proposta Orçamentária Inicial]]+Tabela115[[#This Row],[GESTÃO
Infraestrutura
Transposições Orçamentárias 
Nº __ a __ 
e
Reformulações
aprovadas]]</f>
        <v>0</v>
      </c>
      <c r="DO216" s="92">
        <f>SUM(DO217:DO220)</f>
        <v>0</v>
      </c>
      <c r="DP216" s="217" t="e">
        <f>Tabela115[[#This Row],[GESTÃO
Infraestrutura
Despesa Liquidada até __/__/____]]/Tabela115[[#This Row],[GESTÃO
Infraestrutura
Orçamento 
Atualizado]]</f>
        <v>#DIV/0!</v>
      </c>
      <c r="DQ216" s="92">
        <f>SUM(DQ217:DQ220)</f>
        <v>0</v>
      </c>
      <c r="DR216" s="217" t="e">
        <f>Tabela115[[#This Row],[GESTÃO
Infraestrutura
(+)
Suplementação
 proposta para a
_ª Reformulação]]/Tabela115[[#This Row],[GESTÃO
Infraestrutura
Orçamento 
Atualizado]]</f>
        <v>#DIV/0!</v>
      </c>
      <c r="DS216" s="92">
        <f>SUM(DS217:DS220)</f>
        <v>0</v>
      </c>
      <c r="DT216" s="217" t="e">
        <f>Tabela115[[#This Row],[GESTÃO
Infraestrutura
(-)
Redução
proposta para a
_ª Reformulação]]/Tabela115[[#This Row],[GESTÃO
Infraestrutura
Orçamento 
Atualizado]]</f>
        <v>#DIV/0!</v>
      </c>
      <c r="DU216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6" s="94"/>
    </row>
    <row r="217" spans="1:127" s="18" customFormat="1" ht="12" x14ac:dyDescent="0.25">
      <c r="A217" s="85" t="s">
        <v>234</v>
      </c>
      <c r="B217" s="213" t="s">
        <v>807</v>
      </c>
      <c r="C21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7" s="230" t="e">
        <f>Tabela115[[#This Row],[DESPESA
LIQUIDADA ATÉ
 __/__/____]]/Tabela115[[#This Row],[ORÇAMENTO
ATUALIZADO]]</f>
        <v>#DIV/0!</v>
      </c>
      <c r="H21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7" s="266" t="e">
        <f>Tabela115[[#This Row],[(+)
SUPLEMENTAÇÃO
PROPOSTA PARA A
_ª
REFORMULAÇÃO]]/Tabela115[[#This Row],[ORÇAMENTO
ATUALIZADO]]</f>
        <v>#DIV/0!</v>
      </c>
      <c r="J21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7" s="266" t="e">
        <f>-Tabela115[[#This Row],[(-)
REDUÇÃO
PROPOSTA PARA A
_ª
REFORMULAÇÃO]]/Tabela115[[#This Row],[ORÇAMENTO
ATUALIZADO]]</f>
        <v>#DIV/0!</v>
      </c>
      <c r="L21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7" s="268" t="e">
        <f>(Tabela115[[#This Row],[PROPOSTA
ORÇAMENTÁRIA
ATUALIZADA
APÓS A
_ª
REFORMULAÇÃO]]/Tabela115[[#This Row],[ORÇAMENTO
ATUALIZADO]])-1</f>
        <v>#DIV/0!</v>
      </c>
      <c r="N217" s="225"/>
      <c r="O217" s="93"/>
      <c r="P21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7" s="93"/>
      <c r="R217" s="201" t="e">
        <f>Tabela115[[#This Row],[GOVERNANÇA
Direção e
Liderança
Despesa Liquidada até __/__/____]]/Tabela115[[#This Row],[GOVERNANÇA
Direção e
Liderança
Orçamento 
Atualizado]]</f>
        <v>#DIV/0!</v>
      </c>
      <c r="S217" s="93"/>
      <c r="T21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7" s="93"/>
      <c r="V217" s="202" t="e">
        <f>-Tabela115[[#This Row],[GOVERNANÇA
Direção e
Liderança
(-)
Redução
proposta para a
_ª Reformulação]]/Tabela115[[#This Row],[GOVERNANÇA
Direção e
Liderança
Orçamento 
Atualizado]]</f>
        <v>#DIV/0!</v>
      </c>
      <c r="W21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7" s="31"/>
      <c r="Y217" s="31"/>
      <c r="Z21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7" s="93"/>
      <c r="AB217" s="201" t="e">
        <f>Tabela115[[#This Row],[GOVERNANÇA
Relacionamento 
Institucional
Despesa Liquidada até __/__/____]]/Tabela115[[#This Row],[GOVERNANÇA
Relacionamento 
Institucional
Orçamento 
Atualizado]]</f>
        <v>#DIV/0!</v>
      </c>
      <c r="AC217" s="93"/>
      <c r="AD21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7" s="93"/>
      <c r="AF21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7" s="31"/>
      <c r="AI217" s="93"/>
      <c r="AJ217" s="93">
        <f>Tabela115[[#This Row],[GOVERNANÇA
Estratégia
Proposta Orçamentária Inicial]]+Tabela115[[#This Row],[GOVERNANÇA
Estratégia
Transposições Orçamentárias 
Nº __ a __ 
e
Reformulações
aprovadas]]</f>
        <v>0</v>
      </c>
      <c r="AK217" s="93"/>
      <c r="AL217" s="202" t="e">
        <f>Tabela115[[#This Row],[GOVERNANÇA
Estratégia
Despesa Liquidada até __/__/____]]/Tabela115[[#This Row],[GOVERNANÇA
Estratégia
Orçamento 
Atualizado]]</f>
        <v>#DIV/0!</v>
      </c>
      <c r="AM217" s="93"/>
      <c r="AN217" s="201" t="e">
        <f>Tabela115[[#This Row],[GOVERNANÇA
Estratégia
(+)
Suplementação
 proposta para a
_ª Reformulação]]/Tabela115[[#This Row],[GOVERNANÇA
Estratégia
Orçamento 
Atualizado]]</f>
        <v>#DIV/0!</v>
      </c>
      <c r="AO217" s="93"/>
      <c r="AP217" s="201" t="e">
        <f>-Tabela115[[#This Row],[GOVERNANÇA
Estratégia
(-)
Redução
proposta para a
_ª Reformulação]]/Tabela115[[#This Row],[GOVERNANÇA
Estratégia
Orçamento 
Atualizado]]</f>
        <v>#DIV/0!</v>
      </c>
      <c r="AQ21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7" s="31"/>
      <c r="AS217" s="93"/>
      <c r="AT217" s="93">
        <f>Tabela115[[#This Row],[GOVERNANÇA
Controle
Proposta Orçamentária Inicial]]+Tabela115[[#This Row],[GOVERNANÇA
Controle
Transposições Orçamentárias 
Nº __ a __ 
e
Reformulações
aprovadas]]</f>
        <v>0</v>
      </c>
      <c r="AU217" s="93"/>
      <c r="AV217" s="201" t="e">
        <f>Tabela115[[#This Row],[GOVERNANÇA
Controle
Despesa Liquidada até __/__/____]]/Tabela115[[#This Row],[GOVERNANÇA
Controle
Orçamento 
Atualizado]]</f>
        <v>#DIV/0!</v>
      </c>
      <c r="AW217" s="93"/>
      <c r="AX217" s="201" t="e">
        <f>Tabela115[[#This Row],[GOVERNANÇA
Controle
(+)
Suplementação
 proposta para a
_ª Reformulação]]/Tabela115[[#This Row],[GOVERNANÇA
Controle
Orçamento 
Atualizado]]</f>
        <v>#DIV/0!</v>
      </c>
      <c r="AY217" s="93"/>
      <c r="AZ217" s="201" t="e">
        <f>-Tabela115[[#This Row],[GOVERNANÇA
Controle
(-)
Redução
proposta para a
_ª Reformulação]]/Tabela115[[#This Row],[GOVERNANÇA
Controle
Orçamento 
Atualizado]]</f>
        <v>#DIV/0!</v>
      </c>
      <c r="BA21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7" s="225"/>
      <c r="BD217" s="93"/>
      <c r="BE217" s="93">
        <f>Tabela115[[#This Row],[FINALIDADE
Fiscalização
Proposta Orçamentária Inicial]]+Tabela115[[#This Row],[FINALIDADE
Fiscalização
Transposições Orçamentárias 
Nº __ a __ 
e
Reformulações
aprovadas]]</f>
        <v>0</v>
      </c>
      <c r="BF217" s="93"/>
      <c r="BG217" s="201" t="e">
        <f>Tabela115[[#This Row],[FINALIDADE
Fiscalização
Despesa Liquidada até __/__/____]]/Tabela115[[#This Row],[FINALIDADE
Fiscalização
Orçamento 
Atualizado]]</f>
        <v>#DIV/0!</v>
      </c>
      <c r="BH217" s="93"/>
      <c r="BI217" s="201" t="e">
        <f>Tabela115[[#This Row],[FINALIDADE
Fiscalização
(+)
Suplementação
 proposta para a
_ª Reformulação]]/Tabela115[[#This Row],[FINALIDADE
Fiscalização
Orçamento 
Atualizado]]</f>
        <v>#DIV/0!</v>
      </c>
      <c r="BJ217" s="93"/>
      <c r="BK217" s="201" t="e">
        <f>Tabela115[[#This Row],[FINALIDADE
Fiscalização
(-)
Redução
proposta para a
_ª Reformulação]]/Tabela115[[#This Row],[FINALIDADE
Fiscalização
Orçamento 
Atualizado]]</f>
        <v>#DIV/0!</v>
      </c>
      <c r="BL21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7" s="31"/>
      <c r="BN217" s="93"/>
      <c r="BO217" s="93">
        <f>Tabela115[[#This Row],[FINALIDADE
Registro
Proposta Orçamentária Inicial]]+Tabela115[[#This Row],[FINALIDADE
Registro
Transposições Orçamentárias 
Nº __ a __ 
e
Reformulações
aprovadas]]</f>
        <v>0</v>
      </c>
      <c r="BP217" s="93"/>
      <c r="BQ217" s="202" t="e">
        <f>Tabela115[[#This Row],[FINALIDADE
Registro
Despesa Liquidada até __/__/____]]/Tabela115[[#This Row],[FINALIDADE
Registro
Orçamento 
Atualizado]]</f>
        <v>#DIV/0!</v>
      </c>
      <c r="BR217" s="93"/>
      <c r="BS217" s="202" t="e">
        <f>Tabela115[[#This Row],[FINALIDADE
Registro
(+)
Suplementação
 proposta para a
_ª Reformulação]]/Tabela115[[#This Row],[FINALIDADE
Registro
Orçamento 
Atualizado]]</f>
        <v>#DIV/0!</v>
      </c>
      <c r="BT217" s="93"/>
      <c r="BU217" s="202" t="e">
        <f>Tabela115[[#This Row],[FINALIDADE
Registro
(-)
Redução
proposta para a
_ª Reformulação]]/Tabela115[[#This Row],[FINALIDADE
Registro
Orçamento 
Atualizado]]</f>
        <v>#DIV/0!</v>
      </c>
      <c r="BV21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7" s="244"/>
      <c r="BX217" s="31"/>
      <c r="BY21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7" s="93"/>
      <c r="CA217" s="201" t="e">
        <f>Tabela115[[#This Row],[FINALIDADE
Julgamento e Normatização
Despesa Liquidada até __/__/____]]/Tabela115[[#This Row],[FINALIDADE
Julgamento e Normatização
Orçamento 
Atualizado]]</f>
        <v>#DIV/0!</v>
      </c>
      <c r="CB217" s="93"/>
      <c r="CC21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7" s="93"/>
      <c r="CE21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7" s="31"/>
      <c r="CI217" s="31"/>
      <c r="CJ21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7" s="93"/>
      <c r="CL217" s="201" t="e">
        <f>Tabela115[[#This Row],[GESTÃO
Comunicação 
e Eventos
Despesa Liquidada até __/__/____]]/Tabela115[[#This Row],[GESTÃO
Comunicação 
e Eventos
Orçamento 
Atualizado]]</f>
        <v>#DIV/0!</v>
      </c>
      <c r="CM217" s="93"/>
      <c r="CN217" s="201" t="e">
        <f>Tabela115[[#This Row],[GESTÃO
Comunicação 
e Eventos
(+)
Suplementação
 proposta para a
_ª Reformulação]]/Tabela115[[#This Row],[GESTÃO
Comunicação 
e Eventos
Orçamento 
Atualizado]]</f>
        <v>#DIV/0!</v>
      </c>
      <c r="CO217" s="93"/>
      <c r="CP217" s="201" t="e">
        <f>-Tabela115[[#This Row],[GESTÃO
Comunicação 
e Eventos
(-)
Redução
proposta para a
_ª Reformulação]]/Tabela115[[#This Row],[GESTÃO
Comunicação 
e Eventos
Orçamento 
Atualizado]]</f>
        <v>#DIV/0!</v>
      </c>
      <c r="CQ21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7" s="31"/>
      <c r="CS217" s="31"/>
      <c r="CT21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7" s="93"/>
      <c r="CV217" s="201" t="e">
        <f>Tabela115[[#This Row],[GESTÃO
Suporte Técnico-Administrativo
Despesa Liquidada até __/__/____]]/Tabela115[[#This Row],[GESTÃO
Suporte Técnico-Administrativo
Orçamento 
Atualizado]]</f>
        <v>#DIV/0!</v>
      </c>
      <c r="CW217" s="93"/>
      <c r="CX21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7" s="93"/>
      <c r="CZ21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7" s="31"/>
      <c r="DC217" s="31"/>
      <c r="DD21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7" s="93"/>
      <c r="DF217" s="201" t="e">
        <f>Tabela115[[#This Row],[GESTÃO
Tecnologia da
Informação
Despesa Liquidada até __/__/____]]/Tabela115[[#This Row],[GESTÃO
Tecnologia da
Informação
Orçamento 
Atualizado]]</f>
        <v>#DIV/0!</v>
      </c>
      <c r="DG217" s="93"/>
      <c r="DH21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7" s="93"/>
      <c r="DJ217" s="201" t="e">
        <f>-Tabela115[[#This Row],[GESTÃO
Tecnologia da
Informação
(-)
Redução
proposta para a
_ª Reformulação]]/Tabela115[[#This Row],[GESTÃO
Tecnologia da
Informação
Orçamento 
Atualizado]]</f>
        <v>#DIV/0!</v>
      </c>
      <c r="DK21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7" s="31"/>
      <c r="DM217" s="31"/>
      <c r="DN217" s="31">
        <f>Tabela115[[#This Row],[GESTÃO
Infraestrutura
Proposta Orçamentária Inicial]]+Tabela115[[#This Row],[GESTÃO
Infraestrutura
Transposições Orçamentárias 
Nº __ a __ 
e
Reformulações
aprovadas]]</f>
        <v>0</v>
      </c>
      <c r="DO217" s="93"/>
      <c r="DP217" s="201" t="e">
        <f>Tabela115[[#This Row],[GESTÃO
Infraestrutura
Despesa Liquidada até __/__/____]]/Tabela115[[#This Row],[GESTÃO
Infraestrutura
Orçamento 
Atualizado]]</f>
        <v>#DIV/0!</v>
      </c>
      <c r="DQ217" s="93"/>
      <c r="DR217" s="201" t="e">
        <f>Tabela115[[#This Row],[GESTÃO
Infraestrutura
(+)
Suplementação
 proposta para a
_ª Reformulação]]/Tabela115[[#This Row],[GESTÃO
Infraestrutura
Orçamento 
Atualizado]]</f>
        <v>#DIV/0!</v>
      </c>
      <c r="DS217" s="93"/>
      <c r="DT217" s="201" t="e">
        <f>Tabela115[[#This Row],[GESTÃO
Infraestrutura
(-)
Redução
proposta para a
_ª Reformulação]]/Tabela115[[#This Row],[GESTÃO
Infraestrutura
Orçamento 
Atualizado]]</f>
        <v>#DIV/0!</v>
      </c>
      <c r="DU21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7" s="89"/>
    </row>
    <row r="218" spans="1:127" s="18" customFormat="1" ht="12" x14ac:dyDescent="0.25">
      <c r="A218" s="85" t="s">
        <v>804</v>
      </c>
      <c r="B218" s="213" t="s">
        <v>808</v>
      </c>
      <c r="C21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8" s="230" t="e">
        <f>Tabela115[[#This Row],[DESPESA
LIQUIDADA ATÉ
 __/__/____]]/Tabela115[[#This Row],[ORÇAMENTO
ATUALIZADO]]</f>
        <v>#DIV/0!</v>
      </c>
      <c r="H21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8" s="266" t="e">
        <f>Tabela115[[#This Row],[(+)
SUPLEMENTAÇÃO
PROPOSTA PARA A
_ª
REFORMULAÇÃO]]/Tabela115[[#This Row],[ORÇAMENTO
ATUALIZADO]]</f>
        <v>#DIV/0!</v>
      </c>
      <c r="J21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8" s="266" t="e">
        <f>-Tabela115[[#This Row],[(-)
REDUÇÃO
PROPOSTA PARA A
_ª
REFORMULAÇÃO]]/Tabela115[[#This Row],[ORÇAMENTO
ATUALIZADO]]</f>
        <v>#DIV/0!</v>
      </c>
      <c r="L21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8" s="268" t="e">
        <f>(Tabela115[[#This Row],[PROPOSTA
ORÇAMENTÁRIA
ATUALIZADA
APÓS A
_ª
REFORMULAÇÃO]]/Tabela115[[#This Row],[ORÇAMENTO
ATUALIZADO]])-1</f>
        <v>#DIV/0!</v>
      </c>
      <c r="N218" s="225"/>
      <c r="O218" s="93"/>
      <c r="P21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8" s="93"/>
      <c r="R218" s="201" t="e">
        <f>Tabela115[[#This Row],[GOVERNANÇA
Direção e
Liderança
Despesa Liquidada até __/__/____]]/Tabela115[[#This Row],[GOVERNANÇA
Direção e
Liderança
Orçamento 
Atualizado]]</f>
        <v>#DIV/0!</v>
      </c>
      <c r="S218" s="93"/>
      <c r="T218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8" s="93"/>
      <c r="V218" s="202" t="e">
        <f>-Tabela115[[#This Row],[GOVERNANÇA
Direção e
Liderança
(-)
Redução
proposta para a
_ª Reformulação]]/Tabela115[[#This Row],[GOVERNANÇA
Direção e
Liderança
Orçamento 
Atualizado]]</f>
        <v>#DIV/0!</v>
      </c>
      <c r="W21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8" s="31"/>
      <c r="Y218" s="31"/>
      <c r="Z21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8" s="93"/>
      <c r="AB218" s="201" t="e">
        <f>Tabela115[[#This Row],[GOVERNANÇA
Relacionamento 
Institucional
Despesa Liquidada até __/__/____]]/Tabela115[[#This Row],[GOVERNANÇA
Relacionamento 
Institucional
Orçamento 
Atualizado]]</f>
        <v>#DIV/0!</v>
      </c>
      <c r="AC218" s="93"/>
      <c r="AD21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8" s="93"/>
      <c r="AF21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8" s="31"/>
      <c r="AI218" s="93"/>
      <c r="AJ218" s="93">
        <f>Tabela115[[#This Row],[GOVERNANÇA
Estratégia
Proposta Orçamentária Inicial]]+Tabela115[[#This Row],[GOVERNANÇA
Estratégia
Transposições Orçamentárias 
Nº __ a __ 
e
Reformulações
aprovadas]]</f>
        <v>0</v>
      </c>
      <c r="AK218" s="93"/>
      <c r="AL218" s="202" t="e">
        <f>Tabela115[[#This Row],[GOVERNANÇA
Estratégia
Despesa Liquidada até __/__/____]]/Tabela115[[#This Row],[GOVERNANÇA
Estratégia
Orçamento 
Atualizado]]</f>
        <v>#DIV/0!</v>
      </c>
      <c r="AM218" s="93"/>
      <c r="AN218" s="201" t="e">
        <f>Tabela115[[#This Row],[GOVERNANÇA
Estratégia
(+)
Suplementação
 proposta para a
_ª Reformulação]]/Tabela115[[#This Row],[GOVERNANÇA
Estratégia
Orçamento 
Atualizado]]</f>
        <v>#DIV/0!</v>
      </c>
      <c r="AO218" s="93"/>
      <c r="AP218" s="201" t="e">
        <f>-Tabela115[[#This Row],[GOVERNANÇA
Estratégia
(-)
Redução
proposta para a
_ª Reformulação]]/Tabela115[[#This Row],[GOVERNANÇA
Estratégia
Orçamento 
Atualizado]]</f>
        <v>#DIV/0!</v>
      </c>
      <c r="AQ21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8" s="31"/>
      <c r="AS218" s="93"/>
      <c r="AT218" s="93">
        <f>Tabela115[[#This Row],[GOVERNANÇA
Controle
Proposta Orçamentária Inicial]]+Tabela115[[#This Row],[GOVERNANÇA
Controle
Transposições Orçamentárias 
Nº __ a __ 
e
Reformulações
aprovadas]]</f>
        <v>0</v>
      </c>
      <c r="AU218" s="93"/>
      <c r="AV218" s="201" t="e">
        <f>Tabela115[[#This Row],[GOVERNANÇA
Controle
Despesa Liquidada até __/__/____]]/Tabela115[[#This Row],[GOVERNANÇA
Controle
Orçamento 
Atualizado]]</f>
        <v>#DIV/0!</v>
      </c>
      <c r="AW218" s="93"/>
      <c r="AX218" s="201" t="e">
        <f>Tabela115[[#This Row],[GOVERNANÇA
Controle
(+)
Suplementação
 proposta para a
_ª Reformulação]]/Tabela115[[#This Row],[GOVERNANÇA
Controle
Orçamento 
Atualizado]]</f>
        <v>#DIV/0!</v>
      </c>
      <c r="AY218" s="93"/>
      <c r="AZ218" s="201" t="e">
        <f>-Tabela115[[#This Row],[GOVERNANÇA
Controle
(-)
Redução
proposta para a
_ª Reformulação]]/Tabela115[[#This Row],[GOVERNANÇA
Controle
Orçamento 
Atualizado]]</f>
        <v>#DIV/0!</v>
      </c>
      <c r="BA21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8" s="225"/>
      <c r="BD218" s="93"/>
      <c r="BE218" s="93">
        <f>Tabela115[[#This Row],[FINALIDADE
Fiscalização
Proposta Orçamentária Inicial]]+Tabela115[[#This Row],[FINALIDADE
Fiscalização
Transposições Orçamentárias 
Nº __ a __ 
e
Reformulações
aprovadas]]</f>
        <v>0</v>
      </c>
      <c r="BF218" s="93"/>
      <c r="BG218" s="201" t="e">
        <f>Tabela115[[#This Row],[FINALIDADE
Fiscalização
Despesa Liquidada até __/__/____]]/Tabela115[[#This Row],[FINALIDADE
Fiscalização
Orçamento 
Atualizado]]</f>
        <v>#DIV/0!</v>
      </c>
      <c r="BH218" s="93"/>
      <c r="BI218" s="201" t="e">
        <f>Tabela115[[#This Row],[FINALIDADE
Fiscalização
(+)
Suplementação
 proposta para a
_ª Reformulação]]/Tabela115[[#This Row],[FINALIDADE
Fiscalização
Orçamento 
Atualizado]]</f>
        <v>#DIV/0!</v>
      </c>
      <c r="BJ218" s="93"/>
      <c r="BK218" s="201" t="e">
        <f>Tabela115[[#This Row],[FINALIDADE
Fiscalização
(-)
Redução
proposta para a
_ª Reformulação]]/Tabela115[[#This Row],[FINALIDADE
Fiscalização
Orçamento 
Atualizado]]</f>
        <v>#DIV/0!</v>
      </c>
      <c r="BL21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8" s="31"/>
      <c r="BN218" s="93"/>
      <c r="BO218" s="93">
        <f>Tabela115[[#This Row],[FINALIDADE
Registro
Proposta Orçamentária Inicial]]+Tabela115[[#This Row],[FINALIDADE
Registro
Transposições Orçamentárias 
Nº __ a __ 
e
Reformulações
aprovadas]]</f>
        <v>0</v>
      </c>
      <c r="BP218" s="93"/>
      <c r="BQ218" s="202" t="e">
        <f>Tabela115[[#This Row],[FINALIDADE
Registro
Despesa Liquidada até __/__/____]]/Tabela115[[#This Row],[FINALIDADE
Registro
Orçamento 
Atualizado]]</f>
        <v>#DIV/0!</v>
      </c>
      <c r="BR218" s="93"/>
      <c r="BS218" s="202" t="e">
        <f>Tabela115[[#This Row],[FINALIDADE
Registro
(+)
Suplementação
 proposta para a
_ª Reformulação]]/Tabela115[[#This Row],[FINALIDADE
Registro
Orçamento 
Atualizado]]</f>
        <v>#DIV/0!</v>
      </c>
      <c r="BT218" s="93"/>
      <c r="BU218" s="202" t="e">
        <f>Tabela115[[#This Row],[FINALIDADE
Registro
(-)
Redução
proposta para a
_ª Reformulação]]/Tabela115[[#This Row],[FINALIDADE
Registro
Orçamento 
Atualizado]]</f>
        <v>#DIV/0!</v>
      </c>
      <c r="BV21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8" s="244"/>
      <c r="BX218" s="31"/>
      <c r="BY21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8" s="93"/>
      <c r="CA218" s="201" t="e">
        <f>Tabela115[[#This Row],[FINALIDADE
Julgamento e Normatização
Despesa Liquidada até __/__/____]]/Tabela115[[#This Row],[FINALIDADE
Julgamento e Normatização
Orçamento 
Atualizado]]</f>
        <v>#DIV/0!</v>
      </c>
      <c r="CB218" s="93"/>
      <c r="CC21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8" s="93"/>
      <c r="CE21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8" s="31"/>
      <c r="CI218" s="31"/>
      <c r="CJ21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8" s="93"/>
      <c r="CL218" s="201" t="e">
        <f>Tabela115[[#This Row],[GESTÃO
Comunicação 
e Eventos
Despesa Liquidada até __/__/____]]/Tabela115[[#This Row],[GESTÃO
Comunicação 
e Eventos
Orçamento 
Atualizado]]</f>
        <v>#DIV/0!</v>
      </c>
      <c r="CM218" s="93"/>
      <c r="CN218" s="201" t="e">
        <f>Tabela115[[#This Row],[GESTÃO
Comunicação 
e Eventos
(+)
Suplementação
 proposta para a
_ª Reformulação]]/Tabela115[[#This Row],[GESTÃO
Comunicação 
e Eventos
Orçamento 
Atualizado]]</f>
        <v>#DIV/0!</v>
      </c>
      <c r="CO218" s="93"/>
      <c r="CP218" s="201" t="e">
        <f>-Tabela115[[#This Row],[GESTÃO
Comunicação 
e Eventos
(-)
Redução
proposta para a
_ª Reformulação]]/Tabela115[[#This Row],[GESTÃO
Comunicação 
e Eventos
Orçamento 
Atualizado]]</f>
        <v>#DIV/0!</v>
      </c>
      <c r="CQ21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8" s="31"/>
      <c r="CS218" s="31"/>
      <c r="CT21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8" s="93"/>
      <c r="CV218" s="201" t="e">
        <f>Tabela115[[#This Row],[GESTÃO
Suporte Técnico-Administrativo
Despesa Liquidada até __/__/____]]/Tabela115[[#This Row],[GESTÃO
Suporte Técnico-Administrativo
Orçamento 
Atualizado]]</f>
        <v>#DIV/0!</v>
      </c>
      <c r="CW218" s="93"/>
      <c r="CX21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8" s="93"/>
      <c r="CZ21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8" s="31"/>
      <c r="DC218" s="31"/>
      <c r="DD21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8" s="93"/>
      <c r="DF218" s="201" t="e">
        <f>Tabela115[[#This Row],[GESTÃO
Tecnologia da
Informação
Despesa Liquidada até __/__/____]]/Tabela115[[#This Row],[GESTÃO
Tecnologia da
Informação
Orçamento 
Atualizado]]</f>
        <v>#DIV/0!</v>
      </c>
      <c r="DG218" s="93"/>
      <c r="DH21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8" s="93"/>
      <c r="DJ218" s="201" t="e">
        <f>-Tabela115[[#This Row],[GESTÃO
Tecnologia da
Informação
(-)
Redução
proposta para a
_ª Reformulação]]/Tabela115[[#This Row],[GESTÃO
Tecnologia da
Informação
Orçamento 
Atualizado]]</f>
        <v>#DIV/0!</v>
      </c>
      <c r="DK21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8" s="31"/>
      <c r="DM218" s="31"/>
      <c r="DN218" s="31">
        <f>Tabela115[[#This Row],[GESTÃO
Infraestrutura
Proposta Orçamentária Inicial]]+Tabela115[[#This Row],[GESTÃO
Infraestrutura
Transposições Orçamentárias 
Nº __ a __ 
e
Reformulações
aprovadas]]</f>
        <v>0</v>
      </c>
      <c r="DO218" s="93"/>
      <c r="DP218" s="201" t="e">
        <f>Tabela115[[#This Row],[GESTÃO
Infraestrutura
Despesa Liquidada até __/__/____]]/Tabela115[[#This Row],[GESTÃO
Infraestrutura
Orçamento 
Atualizado]]</f>
        <v>#DIV/0!</v>
      </c>
      <c r="DQ218" s="93"/>
      <c r="DR218" s="201" t="e">
        <f>Tabela115[[#This Row],[GESTÃO
Infraestrutura
(+)
Suplementação
 proposta para a
_ª Reformulação]]/Tabela115[[#This Row],[GESTÃO
Infraestrutura
Orçamento 
Atualizado]]</f>
        <v>#DIV/0!</v>
      </c>
      <c r="DS218" s="93"/>
      <c r="DT218" s="201" t="e">
        <f>Tabela115[[#This Row],[GESTÃO
Infraestrutura
(-)
Redução
proposta para a
_ª Reformulação]]/Tabela115[[#This Row],[GESTÃO
Infraestrutura
Orçamento 
Atualizado]]</f>
        <v>#DIV/0!</v>
      </c>
      <c r="DU21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8" s="89"/>
    </row>
    <row r="219" spans="1:127" s="18" customFormat="1" ht="12" x14ac:dyDescent="0.25">
      <c r="A219" s="85" t="s">
        <v>805</v>
      </c>
      <c r="B219" s="213" t="s">
        <v>809</v>
      </c>
      <c r="C21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1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1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1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19" s="230" t="e">
        <f>Tabela115[[#This Row],[DESPESA
LIQUIDADA ATÉ
 __/__/____]]/Tabela115[[#This Row],[ORÇAMENTO
ATUALIZADO]]</f>
        <v>#DIV/0!</v>
      </c>
      <c r="H21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19" s="266" t="e">
        <f>Tabela115[[#This Row],[(+)
SUPLEMENTAÇÃO
PROPOSTA PARA A
_ª
REFORMULAÇÃO]]/Tabela115[[#This Row],[ORÇAMENTO
ATUALIZADO]]</f>
        <v>#DIV/0!</v>
      </c>
      <c r="J21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19" s="266" t="e">
        <f>-Tabela115[[#This Row],[(-)
REDUÇÃO
PROPOSTA PARA A
_ª
REFORMULAÇÃO]]/Tabela115[[#This Row],[ORÇAMENTO
ATUALIZADO]]</f>
        <v>#DIV/0!</v>
      </c>
      <c r="L21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19" s="268" t="e">
        <f>(Tabela115[[#This Row],[PROPOSTA
ORÇAMENTÁRIA
ATUALIZADA
APÓS A
_ª
REFORMULAÇÃO]]/Tabela115[[#This Row],[ORÇAMENTO
ATUALIZADO]])-1</f>
        <v>#DIV/0!</v>
      </c>
      <c r="N219" s="225"/>
      <c r="O219" s="93"/>
      <c r="P21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19" s="93"/>
      <c r="R219" s="201" t="e">
        <f>Tabela115[[#This Row],[GOVERNANÇA
Direção e
Liderança
Despesa Liquidada até __/__/____]]/Tabela115[[#This Row],[GOVERNANÇA
Direção e
Liderança
Orçamento 
Atualizado]]</f>
        <v>#DIV/0!</v>
      </c>
      <c r="S219" s="93"/>
      <c r="T219" s="201" t="e">
        <f>Tabela115[[#This Row],[GOVERNANÇA
Direção e
Liderança
(+)
Suplementação
 proposta para a
_ª Reformulação]]/Tabela115[[#This Row],[GOVERNANÇA
Direção e
Liderança
Orçamento 
Atualizado]]</f>
        <v>#DIV/0!</v>
      </c>
      <c r="U219" s="93"/>
      <c r="V219" s="202" t="e">
        <f>-Tabela115[[#This Row],[GOVERNANÇA
Direção e
Liderança
(-)
Redução
proposta para a
_ª Reformulação]]/Tabela115[[#This Row],[GOVERNANÇA
Direção e
Liderança
Orçamento 
Atualizado]]</f>
        <v>#DIV/0!</v>
      </c>
      <c r="W21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19" s="31"/>
      <c r="Y219" s="31"/>
      <c r="Z21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19" s="93"/>
      <c r="AB219" s="201" t="e">
        <f>Tabela115[[#This Row],[GOVERNANÇA
Relacionamento 
Institucional
Despesa Liquidada até __/__/____]]/Tabela115[[#This Row],[GOVERNANÇA
Relacionamento 
Institucional
Orçamento 
Atualizado]]</f>
        <v>#DIV/0!</v>
      </c>
      <c r="AC219" s="93"/>
      <c r="AD21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19" s="93"/>
      <c r="AF21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1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19" s="31"/>
      <c r="AI219" s="93"/>
      <c r="AJ219" s="93">
        <f>Tabela115[[#This Row],[GOVERNANÇA
Estratégia
Proposta Orçamentária Inicial]]+Tabela115[[#This Row],[GOVERNANÇA
Estratégia
Transposições Orçamentárias 
Nº __ a __ 
e
Reformulações
aprovadas]]</f>
        <v>0</v>
      </c>
      <c r="AK219" s="93"/>
      <c r="AL219" s="202" t="e">
        <f>Tabela115[[#This Row],[GOVERNANÇA
Estratégia
Despesa Liquidada até __/__/____]]/Tabela115[[#This Row],[GOVERNANÇA
Estratégia
Orçamento 
Atualizado]]</f>
        <v>#DIV/0!</v>
      </c>
      <c r="AM219" s="93"/>
      <c r="AN219" s="201" t="e">
        <f>Tabela115[[#This Row],[GOVERNANÇA
Estratégia
(+)
Suplementação
 proposta para a
_ª Reformulação]]/Tabela115[[#This Row],[GOVERNANÇA
Estratégia
Orçamento 
Atualizado]]</f>
        <v>#DIV/0!</v>
      </c>
      <c r="AO219" s="93"/>
      <c r="AP219" s="201" t="e">
        <f>-Tabela115[[#This Row],[GOVERNANÇA
Estratégia
(-)
Redução
proposta para a
_ª Reformulação]]/Tabela115[[#This Row],[GOVERNANÇA
Estratégia
Orçamento 
Atualizado]]</f>
        <v>#DIV/0!</v>
      </c>
      <c r="AQ21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19" s="31"/>
      <c r="AS219" s="93"/>
      <c r="AT219" s="93">
        <f>Tabela115[[#This Row],[GOVERNANÇA
Controle
Proposta Orçamentária Inicial]]+Tabela115[[#This Row],[GOVERNANÇA
Controle
Transposições Orçamentárias 
Nº __ a __ 
e
Reformulações
aprovadas]]</f>
        <v>0</v>
      </c>
      <c r="AU219" s="93"/>
      <c r="AV219" s="201" t="e">
        <f>Tabela115[[#This Row],[GOVERNANÇA
Controle
Despesa Liquidada até __/__/____]]/Tabela115[[#This Row],[GOVERNANÇA
Controle
Orçamento 
Atualizado]]</f>
        <v>#DIV/0!</v>
      </c>
      <c r="AW219" s="93"/>
      <c r="AX219" s="201" t="e">
        <f>Tabela115[[#This Row],[GOVERNANÇA
Controle
(+)
Suplementação
 proposta para a
_ª Reformulação]]/Tabela115[[#This Row],[GOVERNANÇA
Controle
Orçamento 
Atualizado]]</f>
        <v>#DIV/0!</v>
      </c>
      <c r="AY219" s="93"/>
      <c r="AZ219" s="201" t="e">
        <f>-Tabela115[[#This Row],[GOVERNANÇA
Controle
(-)
Redução
proposta para a
_ª Reformulação]]/Tabela115[[#This Row],[GOVERNANÇA
Controle
Orçamento 
Atualizado]]</f>
        <v>#DIV/0!</v>
      </c>
      <c r="BA21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1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19" s="225"/>
      <c r="BD219" s="93"/>
      <c r="BE219" s="93">
        <f>Tabela115[[#This Row],[FINALIDADE
Fiscalização
Proposta Orçamentária Inicial]]+Tabela115[[#This Row],[FINALIDADE
Fiscalização
Transposições Orçamentárias 
Nº __ a __ 
e
Reformulações
aprovadas]]</f>
        <v>0</v>
      </c>
      <c r="BF219" s="93"/>
      <c r="BG219" s="201" t="e">
        <f>Tabela115[[#This Row],[FINALIDADE
Fiscalização
Despesa Liquidada até __/__/____]]/Tabela115[[#This Row],[FINALIDADE
Fiscalização
Orçamento 
Atualizado]]</f>
        <v>#DIV/0!</v>
      </c>
      <c r="BH219" s="93"/>
      <c r="BI219" s="201" t="e">
        <f>Tabela115[[#This Row],[FINALIDADE
Fiscalização
(+)
Suplementação
 proposta para a
_ª Reformulação]]/Tabela115[[#This Row],[FINALIDADE
Fiscalização
Orçamento 
Atualizado]]</f>
        <v>#DIV/0!</v>
      </c>
      <c r="BJ219" s="93"/>
      <c r="BK219" s="201" t="e">
        <f>Tabela115[[#This Row],[FINALIDADE
Fiscalização
(-)
Redução
proposta para a
_ª Reformulação]]/Tabela115[[#This Row],[FINALIDADE
Fiscalização
Orçamento 
Atualizado]]</f>
        <v>#DIV/0!</v>
      </c>
      <c r="BL21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19" s="31"/>
      <c r="BN219" s="93"/>
      <c r="BO219" s="93">
        <f>Tabela115[[#This Row],[FINALIDADE
Registro
Proposta Orçamentária Inicial]]+Tabela115[[#This Row],[FINALIDADE
Registro
Transposições Orçamentárias 
Nº __ a __ 
e
Reformulações
aprovadas]]</f>
        <v>0</v>
      </c>
      <c r="BP219" s="93"/>
      <c r="BQ219" s="202" t="e">
        <f>Tabela115[[#This Row],[FINALIDADE
Registro
Despesa Liquidada até __/__/____]]/Tabela115[[#This Row],[FINALIDADE
Registro
Orçamento 
Atualizado]]</f>
        <v>#DIV/0!</v>
      </c>
      <c r="BR219" s="93"/>
      <c r="BS219" s="202" t="e">
        <f>Tabela115[[#This Row],[FINALIDADE
Registro
(+)
Suplementação
 proposta para a
_ª Reformulação]]/Tabela115[[#This Row],[FINALIDADE
Registro
Orçamento 
Atualizado]]</f>
        <v>#DIV/0!</v>
      </c>
      <c r="BT219" s="93"/>
      <c r="BU219" s="202" t="e">
        <f>Tabela115[[#This Row],[FINALIDADE
Registro
(-)
Redução
proposta para a
_ª Reformulação]]/Tabela115[[#This Row],[FINALIDADE
Registro
Orçamento 
Atualizado]]</f>
        <v>#DIV/0!</v>
      </c>
      <c r="BV21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19" s="244"/>
      <c r="BX219" s="31"/>
      <c r="BY21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19" s="93"/>
      <c r="CA219" s="201" t="e">
        <f>Tabela115[[#This Row],[FINALIDADE
Julgamento e Normatização
Despesa Liquidada até __/__/____]]/Tabela115[[#This Row],[FINALIDADE
Julgamento e Normatização
Orçamento 
Atualizado]]</f>
        <v>#DIV/0!</v>
      </c>
      <c r="CB219" s="93"/>
      <c r="CC21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19" s="93"/>
      <c r="CE21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1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1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19" s="31"/>
      <c r="CI219" s="31"/>
      <c r="CJ21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19" s="93"/>
      <c r="CL219" s="201" t="e">
        <f>Tabela115[[#This Row],[GESTÃO
Comunicação 
e Eventos
Despesa Liquidada até __/__/____]]/Tabela115[[#This Row],[GESTÃO
Comunicação 
e Eventos
Orçamento 
Atualizado]]</f>
        <v>#DIV/0!</v>
      </c>
      <c r="CM219" s="93"/>
      <c r="CN219" s="201" t="e">
        <f>Tabela115[[#This Row],[GESTÃO
Comunicação 
e Eventos
(+)
Suplementação
 proposta para a
_ª Reformulação]]/Tabela115[[#This Row],[GESTÃO
Comunicação 
e Eventos
Orçamento 
Atualizado]]</f>
        <v>#DIV/0!</v>
      </c>
      <c r="CO219" s="93"/>
      <c r="CP219" s="201" t="e">
        <f>-Tabela115[[#This Row],[GESTÃO
Comunicação 
e Eventos
(-)
Redução
proposta para a
_ª Reformulação]]/Tabela115[[#This Row],[GESTÃO
Comunicação 
e Eventos
Orçamento 
Atualizado]]</f>
        <v>#DIV/0!</v>
      </c>
      <c r="CQ21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19" s="31"/>
      <c r="CS219" s="31"/>
      <c r="CT21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19" s="93"/>
      <c r="CV219" s="201" t="e">
        <f>Tabela115[[#This Row],[GESTÃO
Suporte Técnico-Administrativo
Despesa Liquidada até __/__/____]]/Tabela115[[#This Row],[GESTÃO
Suporte Técnico-Administrativo
Orçamento 
Atualizado]]</f>
        <v>#DIV/0!</v>
      </c>
      <c r="CW219" s="93"/>
      <c r="CX21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19" s="93"/>
      <c r="CZ21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1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19" s="31"/>
      <c r="DC219" s="31"/>
      <c r="DD21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19" s="93"/>
      <c r="DF219" s="201" t="e">
        <f>Tabela115[[#This Row],[GESTÃO
Tecnologia da
Informação
Despesa Liquidada até __/__/____]]/Tabela115[[#This Row],[GESTÃO
Tecnologia da
Informação
Orçamento 
Atualizado]]</f>
        <v>#DIV/0!</v>
      </c>
      <c r="DG219" s="93"/>
      <c r="DH21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19" s="93"/>
      <c r="DJ219" s="201" t="e">
        <f>-Tabela115[[#This Row],[GESTÃO
Tecnologia da
Informação
(-)
Redução
proposta para a
_ª Reformulação]]/Tabela115[[#This Row],[GESTÃO
Tecnologia da
Informação
Orçamento 
Atualizado]]</f>
        <v>#DIV/0!</v>
      </c>
      <c r="DK21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19" s="31"/>
      <c r="DM219" s="31"/>
      <c r="DN219" s="31">
        <f>Tabela115[[#This Row],[GESTÃO
Infraestrutura
Proposta Orçamentária Inicial]]+Tabela115[[#This Row],[GESTÃO
Infraestrutura
Transposições Orçamentárias 
Nº __ a __ 
e
Reformulações
aprovadas]]</f>
        <v>0</v>
      </c>
      <c r="DO219" s="93"/>
      <c r="DP219" s="201" t="e">
        <f>Tabela115[[#This Row],[GESTÃO
Infraestrutura
Despesa Liquidada até __/__/____]]/Tabela115[[#This Row],[GESTÃO
Infraestrutura
Orçamento 
Atualizado]]</f>
        <v>#DIV/0!</v>
      </c>
      <c r="DQ219" s="93"/>
      <c r="DR219" s="201" t="e">
        <f>Tabela115[[#This Row],[GESTÃO
Infraestrutura
(+)
Suplementação
 proposta para a
_ª Reformulação]]/Tabela115[[#This Row],[GESTÃO
Infraestrutura
Orçamento 
Atualizado]]</f>
        <v>#DIV/0!</v>
      </c>
      <c r="DS219" s="93"/>
      <c r="DT219" s="201" t="e">
        <f>Tabela115[[#This Row],[GESTÃO
Infraestrutura
(-)
Redução
proposta para a
_ª Reformulação]]/Tabela115[[#This Row],[GESTÃO
Infraestrutura
Orçamento 
Atualizado]]</f>
        <v>#DIV/0!</v>
      </c>
      <c r="DU21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1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19" s="89"/>
    </row>
    <row r="220" spans="1:127" s="18" customFormat="1" ht="12" x14ac:dyDescent="0.25">
      <c r="A220" s="85" t="s">
        <v>806</v>
      </c>
      <c r="B220" s="213" t="s">
        <v>810</v>
      </c>
      <c r="C22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0" s="230" t="e">
        <f>Tabela115[[#This Row],[DESPESA
LIQUIDADA ATÉ
 __/__/____]]/Tabela115[[#This Row],[ORÇAMENTO
ATUALIZADO]]</f>
        <v>#DIV/0!</v>
      </c>
      <c r="H220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0" s="266" t="e">
        <f>Tabela115[[#This Row],[(+)
SUPLEMENTAÇÃO
PROPOSTA PARA A
_ª
REFORMULAÇÃO]]/Tabela115[[#This Row],[ORÇAMENTO
ATUALIZADO]]</f>
        <v>#DIV/0!</v>
      </c>
      <c r="J220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0" s="266" t="e">
        <f>-Tabela115[[#This Row],[(-)
REDUÇÃO
PROPOSTA PARA A
_ª
REFORMULAÇÃO]]/Tabela115[[#This Row],[ORÇAMENTO
ATUALIZADO]]</f>
        <v>#DIV/0!</v>
      </c>
      <c r="L220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0" s="268" t="e">
        <f>(Tabela115[[#This Row],[PROPOSTA
ORÇAMENTÁRIA
ATUALIZADA
APÓS A
_ª
REFORMULAÇÃO]]/Tabela115[[#This Row],[ORÇAMENTO
ATUALIZADO]])-1</f>
        <v>#DIV/0!</v>
      </c>
      <c r="N220" s="225"/>
      <c r="O220" s="93"/>
      <c r="P22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0" s="93"/>
      <c r="R220" s="201" t="e">
        <f>Tabela115[[#This Row],[GOVERNANÇA
Direção e
Liderança
Despesa Liquidada até __/__/____]]/Tabela115[[#This Row],[GOVERNANÇA
Direção e
Liderança
Orçamento 
Atualizado]]</f>
        <v>#DIV/0!</v>
      </c>
      <c r="S220" s="93"/>
      <c r="T220" s="201" t="e">
        <f>Tabela115[[#This Row],[GOVERNANÇA
Direção e
Liderança
(+)
Suplementação
 proposta para a
_ª Reformulação]]/Tabela115[[#This Row],[GOVERNANÇA
Direção e
Liderança
Orçamento 
Atualizado]]</f>
        <v>#DIV/0!</v>
      </c>
      <c r="U220" s="93"/>
      <c r="V220" s="202" t="e">
        <f>-Tabela115[[#This Row],[GOVERNANÇA
Direção e
Liderança
(-)
Redução
proposta para a
_ª Reformulação]]/Tabela115[[#This Row],[GOVERNANÇA
Direção e
Liderança
Orçamento 
Atualizado]]</f>
        <v>#DIV/0!</v>
      </c>
      <c r="W22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0" s="31"/>
      <c r="Y220" s="31"/>
      <c r="Z22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0" s="93"/>
      <c r="AB220" s="201" t="e">
        <f>Tabela115[[#This Row],[GOVERNANÇA
Relacionamento 
Institucional
Despesa Liquidada até __/__/____]]/Tabela115[[#This Row],[GOVERNANÇA
Relacionamento 
Institucional
Orçamento 
Atualizado]]</f>
        <v>#DIV/0!</v>
      </c>
      <c r="AC220" s="93"/>
      <c r="AD220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0" s="93"/>
      <c r="AF22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0" s="31"/>
      <c r="AI220" s="93"/>
      <c r="AJ220" s="93">
        <f>Tabela115[[#This Row],[GOVERNANÇA
Estratégia
Proposta Orçamentária Inicial]]+Tabela115[[#This Row],[GOVERNANÇA
Estratégia
Transposições Orçamentárias 
Nº __ a __ 
e
Reformulações
aprovadas]]</f>
        <v>0</v>
      </c>
      <c r="AK220" s="93"/>
      <c r="AL220" s="202" t="e">
        <f>Tabela115[[#This Row],[GOVERNANÇA
Estratégia
Despesa Liquidada até __/__/____]]/Tabela115[[#This Row],[GOVERNANÇA
Estratégia
Orçamento 
Atualizado]]</f>
        <v>#DIV/0!</v>
      </c>
      <c r="AM220" s="93"/>
      <c r="AN220" s="201" t="e">
        <f>Tabela115[[#This Row],[GOVERNANÇA
Estratégia
(+)
Suplementação
 proposta para a
_ª Reformulação]]/Tabela115[[#This Row],[GOVERNANÇA
Estratégia
Orçamento 
Atualizado]]</f>
        <v>#DIV/0!</v>
      </c>
      <c r="AO220" s="93"/>
      <c r="AP220" s="201" t="e">
        <f>-Tabela115[[#This Row],[GOVERNANÇA
Estratégia
(-)
Redução
proposta para a
_ª Reformulação]]/Tabela115[[#This Row],[GOVERNANÇA
Estratégia
Orçamento 
Atualizado]]</f>
        <v>#DIV/0!</v>
      </c>
      <c r="AQ22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0" s="31"/>
      <c r="AS220" s="93"/>
      <c r="AT220" s="93">
        <f>Tabela115[[#This Row],[GOVERNANÇA
Controle
Proposta Orçamentária Inicial]]+Tabela115[[#This Row],[GOVERNANÇA
Controle
Transposições Orçamentárias 
Nº __ a __ 
e
Reformulações
aprovadas]]</f>
        <v>0</v>
      </c>
      <c r="AU220" s="93"/>
      <c r="AV220" s="201" t="e">
        <f>Tabela115[[#This Row],[GOVERNANÇA
Controle
Despesa Liquidada até __/__/____]]/Tabela115[[#This Row],[GOVERNANÇA
Controle
Orçamento 
Atualizado]]</f>
        <v>#DIV/0!</v>
      </c>
      <c r="AW220" s="93"/>
      <c r="AX220" s="201" t="e">
        <f>Tabela115[[#This Row],[GOVERNANÇA
Controle
(+)
Suplementação
 proposta para a
_ª Reformulação]]/Tabela115[[#This Row],[GOVERNANÇA
Controle
Orçamento 
Atualizado]]</f>
        <v>#DIV/0!</v>
      </c>
      <c r="AY220" s="93"/>
      <c r="AZ220" s="201" t="e">
        <f>-Tabela115[[#This Row],[GOVERNANÇA
Controle
(-)
Redução
proposta para a
_ª Reformulação]]/Tabela115[[#This Row],[GOVERNANÇA
Controle
Orçamento 
Atualizado]]</f>
        <v>#DIV/0!</v>
      </c>
      <c r="BA22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0" s="225"/>
      <c r="BD220" s="93"/>
      <c r="BE220" s="93">
        <f>Tabela115[[#This Row],[FINALIDADE
Fiscalização
Proposta Orçamentária Inicial]]+Tabela115[[#This Row],[FINALIDADE
Fiscalização
Transposições Orçamentárias 
Nº __ a __ 
e
Reformulações
aprovadas]]</f>
        <v>0</v>
      </c>
      <c r="BF220" s="93"/>
      <c r="BG220" s="201" t="e">
        <f>Tabela115[[#This Row],[FINALIDADE
Fiscalização
Despesa Liquidada até __/__/____]]/Tabela115[[#This Row],[FINALIDADE
Fiscalização
Orçamento 
Atualizado]]</f>
        <v>#DIV/0!</v>
      </c>
      <c r="BH220" s="93"/>
      <c r="BI220" s="201" t="e">
        <f>Tabela115[[#This Row],[FINALIDADE
Fiscalização
(+)
Suplementação
 proposta para a
_ª Reformulação]]/Tabela115[[#This Row],[FINALIDADE
Fiscalização
Orçamento 
Atualizado]]</f>
        <v>#DIV/0!</v>
      </c>
      <c r="BJ220" s="93"/>
      <c r="BK220" s="201" t="e">
        <f>Tabela115[[#This Row],[FINALIDADE
Fiscalização
(-)
Redução
proposta para a
_ª Reformulação]]/Tabela115[[#This Row],[FINALIDADE
Fiscalização
Orçamento 
Atualizado]]</f>
        <v>#DIV/0!</v>
      </c>
      <c r="BL22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0" s="31"/>
      <c r="BN220" s="93"/>
      <c r="BO220" s="93">
        <f>Tabela115[[#This Row],[FINALIDADE
Registro
Proposta Orçamentária Inicial]]+Tabela115[[#This Row],[FINALIDADE
Registro
Transposições Orçamentárias 
Nº __ a __ 
e
Reformulações
aprovadas]]</f>
        <v>0</v>
      </c>
      <c r="BP220" s="93"/>
      <c r="BQ220" s="202" t="e">
        <f>Tabela115[[#This Row],[FINALIDADE
Registro
Despesa Liquidada até __/__/____]]/Tabela115[[#This Row],[FINALIDADE
Registro
Orçamento 
Atualizado]]</f>
        <v>#DIV/0!</v>
      </c>
      <c r="BR220" s="93"/>
      <c r="BS220" s="202" t="e">
        <f>Tabela115[[#This Row],[FINALIDADE
Registro
(+)
Suplementação
 proposta para a
_ª Reformulação]]/Tabela115[[#This Row],[FINALIDADE
Registro
Orçamento 
Atualizado]]</f>
        <v>#DIV/0!</v>
      </c>
      <c r="BT220" s="93"/>
      <c r="BU220" s="202" t="e">
        <f>Tabela115[[#This Row],[FINALIDADE
Registro
(-)
Redução
proposta para a
_ª Reformulação]]/Tabela115[[#This Row],[FINALIDADE
Registro
Orçamento 
Atualizado]]</f>
        <v>#DIV/0!</v>
      </c>
      <c r="BV22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0" s="244"/>
      <c r="BX220" s="31"/>
      <c r="BY22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0" s="93"/>
      <c r="CA220" s="201" t="e">
        <f>Tabela115[[#This Row],[FINALIDADE
Julgamento e Normatização
Despesa Liquidada até __/__/____]]/Tabela115[[#This Row],[FINALIDADE
Julgamento e Normatização
Orçamento 
Atualizado]]</f>
        <v>#DIV/0!</v>
      </c>
      <c r="CB220" s="93"/>
      <c r="CC22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0" s="93"/>
      <c r="CE22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2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0" s="31"/>
      <c r="CI220" s="31"/>
      <c r="CJ22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0" s="93"/>
      <c r="CL220" s="201" t="e">
        <f>Tabela115[[#This Row],[GESTÃO
Comunicação 
e Eventos
Despesa Liquidada até __/__/____]]/Tabela115[[#This Row],[GESTÃO
Comunicação 
e Eventos
Orçamento 
Atualizado]]</f>
        <v>#DIV/0!</v>
      </c>
      <c r="CM220" s="93"/>
      <c r="CN220" s="201" t="e">
        <f>Tabela115[[#This Row],[GESTÃO
Comunicação 
e Eventos
(+)
Suplementação
 proposta para a
_ª Reformulação]]/Tabela115[[#This Row],[GESTÃO
Comunicação 
e Eventos
Orçamento 
Atualizado]]</f>
        <v>#DIV/0!</v>
      </c>
      <c r="CO220" s="93"/>
      <c r="CP220" s="201" t="e">
        <f>-Tabela115[[#This Row],[GESTÃO
Comunicação 
e Eventos
(-)
Redução
proposta para a
_ª Reformulação]]/Tabela115[[#This Row],[GESTÃO
Comunicação 
e Eventos
Orçamento 
Atualizado]]</f>
        <v>#DIV/0!</v>
      </c>
      <c r="CQ22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0" s="31"/>
      <c r="CS220" s="31"/>
      <c r="CT22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0" s="93"/>
      <c r="CV220" s="201" t="e">
        <f>Tabela115[[#This Row],[GESTÃO
Suporte Técnico-Administrativo
Despesa Liquidada até __/__/____]]/Tabela115[[#This Row],[GESTÃO
Suporte Técnico-Administrativo
Orçamento 
Atualizado]]</f>
        <v>#DIV/0!</v>
      </c>
      <c r="CW220" s="93"/>
      <c r="CX220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0" s="93"/>
      <c r="CZ22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2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0" s="31"/>
      <c r="DC220" s="31"/>
      <c r="DD22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0" s="93"/>
      <c r="DF220" s="201" t="e">
        <f>Tabela115[[#This Row],[GESTÃO
Tecnologia da
Informação
Despesa Liquidada até __/__/____]]/Tabela115[[#This Row],[GESTÃO
Tecnologia da
Informação
Orçamento 
Atualizado]]</f>
        <v>#DIV/0!</v>
      </c>
      <c r="DG220" s="93"/>
      <c r="DH220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20" s="93"/>
      <c r="DJ220" s="201" t="e">
        <f>-Tabela115[[#This Row],[GESTÃO
Tecnologia da
Informação
(-)
Redução
proposta para a
_ª Reformulação]]/Tabela115[[#This Row],[GESTÃO
Tecnologia da
Informação
Orçamento 
Atualizado]]</f>
        <v>#DIV/0!</v>
      </c>
      <c r="DK22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0" s="31"/>
      <c r="DM220" s="31"/>
      <c r="DN220" s="31">
        <f>Tabela115[[#This Row],[GESTÃO
Infraestrutura
Proposta Orçamentária Inicial]]+Tabela115[[#This Row],[GESTÃO
Infraestrutura
Transposições Orçamentárias 
Nº __ a __ 
e
Reformulações
aprovadas]]</f>
        <v>0</v>
      </c>
      <c r="DO220" s="93"/>
      <c r="DP220" s="201" t="e">
        <f>Tabela115[[#This Row],[GESTÃO
Infraestrutura
Despesa Liquidada até __/__/____]]/Tabela115[[#This Row],[GESTÃO
Infraestrutura
Orçamento 
Atualizado]]</f>
        <v>#DIV/0!</v>
      </c>
      <c r="DQ220" s="93"/>
      <c r="DR220" s="201" t="e">
        <f>Tabela115[[#This Row],[GESTÃO
Infraestrutura
(+)
Suplementação
 proposta para a
_ª Reformulação]]/Tabela115[[#This Row],[GESTÃO
Infraestrutura
Orçamento 
Atualizado]]</f>
        <v>#DIV/0!</v>
      </c>
      <c r="DS220" s="93"/>
      <c r="DT220" s="201" t="e">
        <f>Tabela115[[#This Row],[GESTÃO
Infraestrutura
(-)
Redução
proposta para a
_ª Reformulação]]/Tabela115[[#This Row],[GESTÃO
Infraestrutura
Orçamento 
Atualizado]]</f>
        <v>#DIV/0!</v>
      </c>
      <c r="DU22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0" s="89"/>
    </row>
    <row r="221" spans="1:127" s="4" customFormat="1" ht="12.75" x14ac:dyDescent="0.25">
      <c r="A221" s="74" t="s">
        <v>235</v>
      </c>
      <c r="B221" s="189" t="s">
        <v>236</v>
      </c>
      <c r="C221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1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1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1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1" s="216" t="e">
        <f>Tabela115[[#This Row],[DESPESA
LIQUIDADA ATÉ
 __/__/____]]/Tabela115[[#This Row],[ORÇAMENTO
ATUALIZADO]]</f>
        <v>#DIV/0!</v>
      </c>
      <c r="H221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1" s="270" t="e">
        <f>Tabela115[[#This Row],[(+)
SUPLEMENTAÇÃO
PROPOSTA PARA A
_ª
REFORMULAÇÃO]]/Tabela115[[#This Row],[ORÇAMENTO
ATUALIZADO]]</f>
        <v>#DIV/0!</v>
      </c>
      <c r="J221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1" s="270" t="e">
        <f>-Tabela115[[#This Row],[(-)
REDUÇÃO
PROPOSTA PARA A
_ª
REFORMULAÇÃO]]/Tabela115[[#This Row],[ORÇAMENTO
ATUALIZADO]]</f>
        <v>#DIV/0!</v>
      </c>
      <c r="L221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1" s="272" t="e">
        <f>(Tabela115[[#This Row],[PROPOSTA
ORÇAMENTÁRIA
ATUALIZADA
APÓS A
_ª
REFORMULAÇÃO]]/Tabela115[[#This Row],[ORÇAMENTO
ATUALIZADO]])-1</f>
        <v>#DIV/0!</v>
      </c>
      <c r="N221" s="221">
        <f>SUM(N222)</f>
        <v>0</v>
      </c>
      <c r="O221" s="38">
        <f>SUM(O222)</f>
        <v>0</v>
      </c>
      <c r="P221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1" s="38">
        <f>SUM(Q222)</f>
        <v>0</v>
      </c>
      <c r="R221" s="196" t="e">
        <f>Tabela115[[#This Row],[GOVERNANÇA
Direção e
Liderança
Despesa Liquidada até __/__/____]]/Tabela115[[#This Row],[GOVERNANÇA
Direção e
Liderança
Orçamento 
Atualizado]]</f>
        <v>#DIV/0!</v>
      </c>
      <c r="S221" s="38">
        <f>SUM(S222)</f>
        <v>0</v>
      </c>
      <c r="T221" s="196" t="e">
        <f>Tabela115[[#This Row],[GOVERNANÇA
Direção e
Liderança
(+)
Suplementação
 proposta para a
_ª Reformulação]]/Tabela115[[#This Row],[GOVERNANÇA
Direção e
Liderança
Orçamento 
Atualizado]]</f>
        <v>#DIV/0!</v>
      </c>
      <c r="U221" s="38">
        <f>SUM(U222)</f>
        <v>0</v>
      </c>
      <c r="V221" s="199" t="e">
        <f>-Tabela115[[#This Row],[GOVERNANÇA
Direção e
Liderança
(-)
Redução
proposta para a
_ª Reformulação]]/Tabela115[[#This Row],[GOVERNANÇA
Direção e
Liderança
Orçamento 
Atualizado]]</f>
        <v>#DIV/0!</v>
      </c>
      <c r="W221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1" s="13">
        <f>SUM(X222)</f>
        <v>0</v>
      </c>
      <c r="Y221" s="13">
        <f>SUM(Y222)</f>
        <v>0</v>
      </c>
      <c r="Z221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1" s="38">
        <f>SUM(AA222)</f>
        <v>0</v>
      </c>
      <c r="AB221" s="196" t="e">
        <f>Tabela115[[#This Row],[GOVERNANÇA
Relacionamento 
Institucional
Despesa Liquidada até __/__/____]]/Tabela115[[#This Row],[GOVERNANÇA
Relacionamento 
Institucional
Orçamento 
Atualizado]]</f>
        <v>#DIV/0!</v>
      </c>
      <c r="AC221" s="38">
        <f>SUM(AC222)</f>
        <v>0</v>
      </c>
      <c r="AD221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1" s="38">
        <f>SUM(AE222)</f>
        <v>0</v>
      </c>
      <c r="AF221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1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1" s="13">
        <f>SUM(AH222)</f>
        <v>0</v>
      </c>
      <c r="AI221" s="38">
        <f>SUM(AI222)</f>
        <v>0</v>
      </c>
      <c r="AJ221" s="38">
        <f>Tabela115[[#This Row],[GOVERNANÇA
Estratégia
Proposta Orçamentária Inicial]]+Tabela115[[#This Row],[GOVERNANÇA
Estratégia
Transposições Orçamentárias 
Nº __ a __ 
e
Reformulações
aprovadas]]</f>
        <v>0</v>
      </c>
      <c r="AK221" s="38">
        <f>SUM(AK222)</f>
        <v>0</v>
      </c>
      <c r="AL221" s="199" t="e">
        <f>Tabela115[[#This Row],[GOVERNANÇA
Estratégia
Despesa Liquidada até __/__/____]]/Tabela115[[#This Row],[GOVERNANÇA
Estratégia
Orçamento 
Atualizado]]</f>
        <v>#DIV/0!</v>
      </c>
      <c r="AM221" s="38">
        <f>SUM(AM222)</f>
        <v>0</v>
      </c>
      <c r="AN221" s="196" t="e">
        <f>Tabela115[[#This Row],[GOVERNANÇA
Estratégia
(+)
Suplementação
 proposta para a
_ª Reformulação]]/Tabela115[[#This Row],[GOVERNANÇA
Estratégia
Orçamento 
Atualizado]]</f>
        <v>#DIV/0!</v>
      </c>
      <c r="AO221" s="38">
        <f>SUM(AO222)</f>
        <v>0</v>
      </c>
      <c r="AP221" s="196" t="e">
        <f>-Tabela115[[#This Row],[GOVERNANÇA
Estratégia
(-)
Redução
proposta para a
_ª Reformulação]]/Tabela115[[#This Row],[GOVERNANÇA
Estratégia
Orçamento 
Atualizado]]</f>
        <v>#DIV/0!</v>
      </c>
      <c r="AQ221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1" s="13">
        <f>SUM(AR222)</f>
        <v>0</v>
      </c>
      <c r="AS221" s="38">
        <f>SUM(AS222)</f>
        <v>0</v>
      </c>
      <c r="AT221" s="38">
        <f>Tabela115[[#This Row],[GOVERNANÇA
Controle
Proposta Orçamentária Inicial]]+Tabela115[[#This Row],[GOVERNANÇA
Controle
Transposições Orçamentárias 
Nº __ a __ 
e
Reformulações
aprovadas]]</f>
        <v>0</v>
      </c>
      <c r="AU221" s="38">
        <f>SUM(AU222)</f>
        <v>0</v>
      </c>
      <c r="AV221" s="196" t="e">
        <f>Tabela115[[#This Row],[GOVERNANÇA
Controle
Despesa Liquidada até __/__/____]]/Tabela115[[#This Row],[GOVERNANÇA
Controle
Orçamento 
Atualizado]]</f>
        <v>#DIV/0!</v>
      </c>
      <c r="AW221" s="38">
        <f>SUM(AW222)</f>
        <v>0</v>
      </c>
      <c r="AX221" s="196" t="e">
        <f>Tabela115[[#This Row],[GOVERNANÇA
Controle
(+)
Suplementação
 proposta para a
_ª Reformulação]]/Tabela115[[#This Row],[GOVERNANÇA
Controle
Orçamento 
Atualizado]]</f>
        <v>#DIV/0!</v>
      </c>
      <c r="AY221" s="38">
        <f>SUM(AY222)</f>
        <v>0</v>
      </c>
      <c r="AZ221" s="196" t="e">
        <f>-Tabela115[[#This Row],[GOVERNANÇA
Controle
(-)
Redução
proposta para a
_ª Reformulação]]/Tabela115[[#This Row],[GOVERNANÇA
Controle
Orçamento 
Atualizado]]</f>
        <v>#DIV/0!</v>
      </c>
      <c r="BA221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1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1" s="198">
        <f>SUM(BC222)</f>
        <v>0</v>
      </c>
      <c r="BD221" s="38">
        <f>SUM(BD222)</f>
        <v>0</v>
      </c>
      <c r="BE221" s="38">
        <f>Tabela115[[#This Row],[FINALIDADE
Fiscalização
Proposta Orçamentária Inicial]]+Tabela115[[#This Row],[FINALIDADE
Fiscalização
Transposições Orçamentárias 
Nº __ a __ 
e
Reformulações
aprovadas]]</f>
        <v>0</v>
      </c>
      <c r="BF221" s="38">
        <f>SUM(BF222)</f>
        <v>0</v>
      </c>
      <c r="BG221" s="196" t="e">
        <f>Tabela115[[#This Row],[FINALIDADE
Fiscalização
Despesa Liquidada até __/__/____]]/Tabela115[[#This Row],[FINALIDADE
Fiscalização
Orçamento 
Atualizado]]</f>
        <v>#DIV/0!</v>
      </c>
      <c r="BH221" s="38">
        <f>SUM(BH222)</f>
        <v>0</v>
      </c>
      <c r="BI221" s="196" t="e">
        <f>Tabela115[[#This Row],[FINALIDADE
Fiscalização
(+)
Suplementação
 proposta para a
_ª Reformulação]]/Tabela115[[#This Row],[FINALIDADE
Fiscalização
Orçamento 
Atualizado]]</f>
        <v>#DIV/0!</v>
      </c>
      <c r="BJ221" s="38">
        <f>SUM(BJ222)</f>
        <v>0</v>
      </c>
      <c r="BK221" s="196" t="e">
        <f>Tabela115[[#This Row],[FINALIDADE
Fiscalização
(-)
Redução
proposta para a
_ª Reformulação]]/Tabela115[[#This Row],[FINALIDADE
Fiscalização
Orçamento 
Atualizado]]</f>
        <v>#DIV/0!</v>
      </c>
      <c r="BL221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1" s="13">
        <f>SUM(BM222)</f>
        <v>0</v>
      </c>
      <c r="BN221" s="38">
        <f>SUM(BN222)</f>
        <v>0</v>
      </c>
      <c r="BO221" s="38">
        <f>Tabela115[[#This Row],[FINALIDADE
Registro
Proposta Orçamentária Inicial]]+Tabela115[[#This Row],[FINALIDADE
Registro
Transposições Orçamentárias 
Nº __ a __ 
e
Reformulações
aprovadas]]</f>
        <v>0</v>
      </c>
      <c r="BP221" s="38">
        <f>SUM(BP222)</f>
        <v>0</v>
      </c>
      <c r="BQ221" s="199" t="e">
        <f>Tabela115[[#This Row],[FINALIDADE
Registro
Despesa Liquidada até __/__/____]]/Tabela115[[#This Row],[FINALIDADE
Registro
Orçamento 
Atualizado]]</f>
        <v>#DIV/0!</v>
      </c>
      <c r="BR221" s="38">
        <f>SUM(BR222)</f>
        <v>0</v>
      </c>
      <c r="BS221" s="199" t="e">
        <f>Tabela115[[#This Row],[FINALIDADE
Registro
(+)
Suplementação
 proposta para a
_ª Reformulação]]/Tabela115[[#This Row],[FINALIDADE
Registro
Orçamento 
Atualizado]]</f>
        <v>#DIV/0!</v>
      </c>
      <c r="BT221" s="38">
        <f>SUM(BT222)</f>
        <v>0</v>
      </c>
      <c r="BU221" s="199" t="e">
        <f>Tabela115[[#This Row],[FINALIDADE
Registro
(-)
Redução
proposta para a
_ª Reformulação]]/Tabela115[[#This Row],[FINALIDADE
Registro
Orçamento 
Atualizado]]</f>
        <v>#DIV/0!</v>
      </c>
      <c r="BV221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1" s="242">
        <f>SUM(BW222)</f>
        <v>0</v>
      </c>
      <c r="BX221" s="13">
        <f>SUM(BX222)</f>
        <v>0</v>
      </c>
      <c r="BY221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1" s="38">
        <f>SUM(BZ222)</f>
        <v>0</v>
      </c>
      <c r="CA221" s="196" t="e">
        <f>Tabela115[[#This Row],[FINALIDADE
Julgamento e Normatização
Despesa Liquidada até __/__/____]]/Tabela115[[#This Row],[FINALIDADE
Julgamento e Normatização
Orçamento 
Atualizado]]</f>
        <v>#DIV/0!</v>
      </c>
      <c r="CB221" s="38">
        <f>SUM(CB222)</f>
        <v>0</v>
      </c>
      <c r="CC221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1" s="38">
        <f>SUM(CD222)</f>
        <v>0</v>
      </c>
      <c r="CE221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21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1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1" s="13">
        <f>SUM(CH222)</f>
        <v>0</v>
      </c>
      <c r="CI221" s="13">
        <f>SUM(CI222)</f>
        <v>0</v>
      </c>
      <c r="CJ221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1" s="38">
        <f>SUM(CK222)</f>
        <v>0</v>
      </c>
      <c r="CL221" s="196" t="e">
        <f>Tabela115[[#This Row],[GESTÃO
Comunicação 
e Eventos
Despesa Liquidada até __/__/____]]/Tabela115[[#This Row],[GESTÃO
Comunicação 
e Eventos
Orçamento 
Atualizado]]</f>
        <v>#DIV/0!</v>
      </c>
      <c r="CM221" s="38">
        <f>SUM(CM222)</f>
        <v>0</v>
      </c>
      <c r="CN221" s="196" t="e">
        <f>Tabela115[[#This Row],[GESTÃO
Comunicação 
e Eventos
(+)
Suplementação
 proposta para a
_ª Reformulação]]/Tabela115[[#This Row],[GESTÃO
Comunicação 
e Eventos
Orçamento 
Atualizado]]</f>
        <v>#DIV/0!</v>
      </c>
      <c r="CO221" s="38">
        <f>SUM(CO222)</f>
        <v>0</v>
      </c>
      <c r="CP221" s="196" t="e">
        <f>-Tabela115[[#This Row],[GESTÃO
Comunicação 
e Eventos
(-)
Redução
proposta para a
_ª Reformulação]]/Tabela115[[#This Row],[GESTÃO
Comunicação 
e Eventos
Orçamento 
Atualizado]]</f>
        <v>#DIV/0!</v>
      </c>
      <c r="CQ221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1" s="13">
        <f>SUM(CR222)</f>
        <v>0</v>
      </c>
      <c r="CS221" s="13">
        <f>SUM(CS222)</f>
        <v>0</v>
      </c>
      <c r="CT221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1" s="38">
        <f>SUM(CU222)</f>
        <v>0</v>
      </c>
      <c r="CV221" s="196" t="e">
        <f>Tabela115[[#This Row],[GESTÃO
Suporte Técnico-Administrativo
Despesa Liquidada até __/__/____]]/Tabela115[[#This Row],[GESTÃO
Suporte Técnico-Administrativo
Orçamento 
Atualizado]]</f>
        <v>#DIV/0!</v>
      </c>
      <c r="CW221" s="38">
        <f>SUM(CW222)</f>
        <v>0</v>
      </c>
      <c r="CX221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1" s="38">
        <f>SUM(CY222)</f>
        <v>0</v>
      </c>
      <c r="CZ221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21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1" s="13">
        <f>SUM(DB222)</f>
        <v>0</v>
      </c>
      <c r="DC221" s="13">
        <f>SUM(DC222)</f>
        <v>0</v>
      </c>
      <c r="DD221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1" s="38">
        <f>SUM(DE222)</f>
        <v>0</v>
      </c>
      <c r="DF221" s="196" t="e">
        <f>Tabela115[[#This Row],[GESTÃO
Tecnologia da
Informação
Despesa Liquidada até __/__/____]]/Tabela115[[#This Row],[GESTÃO
Tecnologia da
Informação
Orçamento 
Atualizado]]</f>
        <v>#DIV/0!</v>
      </c>
      <c r="DG221" s="38">
        <f>SUM(DG222)</f>
        <v>0</v>
      </c>
      <c r="DH221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21" s="38">
        <f>SUM(DI222)</f>
        <v>0</v>
      </c>
      <c r="DJ221" s="196" t="e">
        <f>-Tabela115[[#This Row],[GESTÃO
Tecnologia da
Informação
(-)
Redução
proposta para a
_ª Reformulação]]/Tabela115[[#This Row],[GESTÃO
Tecnologia da
Informação
Orçamento 
Atualizado]]</f>
        <v>#DIV/0!</v>
      </c>
      <c r="DK221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1" s="13">
        <f>SUM(DL222)</f>
        <v>0</v>
      </c>
      <c r="DM221" s="13">
        <f>SUM(DM222)</f>
        <v>0</v>
      </c>
      <c r="DN221" s="13">
        <f>Tabela115[[#This Row],[GESTÃO
Infraestrutura
Proposta Orçamentária Inicial]]+Tabela115[[#This Row],[GESTÃO
Infraestrutura
Transposições Orçamentárias 
Nº __ a __ 
e
Reformulações
aprovadas]]</f>
        <v>0</v>
      </c>
      <c r="DO221" s="38">
        <f>SUM(DO222)</f>
        <v>0</v>
      </c>
      <c r="DP221" s="196" t="e">
        <f>Tabela115[[#This Row],[GESTÃO
Infraestrutura
Despesa Liquidada até __/__/____]]/Tabela115[[#This Row],[GESTÃO
Infraestrutura
Orçamento 
Atualizado]]</f>
        <v>#DIV/0!</v>
      </c>
      <c r="DQ221" s="38">
        <f>SUM(DQ222)</f>
        <v>0</v>
      </c>
      <c r="DR221" s="196" t="e">
        <f>Tabela115[[#This Row],[GESTÃO
Infraestrutura
(+)
Suplementação
 proposta para a
_ª Reformulação]]/Tabela115[[#This Row],[GESTÃO
Infraestrutura
Orçamento 
Atualizado]]</f>
        <v>#DIV/0!</v>
      </c>
      <c r="DS221" s="38">
        <f>SUM(DS222)</f>
        <v>0</v>
      </c>
      <c r="DT221" s="196" t="e">
        <f>Tabela115[[#This Row],[GESTÃO
Infraestrutura
(-)
Redução
proposta para a
_ª Reformulação]]/Tabela115[[#This Row],[GESTÃO
Infraestrutura
Orçamento 
Atualizado]]</f>
        <v>#DIV/0!</v>
      </c>
      <c r="DU221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1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1" s="6"/>
    </row>
    <row r="222" spans="1:127" s="18" customFormat="1" ht="12" x14ac:dyDescent="0.25">
      <c r="A222" s="85" t="s">
        <v>237</v>
      </c>
      <c r="B222" s="213" t="s">
        <v>382</v>
      </c>
      <c r="C22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2" s="230" t="e">
        <f>Tabela115[[#This Row],[DESPESA
LIQUIDADA ATÉ
 __/__/____]]/Tabela115[[#This Row],[ORÇAMENTO
ATUALIZADO]]</f>
        <v>#DIV/0!</v>
      </c>
      <c r="H22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2" s="266" t="e">
        <f>Tabela115[[#This Row],[(+)
SUPLEMENTAÇÃO
PROPOSTA PARA A
_ª
REFORMULAÇÃO]]/Tabela115[[#This Row],[ORÇAMENTO
ATUALIZADO]]</f>
        <v>#DIV/0!</v>
      </c>
      <c r="J22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2" s="266" t="e">
        <f>-Tabela115[[#This Row],[(-)
REDUÇÃO
PROPOSTA PARA A
_ª
REFORMULAÇÃO]]/Tabela115[[#This Row],[ORÇAMENTO
ATUALIZADO]]</f>
        <v>#DIV/0!</v>
      </c>
      <c r="L22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2" s="268" t="e">
        <f>(Tabela115[[#This Row],[PROPOSTA
ORÇAMENTÁRIA
ATUALIZADA
APÓS A
_ª
REFORMULAÇÃO]]/Tabela115[[#This Row],[ORÇAMENTO
ATUALIZADO]])-1</f>
        <v>#DIV/0!</v>
      </c>
      <c r="N222" s="225"/>
      <c r="O222" s="93"/>
      <c r="P22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2" s="93"/>
      <c r="R222" s="201" t="e">
        <f>Tabela115[[#This Row],[GOVERNANÇA
Direção e
Liderança
Despesa Liquidada até __/__/____]]/Tabela115[[#This Row],[GOVERNANÇA
Direção e
Liderança
Orçamento 
Atualizado]]</f>
        <v>#DIV/0!</v>
      </c>
      <c r="S222" s="93"/>
      <c r="T222" s="201" t="e">
        <f>Tabela115[[#This Row],[GOVERNANÇA
Direção e
Liderança
(+)
Suplementação
 proposta para a
_ª Reformulação]]/Tabela115[[#This Row],[GOVERNANÇA
Direção e
Liderança
Orçamento 
Atualizado]]</f>
        <v>#DIV/0!</v>
      </c>
      <c r="U222" s="93"/>
      <c r="V222" s="202" t="e">
        <f>-Tabela115[[#This Row],[GOVERNANÇA
Direção e
Liderança
(-)
Redução
proposta para a
_ª Reformulação]]/Tabela115[[#This Row],[GOVERNANÇA
Direção e
Liderança
Orçamento 
Atualizado]]</f>
        <v>#DIV/0!</v>
      </c>
      <c r="W22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2" s="31"/>
      <c r="Y222" s="31"/>
      <c r="Z22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2" s="93"/>
      <c r="AB222" s="201" t="e">
        <f>Tabela115[[#This Row],[GOVERNANÇA
Relacionamento 
Institucional
Despesa Liquidada até __/__/____]]/Tabela115[[#This Row],[GOVERNANÇA
Relacionamento 
Institucional
Orçamento 
Atualizado]]</f>
        <v>#DIV/0!</v>
      </c>
      <c r="AC222" s="93"/>
      <c r="AD22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2" s="93"/>
      <c r="AF22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2" s="31"/>
      <c r="AI222" s="93"/>
      <c r="AJ222" s="93">
        <f>Tabela115[[#This Row],[GOVERNANÇA
Estratégia
Proposta Orçamentária Inicial]]+Tabela115[[#This Row],[GOVERNANÇA
Estratégia
Transposições Orçamentárias 
Nº __ a __ 
e
Reformulações
aprovadas]]</f>
        <v>0</v>
      </c>
      <c r="AK222" s="93"/>
      <c r="AL222" s="202" t="e">
        <f>Tabela115[[#This Row],[GOVERNANÇA
Estratégia
Despesa Liquidada até __/__/____]]/Tabela115[[#This Row],[GOVERNANÇA
Estratégia
Orçamento 
Atualizado]]</f>
        <v>#DIV/0!</v>
      </c>
      <c r="AM222" s="93"/>
      <c r="AN222" s="201" t="e">
        <f>Tabela115[[#This Row],[GOVERNANÇA
Estratégia
(+)
Suplementação
 proposta para a
_ª Reformulação]]/Tabela115[[#This Row],[GOVERNANÇA
Estratégia
Orçamento 
Atualizado]]</f>
        <v>#DIV/0!</v>
      </c>
      <c r="AO222" s="93"/>
      <c r="AP222" s="201" t="e">
        <f>-Tabela115[[#This Row],[GOVERNANÇA
Estratégia
(-)
Redução
proposta para a
_ª Reformulação]]/Tabela115[[#This Row],[GOVERNANÇA
Estratégia
Orçamento 
Atualizado]]</f>
        <v>#DIV/0!</v>
      </c>
      <c r="AQ22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2" s="31"/>
      <c r="AS222" s="93"/>
      <c r="AT222" s="93">
        <f>Tabela115[[#This Row],[GOVERNANÇA
Controle
Proposta Orçamentária Inicial]]+Tabela115[[#This Row],[GOVERNANÇA
Controle
Transposições Orçamentárias 
Nº __ a __ 
e
Reformulações
aprovadas]]</f>
        <v>0</v>
      </c>
      <c r="AU222" s="93"/>
      <c r="AV222" s="201" t="e">
        <f>Tabela115[[#This Row],[GOVERNANÇA
Controle
Despesa Liquidada até __/__/____]]/Tabela115[[#This Row],[GOVERNANÇA
Controle
Orçamento 
Atualizado]]</f>
        <v>#DIV/0!</v>
      </c>
      <c r="AW222" s="93"/>
      <c r="AX222" s="201" t="e">
        <f>Tabela115[[#This Row],[GOVERNANÇA
Controle
(+)
Suplementação
 proposta para a
_ª Reformulação]]/Tabela115[[#This Row],[GOVERNANÇA
Controle
Orçamento 
Atualizado]]</f>
        <v>#DIV/0!</v>
      </c>
      <c r="AY222" s="93"/>
      <c r="AZ222" s="201" t="e">
        <f>-Tabela115[[#This Row],[GOVERNANÇA
Controle
(-)
Redução
proposta para a
_ª Reformulação]]/Tabela115[[#This Row],[GOVERNANÇA
Controle
Orçamento 
Atualizado]]</f>
        <v>#DIV/0!</v>
      </c>
      <c r="BA22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2" s="225"/>
      <c r="BD222" s="93"/>
      <c r="BE222" s="93">
        <f>Tabela115[[#This Row],[FINALIDADE
Fiscalização
Proposta Orçamentária Inicial]]+Tabela115[[#This Row],[FINALIDADE
Fiscalização
Transposições Orçamentárias 
Nº __ a __ 
e
Reformulações
aprovadas]]</f>
        <v>0</v>
      </c>
      <c r="BF222" s="93"/>
      <c r="BG222" s="201" t="e">
        <f>Tabela115[[#This Row],[FINALIDADE
Fiscalização
Despesa Liquidada até __/__/____]]/Tabela115[[#This Row],[FINALIDADE
Fiscalização
Orçamento 
Atualizado]]</f>
        <v>#DIV/0!</v>
      </c>
      <c r="BH222" s="93"/>
      <c r="BI222" s="201" t="e">
        <f>Tabela115[[#This Row],[FINALIDADE
Fiscalização
(+)
Suplementação
 proposta para a
_ª Reformulação]]/Tabela115[[#This Row],[FINALIDADE
Fiscalização
Orçamento 
Atualizado]]</f>
        <v>#DIV/0!</v>
      </c>
      <c r="BJ222" s="93"/>
      <c r="BK222" s="201" t="e">
        <f>Tabela115[[#This Row],[FINALIDADE
Fiscalização
(-)
Redução
proposta para a
_ª Reformulação]]/Tabela115[[#This Row],[FINALIDADE
Fiscalização
Orçamento 
Atualizado]]</f>
        <v>#DIV/0!</v>
      </c>
      <c r="BL22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2" s="31"/>
      <c r="BN222" s="93"/>
      <c r="BO222" s="93">
        <f>Tabela115[[#This Row],[FINALIDADE
Registro
Proposta Orçamentária Inicial]]+Tabela115[[#This Row],[FINALIDADE
Registro
Transposições Orçamentárias 
Nº __ a __ 
e
Reformulações
aprovadas]]</f>
        <v>0</v>
      </c>
      <c r="BP222" s="93"/>
      <c r="BQ222" s="202" t="e">
        <f>Tabela115[[#This Row],[FINALIDADE
Registro
Despesa Liquidada até __/__/____]]/Tabela115[[#This Row],[FINALIDADE
Registro
Orçamento 
Atualizado]]</f>
        <v>#DIV/0!</v>
      </c>
      <c r="BR222" s="93"/>
      <c r="BS222" s="202" t="e">
        <f>Tabela115[[#This Row],[FINALIDADE
Registro
(+)
Suplementação
 proposta para a
_ª Reformulação]]/Tabela115[[#This Row],[FINALIDADE
Registro
Orçamento 
Atualizado]]</f>
        <v>#DIV/0!</v>
      </c>
      <c r="BT222" s="93"/>
      <c r="BU222" s="202" t="e">
        <f>Tabela115[[#This Row],[FINALIDADE
Registro
(-)
Redução
proposta para a
_ª Reformulação]]/Tabela115[[#This Row],[FINALIDADE
Registro
Orçamento 
Atualizado]]</f>
        <v>#DIV/0!</v>
      </c>
      <c r="BV22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2" s="244"/>
      <c r="BX222" s="31"/>
      <c r="BY22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2" s="93"/>
      <c r="CA222" s="201" t="e">
        <f>Tabela115[[#This Row],[FINALIDADE
Julgamento e Normatização
Despesa Liquidada até __/__/____]]/Tabela115[[#This Row],[FINALIDADE
Julgamento e Normatização
Orçamento 
Atualizado]]</f>
        <v>#DIV/0!</v>
      </c>
      <c r="CB222" s="93"/>
      <c r="CC22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2" s="93"/>
      <c r="CE22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2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2" s="31"/>
      <c r="CI222" s="31"/>
      <c r="CJ22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2" s="93"/>
      <c r="CL222" s="201" t="e">
        <f>Tabela115[[#This Row],[GESTÃO
Comunicação 
e Eventos
Despesa Liquidada até __/__/____]]/Tabela115[[#This Row],[GESTÃO
Comunicação 
e Eventos
Orçamento 
Atualizado]]</f>
        <v>#DIV/0!</v>
      </c>
      <c r="CM222" s="93"/>
      <c r="CN222" s="201" t="e">
        <f>Tabela115[[#This Row],[GESTÃO
Comunicação 
e Eventos
(+)
Suplementação
 proposta para a
_ª Reformulação]]/Tabela115[[#This Row],[GESTÃO
Comunicação 
e Eventos
Orçamento 
Atualizado]]</f>
        <v>#DIV/0!</v>
      </c>
      <c r="CO222" s="93"/>
      <c r="CP222" s="201" t="e">
        <f>-Tabela115[[#This Row],[GESTÃO
Comunicação 
e Eventos
(-)
Redução
proposta para a
_ª Reformulação]]/Tabela115[[#This Row],[GESTÃO
Comunicação 
e Eventos
Orçamento 
Atualizado]]</f>
        <v>#DIV/0!</v>
      </c>
      <c r="CQ22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2" s="31"/>
      <c r="CS222" s="31"/>
      <c r="CT22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2" s="93"/>
      <c r="CV222" s="201" t="e">
        <f>Tabela115[[#This Row],[GESTÃO
Suporte Técnico-Administrativo
Despesa Liquidada até __/__/____]]/Tabela115[[#This Row],[GESTÃO
Suporte Técnico-Administrativo
Orçamento 
Atualizado]]</f>
        <v>#DIV/0!</v>
      </c>
      <c r="CW222" s="93"/>
      <c r="CX22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2" s="93"/>
      <c r="CZ22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2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2" s="31"/>
      <c r="DC222" s="31"/>
      <c r="DD22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2" s="93"/>
      <c r="DF222" s="201" t="e">
        <f>Tabela115[[#This Row],[GESTÃO
Tecnologia da
Informação
Despesa Liquidada até __/__/____]]/Tabela115[[#This Row],[GESTÃO
Tecnologia da
Informação
Orçamento 
Atualizado]]</f>
        <v>#DIV/0!</v>
      </c>
      <c r="DG222" s="93"/>
      <c r="DH22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22" s="93"/>
      <c r="DJ222" s="201" t="e">
        <f>-Tabela115[[#This Row],[GESTÃO
Tecnologia da
Informação
(-)
Redução
proposta para a
_ª Reformulação]]/Tabela115[[#This Row],[GESTÃO
Tecnologia da
Informação
Orçamento 
Atualizado]]</f>
        <v>#DIV/0!</v>
      </c>
      <c r="DK22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2" s="31"/>
      <c r="DM222" s="31"/>
      <c r="DN222" s="31">
        <f>Tabela115[[#This Row],[GESTÃO
Infraestrutura
Proposta Orçamentária Inicial]]+Tabela115[[#This Row],[GESTÃO
Infraestrutura
Transposições Orçamentárias 
Nº __ a __ 
e
Reformulações
aprovadas]]</f>
        <v>0</v>
      </c>
      <c r="DO222" s="93"/>
      <c r="DP222" s="201" t="e">
        <f>Tabela115[[#This Row],[GESTÃO
Infraestrutura
Despesa Liquidada até __/__/____]]/Tabela115[[#This Row],[GESTÃO
Infraestrutura
Orçamento 
Atualizado]]</f>
        <v>#DIV/0!</v>
      </c>
      <c r="DQ222" s="93"/>
      <c r="DR222" s="201" t="e">
        <f>Tabela115[[#This Row],[GESTÃO
Infraestrutura
(+)
Suplementação
 proposta para a
_ª Reformulação]]/Tabela115[[#This Row],[GESTÃO
Infraestrutura
Orçamento 
Atualizado]]</f>
        <v>#DIV/0!</v>
      </c>
      <c r="DS222" s="93"/>
      <c r="DT222" s="201" t="e">
        <f>Tabela115[[#This Row],[GESTÃO
Infraestrutura
(-)
Redução
proposta para a
_ª Reformulação]]/Tabela115[[#This Row],[GESTÃO
Infraestrutura
Orçamento 
Atualizado]]</f>
        <v>#DIV/0!</v>
      </c>
      <c r="DU22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2" s="89"/>
    </row>
    <row r="223" spans="1:127" s="4" customFormat="1" ht="22.5" customHeight="1" x14ac:dyDescent="0.25">
      <c r="A223" s="74" t="s">
        <v>238</v>
      </c>
      <c r="B223" s="189" t="s">
        <v>289</v>
      </c>
      <c r="C223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3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3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3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3" s="216" t="e">
        <f>Tabela115[[#This Row],[DESPESA
LIQUIDADA ATÉ
 __/__/____]]/Tabela115[[#This Row],[ORÇAMENTO
ATUALIZADO]]</f>
        <v>#DIV/0!</v>
      </c>
      <c r="H223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3" s="270" t="e">
        <f>Tabela115[[#This Row],[(+)
SUPLEMENTAÇÃO
PROPOSTA PARA A
_ª
REFORMULAÇÃO]]/Tabela115[[#This Row],[ORÇAMENTO
ATUALIZADO]]</f>
        <v>#DIV/0!</v>
      </c>
      <c r="J223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3" s="270" t="e">
        <f>-Tabela115[[#This Row],[(-)
REDUÇÃO
PROPOSTA PARA A
_ª
REFORMULAÇÃO]]/Tabela115[[#This Row],[ORÇAMENTO
ATUALIZADO]]</f>
        <v>#DIV/0!</v>
      </c>
      <c r="L223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3" s="272" t="e">
        <f>(Tabela115[[#This Row],[PROPOSTA
ORÇAMENTÁRIA
ATUALIZADA
APÓS A
_ª
REFORMULAÇÃO]]/Tabela115[[#This Row],[ORÇAMENTO
ATUALIZADO]])-1</f>
        <v>#DIV/0!</v>
      </c>
      <c r="N223" s="198">
        <f>N224+N246+N265+N272</f>
        <v>0</v>
      </c>
      <c r="O223" s="38">
        <f>O224+O246+O265+O272</f>
        <v>0</v>
      </c>
      <c r="P223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3" s="38">
        <f>Q224+Q246+Q265+Q272</f>
        <v>0</v>
      </c>
      <c r="R223" s="196" t="e">
        <f>Tabela115[[#This Row],[GOVERNANÇA
Direção e
Liderança
Despesa Liquidada até __/__/____]]/Tabela115[[#This Row],[GOVERNANÇA
Direção e
Liderança
Orçamento 
Atualizado]]</f>
        <v>#DIV/0!</v>
      </c>
      <c r="S223" s="38">
        <f>S224+S246+S265+S272</f>
        <v>0</v>
      </c>
      <c r="T223" s="196" t="e">
        <f>Tabela115[[#This Row],[GOVERNANÇA
Direção e
Liderança
(+)
Suplementação
 proposta para a
_ª Reformulação]]/Tabela115[[#This Row],[GOVERNANÇA
Direção e
Liderança
Orçamento 
Atualizado]]</f>
        <v>#DIV/0!</v>
      </c>
      <c r="U223" s="38">
        <f>U224+U246+U265+U272</f>
        <v>0</v>
      </c>
      <c r="V223" s="199" t="e">
        <f>-Tabela115[[#This Row],[GOVERNANÇA
Direção e
Liderança
(-)
Redução
proposta para a
_ª Reformulação]]/Tabela115[[#This Row],[GOVERNANÇA
Direção e
Liderança
Orçamento 
Atualizado]]</f>
        <v>#DIV/0!</v>
      </c>
      <c r="W223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3" s="13">
        <f>X224+X246+X265+X272</f>
        <v>0</v>
      </c>
      <c r="Y223" s="13">
        <f>Y224+Y246+Y265+Y272</f>
        <v>0</v>
      </c>
      <c r="Z223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3" s="38">
        <f>AA224+AA246+AA265+AA272</f>
        <v>0</v>
      </c>
      <c r="AB223" s="196" t="e">
        <f>Tabela115[[#This Row],[GOVERNANÇA
Relacionamento 
Institucional
Despesa Liquidada até __/__/____]]/Tabela115[[#This Row],[GOVERNANÇA
Relacionamento 
Institucional
Orçamento 
Atualizado]]</f>
        <v>#DIV/0!</v>
      </c>
      <c r="AC223" s="38">
        <f>AC224+AC246+AC265+AC272</f>
        <v>0</v>
      </c>
      <c r="AD223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3" s="38">
        <f>AE224+AE246+AE265+AE272</f>
        <v>0</v>
      </c>
      <c r="AF223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3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3" s="13">
        <f>AH224+AH246+AH265+AH272</f>
        <v>0</v>
      </c>
      <c r="AI223" s="38">
        <f>AI224+AI246+AI265+AI272</f>
        <v>0</v>
      </c>
      <c r="AJ223" s="38">
        <f>Tabela115[[#This Row],[GOVERNANÇA
Estratégia
Proposta Orçamentária Inicial]]+Tabela115[[#This Row],[GOVERNANÇA
Estratégia
Transposições Orçamentárias 
Nº __ a __ 
e
Reformulações
aprovadas]]</f>
        <v>0</v>
      </c>
      <c r="AK223" s="38">
        <f>AK224+AK246+AK265+AK272</f>
        <v>0</v>
      </c>
      <c r="AL223" s="199" t="e">
        <f>Tabela115[[#This Row],[GOVERNANÇA
Estratégia
Despesa Liquidada até __/__/____]]/Tabela115[[#This Row],[GOVERNANÇA
Estratégia
Orçamento 
Atualizado]]</f>
        <v>#DIV/0!</v>
      </c>
      <c r="AM223" s="38">
        <f>AM224+AM246+AM265+AM272</f>
        <v>0</v>
      </c>
      <c r="AN223" s="196" t="e">
        <f>Tabela115[[#This Row],[GOVERNANÇA
Estratégia
(+)
Suplementação
 proposta para a
_ª Reformulação]]/Tabela115[[#This Row],[GOVERNANÇA
Estratégia
Orçamento 
Atualizado]]</f>
        <v>#DIV/0!</v>
      </c>
      <c r="AO223" s="38">
        <f>AO224+AO246+AO265+AO272</f>
        <v>0</v>
      </c>
      <c r="AP223" s="196" t="e">
        <f>-Tabela115[[#This Row],[GOVERNANÇA
Estratégia
(-)
Redução
proposta para a
_ª Reformulação]]/Tabela115[[#This Row],[GOVERNANÇA
Estratégia
Orçamento 
Atualizado]]</f>
        <v>#DIV/0!</v>
      </c>
      <c r="AQ223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3" s="13">
        <f>AR224+AR246+AR265+AR272</f>
        <v>0</v>
      </c>
      <c r="AS223" s="38">
        <f>AS224+AS246+AS265+AS272</f>
        <v>0</v>
      </c>
      <c r="AT223" s="38">
        <f>Tabela115[[#This Row],[GOVERNANÇA
Controle
Proposta Orçamentária Inicial]]+Tabela115[[#This Row],[GOVERNANÇA
Controle
Transposições Orçamentárias 
Nº __ a __ 
e
Reformulações
aprovadas]]</f>
        <v>0</v>
      </c>
      <c r="AU223" s="38">
        <f>AU224+AU246+AU265+AU272</f>
        <v>0</v>
      </c>
      <c r="AV223" s="196" t="e">
        <f>Tabela115[[#This Row],[GOVERNANÇA
Controle
Despesa Liquidada até __/__/____]]/Tabela115[[#This Row],[GOVERNANÇA
Controle
Orçamento 
Atualizado]]</f>
        <v>#DIV/0!</v>
      </c>
      <c r="AW223" s="38">
        <f>AW224+AW246+AW265+AW272</f>
        <v>0</v>
      </c>
      <c r="AX223" s="196" t="e">
        <f>Tabela115[[#This Row],[GOVERNANÇA
Controle
(+)
Suplementação
 proposta para a
_ª Reformulação]]/Tabela115[[#This Row],[GOVERNANÇA
Controle
Orçamento 
Atualizado]]</f>
        <v>#DIV/0!</v>
      </c>
      <c r="AY223" s="38">
        <f>AY224+AY246+AY265+AY272</f>
        <v>0</v>
      </c>
      <c r="AZ223" s="196" t="e">
        <f>-Tabela115[[#This Row],[GOVERNANÇA
Controle
(-)
Redução
proposta para a
_ª Reformulação]]/Tabela115[[#This Row],[GOVERNANÇA
Controle
Orçamento 
Atualizado]]</f>
        <v>#DIV/0!</v>
      </c>
      <c r="BA223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3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3" s="198">
        <f>BC224+BC246+BC265+BC272</f>
        <v>0</v>
      </c>
      <c r="BD223" s="38">
        <f>BD224+BD246+BD265+BD272</f>
        <v>0</v>
      </c>
      <c r="BE223" s="38">
        <f>Tabela115[[#This Row],[FINALIDADE
Fiscalização
Proposta Orçamentária Inicial]]+Tabela115[[#This Row],[FINALIDADE
Fiscalização
Transposições Orçamentárias 
Nº __ a __ 
e
Reformulações
aprovadas]]</f>
        <v>0</v>
      </c>
      <c r="BF223" s="38">
        <f>BF224+BF246+BF265+BF272</f>
        <v>0</v>
      </c>
      <c r="BG223" s="196" t="e">
        <f>Tabela115[[#This Row],[FINALIDADE
Fiscalização
Despesa Liquidada até __/__/____]]/Tabela115[[#This Row],[FINALIDADE
Fiscalização
Orçamento 
Atualizado]]</f>
        <v>#DIV/0!</v>
      </c>
      <c r="BH223" s="38">
        <f>BH224+BH246+BH265+BH272</f>
        <v>0</v>
      </c>
      <c r="BI223" s="196" t="e">
        <f>Tabela115[[#This Row],[FINALIDADE
Fiscalização
(+)
Suplementação
 proposta para a
_ª Reformulação]]/Tabela115[[#This Row],[FINALIDADE
Fiscalização
Orçamento 
Atualizado]]</f>
        <v>#DIV/0!</v>
      </c>
      <c r="BJ223" s="38">
        <f>BJ224+BJ246+BJ265+BJ272</f>
        <v>0</v>
      </c>
      <c r="BK223" s="196" t="e">
        <f>Tabela115[[#This Row],[FINALIDADE
Fiscalização
(-)
Redução
proposta para a
_ª Reformulação]]/Tabela115[[#This Row],[FINALIDADE
Fiscalização
Orçamento 
Atualizado]]</f>
        <v>#DIV/0!</v>
      </c>
      <c r="BL223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3" s="13">
        <f>BM224+BM246+BM265+BM272</f>
        <v>0</v>
      </c>
      <c r="BN223" s="38">
        <f>BN224+BN246+BN265+BN272</f>
        <v>0</v>
      </c>
      <c r="BO223" s="38">
        <f>Tabela115[[#This Row],[FINALIDADE
Registro
Proposta Orçamentária Inicial]]+Tabela115[[#This Row],[FINALIDADE
Registro
Transposições Orçamentárias 
Nº __ a __ 
e
Reformulações
aprovadas]]</f>
        <v>0</v>
      </c>
      <c r="BP223" s="38">
        <f>BP224+BP246+BP265+BP272</f>
        <v>0</v>
      </c>
      <c r="BQ223" s="199" t="e">
        <f>Tabela115[[#This Row],[FINALIDADE
Registro
Despesa Liquidada até __/__/____]]/Tabela115[[#This Row],[FINALIDADE
Registro
Orçamento 
Atualizado]]</f>
        <v>#DIV/0!</v>
      </c>
      <c r="BR223" s="38">
        <f>BR224+BR246+BR265+BR272</f>
        <v>0</v>
      </c>
      <c r="BS223" s="199" t="e">
        <f>Tabela115[[#This Row],[FINALIDADE
Registro
(+)
Suplementação
 proposta para a
_ª Reformulação]]/Tabela115[[#This Row],[FINALIDADE
Registro
Orçamento 
Atualizado]]</f>
        <v>#DIV/0!</v>
      </c>
      <c r="BT223" s="38">
        <f>BT224+BT246+BT265+BT272</f>
        <v>0</v>
      </c>
      <c r="BU223" s="199" t="e">
        <f>Tabela115[[#This Row],[FINALIDADE
Registro
(-)
Redução
proposta para a
_ª Reformulação]]/Tabela115[[#This Row],[FINALIDADE
Registro
Orçamento 
Atualizado]]</f>
        <v>#DIV/0!</v>
      </c>
      <c r="BV223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3" s="242">
        <f>BW224+BW246+BW265+BW272</f>
        <v>0</v>
      </c>
      <c r="BX223" s="13">
        <f>BX224+BX246+BX265+BX272</f>
        <v>0</v>
      </c>
      <c r="BY223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3" s="38">
        <f>BZ224+BZ246+BZ265+BZ272</f>
        <v>0</v>
      </c>
      <c r="CA223" s="196" t="e">
        <f>Tabela115[[#This Row],[FINALIDADE
Julgamento e Normatização
Despesa Liquidada até __/__/____]]/Tabela115[[#This Row],[FINALIDADE
Julgamento e Normatização
Orçamento 
Atualizado]]</f>
        <v>#DIV/0!</v>
      </c>
      <c r="CB223" s="38">
        <f>CB224+CB246+CB265+CB272</f>
        <v>0</v>
      </c>
      <c r="CC223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3" s="38">
        <f>CD224+CD246+CD265+CD272</f>
        <v>0</v>
      </c>
      <c r="CE223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23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3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3" s="13">
        <f>CH224+CH246+CH265+CH272</f>
        <v>0</v>
      </c>
      <c r="CI223" s="13">
        <f>CI224+CI246+CI265+CI272</f>
        <v>0</v>
      </c>
      <c r="CJ223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3" s="38">
        <f>CK224+CK246+CK265+CK272</f>
        <v>0</v>
      </c>
      <c r="CL223" s="196" t="e">
        <f>Tabela115[[#This Row],[GESTÃO
Comunicação 
e Eventos
Despesa Liquidada até __/__/____]]/Tabela115[[#This Row],[GESTÃO
Comunicação 
e Eventos
Orçamento 
Atualizado]]</f>
        <v>#DIV/0!</v>
      </c>
      <c r="CM223" s="38">
        <f>CM224+CM246+CM265+CM272</f>
        <v>0</v>
      </c>
      <c r="CN223" s="196" t="e">
        <f>Tabela115[[#This Row],[GESTÃO
Comunicação 
e Eventos
(+)
Suplementação
 proposta para a
_ª Reformulação]]/Tabela115[[#This Row],[GESTÃO
Comunicação 
e Eventos
Orçamento 
Atualizado]]</f>
        <v>#DIV/0!</v>
      </c>
      <c r="CO223" s="38">
        <f>CO224+CO246+CO265+CO272</f>
        <v>0</v>
      </c>
      <c r="CP223" s="196" t="e">
        <f>-Tabela115[[#This Row],[GESTÃO
Comunicação 
e Eventos
(-)
Redução
proposta para a
_ª Reformulação]]/Tabela115[[#This Row],[GESTÃO
Comunicação 
e Eventos
Orçamento 
Atualizado]]</f>
        <v>#DIV/0!</v>
      </c>
      <c r="CQ223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3" s="13">
        <f>CR224+CR246+CR265+CR272</f>
        <v>0</v>
      </c>
      <c r="CS223" s="13">
        <f>CS224+CS246+CS265+CS272</f>
        <v>0</v>
      </c>
      <c r="CT223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3" s="38">
        <f>CU224+CU246+CU265+CU272</f>
        <v>0</v>
      </c>
      <c r="CV223" s="196" t="e">
        <f>Tabela115[[#This Row],[GESTÃO
Suporte Técnico-Administrativo
Despesa Liquidada até __/__/____]]/Tabela115[[#This Row],[GESTÃO
Suporte Técnico-Administrativo
Orçamento 
Atualizado]]</f>
        <v>#DIV/0!</v>
      </c>
      <c r="CW223" s="38">
        <f>CW224+CW246+CW265+CW272</f>
        <v>0</v>
      </c>
      <c r="CX223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3" s="38">
        <f>CY224+CY246+CY265+CY272</f>
        <v>0</v>
      </c>
      <c r="CZ223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23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3" s="13">
        <f>DB224+DB246+DB265+DB272</f>
        <v>0</v>
      </c>
      <c r="DC223" s="13">
        <f>DC224+DC246+DC265+DC272</f>
        <v>0</v>
      </c>
      <c r="DD223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3" s="38">
        <f>DE224+DE246+DE265+DE272</f>
        <v>0</v>
      </c>
      <c r="DF223" s="196" t="e">
        <f>Tabela115[[#This Row],[GESTÃO
Tecnologia da
Informação
Despesa Liquidada até __/__/____]]/Tabela115[[#This Row],[GESTÃO
Tecnologia da
Informação
Orçamento 
Atualizado]]</f>
        <v>#DIV/0!</v>
      </c>
      <c r="DG223" s="38">
        <f>DG224+DG246+DG265+DG272</f>
        <v>0</v>
      </c>
      <c r="DH223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23" s="38">
        <f>DI224+DI246+DI265+DI272</f>
        <v>0</v>
      </c>
      <c r="DJ223" s="196" t="e">
        <f>-Tabela115[[#This Row],[GESTÃO
Tecnologia da
Informação
(-)
Redução
proposta para a
_ª Reformulação]]/Tabela115[[#This Row],[GESTÃO
Tecnologia da
Informação
Orçamento 
Atualizado]]</f>
        <v>#DIV/0!</v>
      </c>
      <c r="DK223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3" s="13">
        <f>DL224+DL246+DL265+DL272</f>
        <v>0</v>
      </c>
      <c r="DM223" s="13">
        <f>DM224+DM246+DM265+DM272</f>
        <v>0</v>
      </c>
      <c r="DN223" s="13">
        <f>Tabela115[[#This Row],[GESTÃO
Infraestrutura
Proposta Orçamentária Inicial]]+Tabela115[[#This Row],[GESTÃO
Infraestrutura
Transposições Orçamentárias 
Nº __ a __ 
e
Reformulações
aprovadas]]</f>
        <v>0</v>
      </c>
      <c r="DO223" s="38">
        <f>DO224+DO246+DO265+DO272</f>
        <v>0</v>
      </c>
      <c r="DP223" s="196" t="e">
        <f>Tabela115[[#This Row],[GESTÃO
Infraestrutura
Despesa Liquidada até __/__/____]]/Tabela115[[#This Row],[GESTÃO
Infraestrutura
Orçamento 
Atualizado]]</f>
        <v>#DIV/0!</v>
      </c>
      <c r="DQ223" s="38">
        <f>DQ224+DQ246+DQ265+DQ272</f>
        <v>0</v>
      </c>
      <c r="DR223" s="196" t="e">
        <f>Tabela115[[#This Row],[GESTÃO
Infraestrutura
(+)
Suplementação
 proposta para a
_ª Reformulação]]/Tabela115[[#This Row],[GESTÃO
Infraestrutura
Orçamento 
Atualizado]]</f>
        <v>#DIV/0!</v>
      </c>
      <c r="DS223" s="38">
        <f>DS224+DS246+DS265+DS272</f>
        <v>0</v>
      </c>
      <c r="DT223" s="196" t="e">
        <f>Tabela115[[#This Row],[GESTÃO
Infraestrutura
(-)
Redução
proposta para a
_ª Reformulação]]/Tabela115[[#This Row],[GESTÃO
Infraestrutura
Orçamento 
Atualizado]]</f>
        <v>#DIV/0!</v>
      </c>
      <c r="DU223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3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3" s="6"/>
    </row>
    <row r="224" spans="1:127" s="4" customFormat="1" ht="12.75" x14ac:dyDescent="0.25">
      <c r="A224" s="74" t="s">
        <v>239</v>
      </c>
      <c r="B224" s="189" t="s">
        <v>240</v>
      </c>
      <c r="C224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4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4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4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4" s="216" t="e">
        <f>Tabela115[[#This Row],[DESPESA
LIQUIDADA ATÉ
 __/__/____]]/Tabela115[[#This Row],[ORÇAMENTO
ATUALIZADO]]</f>
        <v>#DIV/0!</v>
      </c>
      <c r="H224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4" s="270" t="e">
        <f>Tabela115[[#This Row],[(+)
SUPLEMENTAÇÃO
PROPOSTA PARA A
_ª
REFORMULAÇÃO]]/Tabela115[[#This Row],[ORÇAMENTO
ATUALIZADO]]</f>
        <v>#DIV/0!</v>
      </c>
      <c r="J224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4" s="270" t="e">
        <f>-Tabela115[[#This Row],[(-)
REDUÇÃO
PROPOSTA PARA A
_ª
REFORMULAÇÃO]]/Tabela115[[#This Row],[ORÇAMENTO
ATUALIZADO]]</f>
        <v>#DIV/0!</v>
      </c>
      <c r="L224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4" s="272" t="e">
        <f>(Tabela115[[#This Row],[PROPOSTA
ORÇAMENTÁRIA
ATUALIZADA
APÓS A
_ª
REFORMULAÇÃO]]/Tabela115[[#This Row],[ORÇAMENTO
ATUALIZADO]])-1</f>
        <v>#DIV/0!</v>
      </c>
      <c r="N224" s="198">
        <f>N225+N228+N230+N240+N244</f>
        <v>0</v>
      </c>
      <c r="O224" s="38">
        <f>O225+O228+O230+O240+O244</f>
        <v>0</v>
      </c>
      <c r="P224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4" s="38">
        <f>Q225+Q228+Q230+Q240+Q244</f>
        <v>0</v>
      </c>
      <c r="R224" s="196" t="e">
        <f>Tabela115[[#This Row],[GOVERNANÇA
Direção e
Liderança
Despesa Liquidada até __/__/____]]/Tabela115[[#This Row],[GOVERNANÇA
Direção e
Liderança
Orçamento 
Atualizado]]</f>
        <v>#DIV/0!</v>
      </c>
      <c r="S224" s="38">
        <f>S225+S228+S230+S240+S244</f>
        <v>0</v>
      </c>
      <c r="T224" s="196" t="e">
        <f>Tabela115[[#This Row],[GOVERNANÇA
Direção e
Liderança
(+)
Suplementação
 proposta para a
_ª Reformulação]]/Tabela115[[#This Row],[GOVERNANÇA
Direção e
Liderança
Orçamento 
Atualizado]]</f>
        <v>#DIV/0!</v>
      </c>
      <c r="U224" s="38">
        <f>U225+U228+U230+U240+U244</f>
        <v>0</v>
      </c>
      <c r="V224" s="199" t="e">
        <f>-Tabela115[[#This Row],[GOVERNANÇA
Direção e
Liderança
(-)
Redução
proposta para a
_ª Reformulação]]/Tabela115[[#This Row],[GOVERNANÇA
Direção e
Liderança
Orçamento 
Atualizado]]</f>
        <v>#DIV/0!</v>
      </c>
      <c r="W224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4" s="13">
        <f>X225+X228+X230+X240+X244</f>
        <v>0</v>
      </c>
      <c r="Y224" s="13">
        <f>Y225+Y228+Y230+Y240+Y244</f>
        <v>0</v>
      </c>
      <c r="Z224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4" s="38">
        <f>AA225+AA228+AA230+AA240+AA244</f>
        <v>0</v>
      </c>
      <c r="AB224" s="196" t="e">
        <f>Tabela115[[#This Row],[GOVERNANÇA
Relacionamento 
Institucional
Despesa Liquidada até __/__/____]]/Tabela115[[#This Row],[GOVERNANÇA
Relacionamento 
Institucional
Orçamento 
Atualizado]]</f>
        <v>#DIV/0!</v>
      </c>
      <c r="AC224" s="38">
        <f>AC225+AC228+AC230+AC240+AC244</f>
        <v>0</v>
      </c>
      <c r="AD224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4" s="38">
        <f>AE225+AE228+AE230+AE240+AE244</f>
        <v>0</v>
      </c>
      <c r="AF224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4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4" s="13">
        <f>AH225+AH228+AH230+AH240+AH244</f>
        <v>0</v>
      </c>
      <c r="AI224" s="38">
        <f>AI225+AI228+AI230+AI240+AI244</f>
        <v>0</v>
      </c>
      <c r="AJ224" s="38">
        <f>Tabela115[[#This Row],[GOVERNANÇA
Estratégia
Proposta Orçamentária Inicial]]+Tabela115[[#This Row],[GOVERNANÇA
Estratégia
Transposições Orçamentárias 
Nº __ a __ 
e
Reformulações
aprovadas]]</f>
        <v>0</v>
      </c>
      <c r="AK224" s="38">
        <f>AK225+AK228+AK230+AK240+AK244</f>
        <v>0</v>
      </c>
      <c r="AL224" s="199" t="e">
        <f>Tabela115[[#This Row],[GOVERNANÇA
Estratégia
Despesa Liquidada até __/__/____]]/Tabela115[[#This Row],[GOVERNANÇA
Estratégia
Orçamento 
Atualizado]]</f>
        <v>#DIV/0!</v>
      </c>
      <c r="AM224" s="38">
        <f>AM225+AM228+AM230+AM240+AM244</f>
        <v>0</v>
      </c>
      <c r="AN224" s="196" t="e">
        <f>Tabela115[[#This Row],[GOVERNANÇA
Estratégia
(+)
Suplementação
 proposta para a
_ª Reformulação]]/Tabela115[[#This Row],[GOVERNANÇA
Estratégia
Orçamento 
Atualizado]]</f>
        <v>#DIV/0!</v>
      </c>
      <c r="AO224" s="38">
        <f>AO225+AO228+AO230+AO240+AO244</f>
        <v>0</v>
      </c>
      <c r="AP224" s="196" t="e">
        <f>-Tabela115[[#This Row],[GOVERNANÇA
Estratégia
(-)
Redução
proposta para a
_ª Reformulação]]/Tabela115[[#This Row],[GOVERNANÇA
Estratégia
Orçamento 
Atualizado]]</f>
        <v>#DIV/0!</v>
      </c>
      <c r="AQ224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4" s="13">
        <f>AR225+AR228+AR230+AR240+AR244</f>
        <v>0</v>
      </c>
      <c r="AS224" s="38">
        <f>AS225+AS228+AS230+AS240+AS244</f>
        <v>0</v>
      </c>
      <c r="AT224" s="38">
        <f>Tabela115[[#This Row],[GOVERNANÇA
Controle
Proposta Orçamentária Inicial]]+Tabela115[[#This Row],[GOVERNANÇA
Controle
Transposições Orçamentárias 
Nº __ a __ 
e
Reformulações
aprovadas]]</f>
        <v>0</v>
      </c>
      <c r="AU224" s="38">
        <f>AU225+AU228+AU230+AU240+AU244</f>
        <v>0</v>
      </c>
      <c r="AV224" s="196" t="e">
        <f>Tabela115[[#This Row],[GOVERNANÇA
Controle
Despesa Liquidada até __/__/____]]/Tabela115[[#This Row],[GOVERNANÇA
Controle
Orçamento 
Atualizado]]</f>
        <v>#DIV/0!</v>
      </c>
      <c r="AW224" s="38">
        <f>AW225+AW228+AW230+AW240+AW244</f>
        <v>0</v>
      </c>
      <c r="AX224" s="196" t="e">
        <f>Tabela115[[#This Row],[GOVERNANÇA
Controle
(+)
Suplementação
 proposta para a
_ª Reformulação]]/Tabela115[[#This Row],[GOVERNANÇA
Controle
Orçamento 
Atualizado]]</f>
        <v>#DIV/0!</v>
      </c>
      <c r="AY224" s="38">
        <f>AY225+AY228+AY230+AY240+AY244</f>
        <v>0</v>
      </c>
      <c r="AZ224" s="196" t="e">
        <f>-Tabela115[[#This Row],[GOVERNANÇA
Controle
(-)
Redução
proposta para a
_ª Reformulação]]/Tabela115[[#This Row],[GOVERNANÇA
Controle
Orçamento 
Atualizado]]</f>
        <v>#DIV/0!</v>
      </c>
      <c r="BA224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4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4" s="198">
        <f>BC225+BC228+BC230+BC240+BC244</f>
        <v>0</v>
      </c>
      <c r="BD224" s="38">
        <f>BD225+BD228+BD230+BD240+BD244</f>
        <v>0</v>
      </c>
      <c r="BE224" s="38">
        <f>Tabela115[[#This Row],[FINALIDADE
Fiscalização
Proposta Orçamentária Inicial]]+Tabela115[[#This Row],[FINALIDADE
Fiscalização
Transposições Orçamentárias 
Nº __ a __ 
e
Reformulações
aprovadas]]</f>
        <v>0</v>
      </c>
      <c r="BF224" s="38">
        <f>BF225+BF228+BF230+BF240+BF244</f>
        <v>0</v>
      </c>
      <c r="BG224" s="196" t="e">
        <f>Tabela115[[#This Row],[FINALIDADE
Fiscalização
Despesa Liquidada até __/__/____]]/Tabela115[[#This Row],[FINALIDADE
Fiscalização
Orçamento 
Atualizado]]</f>
        <v>#DIV/0!</v>
      </c>
      <c r="BH224" s="38">
        <f>BH225+BH228+BH230+BH240+BH244</f>
        <v>0</v>
      </c>
      <c r="BI224" s="196" t="e">
        <f>Tabela115[[#This Row],[FINALIDADE
Fiscalização
(+)
Suplementação
 proposta para a
_ª Reformulação]]/Tabela115[[#This Row],[FINALIDADE
Fiscalização
Orçamento 
Atualizado]]</f>
        <v>#DIV/0!</v>
      </c>
      <c r="BJ224" s="38">
        <f>BJ225+BJ228+BJ230+BJ240+BJ244</f>
        <v>0</v>
      </c>
      <c r="BK224" s="196" t="e">
        <f>Tabela115[[#This Row],[FINALIDADE
Fiscalização
(-)
Redução
proposta para a
_ª Reformulação]]/Tabela115[[#This Row],[FINALIDADE
Fiscalização
Orçamento 
Atualizado]]</f>
        <v>#DIV/0!</v>
      </c>
      <c r="BL224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4" s="13">
        <f>BM225+BM228+BM230+BM240+BM244</f>
        <v>0</v>
      </c>
      <c r="BN224" s="38">
        <f>BN225+BN228+BN230+BN240+BN244</f>
        <v>0</v>
      </c>
      <c r="BO224" s="38">
        <f>Tabela115[[#This Row],[FINALIDADE
Registro
Proposta Orçamentária Inicial]]+Tabela115[[#This Row],[FINALIDADE
Registro
Transposições Orçamentárias 
Nº __ a __ 
e
Reformulações
aprovadas]]</f>
        <v>0</v>
      </c>
      <c r="BP224" s="38">
        <f>BP225+BP228+BP230+BP240+BP244</f>
        <v>0</v>
      </c>
      <c r="BQ224" s="199" t="e">
        <f>Tabela115[[#This Row],[FINALIDADE
Registro
Despesa Liquidada até __/__/____]]/Tabela115[[#This Row],[FINALIDADE
Registro
Orçamento 
Atualizado]]</f>
        <v>#DIV/0!</v>
      </c>
      <c r="BR224" s="38">
        <f>BR225+BR228+BR230+BR240+BR244</f>
        <v>0</v>
      </c>
      <c r="BS224" s="199" t="e">
        <f>Tabela115[[#This Row],[FINALIDADE
Registro
(+)
Suplementação
 proposta para a
_ª Reformulação]]/Tabela115[[#This Row],[FINALIDADE
Registro
Orçamento 
Atualizado]]</f>
        <v>#DIV/0!</v>
      </c>
      <c r="BT224" s="38">
        <f>BT225+BT228+BT230+BT240+BT244</f>
        <v>0</v>
      </c>
      <c r="BU224" s="199" t="e">
        <f>Tabela115[[#This Row],[FINALIDADE
Registro
(-)
Redução
proposta para a
_ª Reformulação]]/Tabela115[[#This Row],[FINALIDADE
Registro
Orçamento 
Atualizado]]</f>
        <v>#DIV/0!</v>
      </c>
      <c r="BV224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4" s="242">
        <f>BW225+BW228+BW230+BW240+BW244</f>
        <v>0</v>
      </c>
      <c r="BX224" s="13">
        <f>BX225+BX228+BX230+BX240+BX244</f>
        <v>0</v>
      </c>
      <c r="BY224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4" s="38">
        <f>BZ225+BZ228+BZ230+BZ240+BZ244</f>
        <v>0</v>
      </c>
      <c r="CA224" s="196" t="e">
        <f>Tabela115[[#This Row],[FINALIDADE
Julgamento e Normatização
Despesa Liquidada até __/__/____]]/Tabela115[[#This Row],[FINALIDADE
Julgamento e Normatização
Orçamento 
Atualizado]]</f>
        <v>#DIV/0!</v>
      </c>
      <c r="CB224" s="38">
        <f>CB225+CB228+CB230+CB240+CB244</f>
        <v>0</v>
      </c>
      <c r="CC224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4" s="38">
        <f>CD225+CD228+CD230+CD240+CD244</f>
        <v>0</v>
      </c>
      <c r="CE224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24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4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4" s="13">
        <f>CH225+CH228+CH230+CH240+CH244</f>
        <v>0</v>
      </c>
      <c r="CI224" s="13">
        <f>CI225+CI228+CI230+CI240+CI244</f>
        <v>0</v>
      </c>
      <c r="CJ224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4" s="38">
        <f>CK225+CK228+CK230+CK240+CK244</f>
        <v>0</v>
      </c>
      <c r="CL224" s="196" t="e">
        <f>Tabela115[[#This Row],[GESTÃO
Comunicação 
e Eventos
Despesa Liquidada até __/__/____]]/Tabela115[[#This Row],[GESTÃO
Comunicação 
e Eventos
Orçamento 
Atualizado]]</f>
        <v>#DIV/0!</v>
      </c>
      <c r="CM224" s="38">
        <f>CM225+CM228+CM230+CM240+CM244</f>
        <v>0</v>
      </c>
      <c r="CN224" s="196" t="e">
        <f>Tabela115[[#This Row],[GESTÃO
Comunicação 
e Eventos
(+)
Suplementação
 proposta para a
_ª Reformulação]]/Tabela115[[#This Row],[GESTÃO
Comunicação 
e Eventos
Orçamento 
Atualizado]]</f>
        <v>#DIV/0!</v>
      </c>
      <c r="CO224" s="38">
        <f>CO225+CO228+CO230+CO240+CO244</f>
        <v>0</v>
      </c>
      <c r="CP224" s="196" t="e">
        <f>-Tabela115[[#This Row],[GESTÃO
Comunicação 
e Eventos
(-)
Redução
proposta para a
_ª Reformulação]]/Tabela115[[#This Row],[GESTÃO
Comunicação 
e Eventos
Orçamento 
Atualizado]]</f>
        <v>#DIV/0!</v>
      </c>
      <c r="CQ224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4" s="13">
        <f>CR225+CR228+CR230+CR240+CR244</f>
        <v>0</v>
      </c>
      <c r="CS224" s="13">
        <f>CS225+CS228+CS230+CS240+CS244</f>
        <v>0</v>
      </c>
      <c r="CT224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4" s="38">
        <f>CU225+CU228+CU230+CU240+CU244</f>
        <v>0</v>
      </c>
      <c r="CV224" s="196" t="e">
        <f>Tabela115[[#This Row],[GESTÃO
Suporte Técnico-Administrativo
Despesa Liquidada até __/__/____]]/Tabela115[[#This Row],[GESTÃO
Suporte Técnico-Administrativo
Orçamento 
Atualizado]]</f>
        <v>#DIV/0!</v>
      </c>
      <c r="CW224" s="38">
        <f>CW225+CW228+CW230+CW240+CW244</f>
        <v>0</v>
      </c>
      <c r="CX224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4" s="38">
        <f>CY225+CY228+CY230+CY240+CY244</f>
        <v>0</v>
      </c>
      <c r="CZ224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24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4" s="13">
        <f>DB225+DB228+DB230+DB240+DB244</f>
        <v>0</v>
      </c>
      <c r="DC224" s="13">
        <f>DC225+DC228+DC230+DC240+DC244</f>
        <v>0</v>
      </c>
      <c r="DD224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4" s="38">
        <f>DE225+DE228+DE230+DE240+DE244</f>
        <v>0</v>
      </c>
      <c r="DF224" s="196" t="e">
        <f>Tabela115[[#This Row],[GESTÃO
Tecnologia da
Informação
Despesa Liquidada até __/__/____]]/Tabela115[[#This Row],[GESTÃO
Tecnologia da
Informação
Orçamento 
Atualizado]]</f>
        <v>#DIV/0!</v>
      </c>
      <c r="DG224" s="38">
        <f>DG225+DG228+DG230+DG240+DG244</f>
        <v>0</v>
      </c>
      <c r="DH224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24" s="38">
        <f>DI225+DI228+DI230+DI240+DI244</f>
        <v>0</v>
      </c>
      <c r="DJ224" s="196" t="e">
        <f>-Tabela115[[#This Row],[GESTÃO
Tecnologia da
Informação
(-)
Redução
proposta para a
_ª Reformulação]]/Tabela115[[#This Row],[GESTÃO
Tecnologia da
Informação
Orçamento 
Atualizado]]</f>
        <v>#DIV/0!</v>
      </c>
      <c r="DK224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4" s="13">
        <f>DL225+DL228+DL230+DL240+DL244</f>
        <v>0</v>
      </c>
      <c r="DM224" s="13">
        <f>DM225+DM228+DM230+DM240+DM244</f>
        <v>0</v>
      </c>
      <c r="DN224" s="13">
        <f>Tabela115[[#This Row],[GESTÃO
Infraestrutura
Proposta Orçamentária Inicial]]+Tabela115[[#This Row],[GESTÃO
Infraestrutura
Transposições Orçamentárias 
Nº __ a __ 
e
Reformulações
aprovadas]]</f>
        <v>0</v>
      </c>
      <c r="DO224" s="38">
        <f>DO225+DO228+DO230+DO240+DO244</f>
        <v>0</v>
      </c>
      <c r="DP224" s="196" t="e">
        <f>Tabela115[[#This Row],[GESTÃO
Infraestrutura
Despesa Liquidada até __/__/____]]/Tabela115[[#This Row],[GESTÃO
Infraestrutura
Orçamento 
Atualizado]]</f>
        <v>#DIV/0!</v>
      </c>
      <c r="DQ224" s="38">
        <f>DQ225+DQ228+DQ230+DQ240+DQ244</f>
        <v>0</v>
      </c>
      <c r="DR224" s="196" t="e">
        <f>Tabela115[[#This Row],[GESTÃO
Infraestrutura
(+)
Suplementação
 proposta para a
_ª Reformulação]]/Tabela115[[#This Row],[GESTÃO
Infraestrutura
Orçamento 
Atualizado]]</f>
        <v>#DIV/0!</v>
      </c>
      <c r="DS224" s="38">
        <f>DS225+DS228+DS230+DS240+DS244</f>
        <v>0</v>
      </c>
      <c r="DT224" s="196" t="e">
        <f>Tabela115[[#This Row],[GESTÃO
Infraestrutura
(-)
Redução
proposta para a
_ª Reformulação]]/Tabela115[[#This Row],[GESTÃO
Infraestrutura
Orçamento 
Atualizado]]</f>
        <v>#DIV/0!</v>
      </c>
      <c r="DU224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4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4" s="6"/>
    </row>
    <row r="225" spans="1:127" s="37" customFormat="1" ht="12" x14ac:dyDescent="0.25">
      <c r="A225" s="74" t="s">
        <v>241</v>
      </c>
      <c r="B225" s="212" t="s">
        <v>910</v>
      </c>
      <c r="C225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5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5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5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5" s="216" t="e">
        <f>Tabela115[[#This Row],[DESPESA
LIQUIDADA ATÉ
 __/__/____]]/Tabela115[[#This Row],[ORÇAMENTO
ATUALIZADO]]</f>
        <v>#DIV/0!</v>
      </c>
      <c r="H225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5" s="270" t="e">
        <f>Tabela115[[#This Row],[(+)
SUPLEMENTAÇÃO
PROPOSTA PARA A
_ª
REFORMULAÇÃO]]/Tabela115[[#This Row],[ORÇAMENTO
ATUALIZADO]]</f>
        <v>#DIV/0!</v>
      </c>
      <c r="J225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5" s="270" t="e">
        <f>-Tabela115[[#This Row],[(-)
REDUÇÃO
PROPOSTA PARA A
_ª
REFORMULAÇÃO]]/Tabela115[[#This Row],[ORÇAMENTO
ATUALIZADO]]</f>
        <v>#DIV/0!</v>
      </c>
      <c r="L225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5" s="272" t="e">
        <f>(Tabela115[[#This Row],[PROPOSTA
ORÇAMENTÁRIA
ATUALIZADA
APÓS A
_ª
REFORMULAÇÃO]]/Tabela115[[#This Row],[ORÇAMENTO
ATUALIZADO]])-1</f>
        <v>#DIV/0!</v>
      </c>
      <c r="N225" s="221">
        <f>SUM(N226:N227)</f>
        <v>0</v>
      </c>
      <c r="O225" s="92">
        <f>SUM(O226:O227)</f>
        <v>0</v>
      </c>
      <c r="P225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5" s="92">
        <f>SUM(Q226:Q227)</f>
        <v>0</v>
      </c>
      <c r="R225" s="217" t="e">
        <f>Tabela115[[#This Row],[GOVERNANÇA
Direção e
Liderança
Despesa Liquidada até __/__/____]]/Tabela115[[#This Row],[GOVERNANÇA
Direção e
Liderança
Orçamento 
Atualizado]]</f>
        <v>#DIV/0!</v>
      </c>
      <c r="S225" s="92">
        <f>SUM(S226:S227)</f>
        <v>0</v>
      </c>
      <c r="T225" s="217" t="e">
        <f>Tabela115[[#This Row],[GOVERNANÇA
Direção e
Liderança
(+)
Suplementação
 proposta para a
_ª Reformulação]]/Tabela115[[#This Row],[GOVERNANÇA
Direção e
Liderança
Orçamento 
Atualizado]]</f>
        <v>#DIV/0!</v>
      </c>
      <c r="U225" s="92">
        <f>SUM(U226:U227)</f>
        <v>0</v>
      </c>
      <c r="V225" s="220" t="e">
        <f>-Tabela115[[#This Row],[GOVERNANÇA
Direção e
Liderança
(-)
Redução
proposta para a
_ª Reformulação]]/Tabela115[[#This Row],[GOVERNANÇA
Direção e
Liderança
Orçamento 
Atualizado]]</f>
        <v>#DIV/0!</v>
      </c>
      <c r="W225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5" s="80">
        <f>SUM(X226:X227)</f>
        <v>0</v>
      </c>
      <c r="Y225" s="80">
        <f>SUM(Y226:Y227)</f>
        <v>0</v>
      </c>
      <c r="Z225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5" s="92">
        <f>SUM(AA226:AA227)</f>
        <v>0</v>
      </c>
      <c r="AB225" s="217" t="e">
        <f>Tabela115[[#This Row],[GOVERNANÇA
Relacionamento 
Institucional
Despesa Liquidada até __/__/____]]/Tabela115[[#This Row],[GOVERNANÇA
Relacionamento 
Institucional
Orçamento 
Atualizado]]</f>
        <v>#DIV/0!</v>
      </c>
      <c r="AC225" s="92">
        <f>SUM(AC226:AC227)</f>
        <v>0</v>
      </c>
      <c r="AD225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5" s="92">
        <f>SUM(AE226:AE227)</f>
        <v>0</v>
      </c>
      <c r="AF225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5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5" s="80">
        <f>SUM(AH226:AH227)</f>
        <v>0</v>
      </c>
      <c r="AI225" s="92">
        <f>SUM(AI226:AI227)</f>
        <v>0</v>
      </c>
      <c r="AJ225" s="92">
        <f>Tabela115[[#This Row],[GOVERNANÇA
Estratégia
Proposta Orçamentária Inicial]]+Tabela115[[#This Row],[GOVERNANÇA
Estratégia
Transposições Orçamentárias 
Nº __ a __ 
e
Reformulações
aprovadas]]</f>
        <v>0</v>
      </c>
      <c r="AK225" s="92">
        <f>SUM(AK226:AK227)</f>
        <v>0</v>
      </c>
      <c r="AL225" s="220" t="e">
        <f>Tabela115[[#This Row],[GOVERNANÇA
Estratégia
Despesa Liquidada até __/__/____]]/Tabela115[[#This Row],[GOVERNANÇA
Estratégia
Orçamento 
Atualizado]]</f>
        <v>#DIV/0!</v>
      </c>
      <c r="AM225" s="92">
        <f>SUM(AM226:AM227)</f>
        <v>0</v>
      </c>
      <c r="AN225" s="217" t="e">
        <f>Tabela115[[#This Row],[GOVERNANÇA
Estratégia
(+)
Suplementação
 proposta para a
_ª Reformulação]]/Tabela115[[#This Row],[GOVERNANÇA
Estratégia
Orçamento 
Atualizado]]</f>
        <v>#DIV/0!</v>
      </c>
      <c r="AO225" s="92">
        <f>SUM(AO226:AO227)</f>
        <v>0</v>
      </c>
      <c r="AP225" s="217" t="e">
        <f>-Tabela115[[#This Row],[GOVERNANÇA
Estratégia
(-)
Redução
proposta para a
_ª Reformulação]]/Tabela115[[#This Row],[GOVERNANÇA
Estratégia
Orçamento 
Atualizado]]</f>
        <v>#DIV/0!</v>
      </c>
      <c r="AQ225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5" s="80">
        <f>SUM(AR226:AR227)</f>
        <v>0</v>
      </c>
      <c r="AS225" s="92">
        <f>SUM(AS226:AS227)</f>
        <v>0</v>
      </c>
      <c r="AT225" s="92">
        <f>Tabela115[[#This Row],[GOVERNANÇA
Controle
Proposta Orçamentária Inicial]]+Tabela115[[#This Row],[GOVERNANÇA
Controle
Transposições Orçamentárias 
Nº __ a __ 
e
Reformulações
aprovadas]]</f>
        <v>0</v>
      </c>
      <c r="AU225" s="92">
        <f>SUM(AU226:AU227)</f>
        <v>0</v>
      </c>
      <c r="AV225" s="217" t="e">
        <f>Tabela115[[#This Row],[GOVERNANÇA
Controle
Despesa Liquidada até __/__/____]]/Tabela115[[#This Row],[GOVERNANÇA
Controle
Orçamento 
Atualizado]]</f>
        <v>#DIV/0!</v>
      </c>
      <c r="AW225" s="92">
        <f>SUM(AW226:AW227)</f>
        <v>0</v>
      </c>
      <c r="AX225" s="217" t="e">
        <f>Tabela115[[#This Row],[GOVERNANÇA
Controle
(+)
Suplementação
 proposta para a
_ª Reformulação]]/Tabela115[[#This Row],[GOVERNANÇA
Controle
Orçamento 
Atualizado]]</f>
        <v>#DIV/0!</v>
      </c>
      <c r="AY225" s="92">
        <f>SUM(AY226:AY227)</f>
        <v>0</v>
      </c>
      <c r="AZ225" s="217" t="e">
        <f>-Tabela115[[#This Row],[GOVERNANÇA
Controle
(-)
Redução
proposta para a
_ª Reformulação]]/Tabela115[[#This Row],[GOVERNANÇA
Controle
Orçamento 
Atualizado]]</f>
        <v>#DIV/0!</v>
      </c>
      <c r="BA225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5" s="221">
        <f>SUM(BC226:BC227)</f>
        <v>0</v>
      </c>
      <c r="BD225" s="92">
        <f>SUM(BD226:BD227)</f>
        <v>0</v>
      </c>
      <c r="BE225" s="92">
        <f>Tabela115[[#This Row],[FINALIDADE
Fiscalização
Proposta Orçamentária Inicial]]+Tabela115[[#This Row],[FINALIDADE
Fiscalização
Transposições Orçamentárias 
Nº __ a __ 
e
Reformulações
aprovadas]]</f>
        <v>0</v>
      </c>
      <c r="BF225" s="92">
        <f>SUM(BF226:BF227)</f>
        <v>0</v>
      </c>
      <c r="BG225" s="217" t="e">
        <f>Tabela115[[#This Row],[FINALIDADE
Fiscalização
Despesa Liquidada até __/__/____]]/Tabela115[[#This Row],[FINALIDADE
Fiscalização
Orçamento 
Atualizado]]</f>
        <v>#DIV/0!</v>
      </c>
      <c r="BH225" s="92">
        <f>SUM(BH226:BH227)</f>
        <v>0</v>
      </c>
      <c r="BI225" s="217" t="e">
        <f>Tabela115[[#This Row],[FINALIDADE
Fiscalização
(+)
Suplementação
 proposta para a
_ª Reformulação]]/Tabela115[[#This Row],[FINALIDADE
Fiscalização
Orçamento 
Atualizado]]</f>
        <v>#DIV/0!</v>
      </c>
      <c r="BJ225" s="92">
        <f>SUM(BJ226:BJ227)</f>
        <v>0</v>
      </c>
      <c r="BK225" s="217" t="e">
        <f>Tabela115[[#This Row],[FINALIDADE
Fiscalização
(-)
Redução
proposta para a
_ª Reformulação]]/Tabela115[[#This Row],[FINALIDADE
Fiscalização
Orçamento 
Atualizado]]</f>
        <v>#DIV/0!</v>
      </c>
      <c r="BL225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5" s="80">
        <f>SUM(BM226:BM227)</f>
        <v>0</v>
      </c>
      <c r="BN225" s="92">
        <f>SUM(BN226:BN227)</f>
        <v>0</v>
      </c>
      <c r="BO225" s="92">
        <f>Tabela115[[#This Row],[FINALIDADE
Registro
Proposta Orçamentária Inicial]]+Tabela115[[#This Row],[FINALIDADE
Registro
Transposições Orçamentárias 
Nº __ a __ 
e
Reformulações
aprovadas]]</f>
        <v>0</v>
      </c>
      <c r="BP225" s="92">
        <f>SUM(BP226:BP227)</f>
        <v>0</v>
      </c>
      <c r="BQ225" s="220" t="e">
        <f>Tabela115[[#This Row],[FINALIDADE
Registro
Despesa Liquidada até __/__/____]]/Tabela115[[#This Row],[FINALIDADE
Registro
Orçamento 
Atualizado]]</f>
        <v>#DIV/0!</v>
      </c>
      <c r="BR225" s="92">
        <f>SUM(BR226:BR227)</f>
        <v>0</v>
      </c>
      <c r="BS225" s="220" t="e">
        <f>Tabela115[[#This Row],[FINALIDADE
Registro
(+)
Suplementação
 proposta para a
_ª Reformulação]]/Tabela115[[#This Row],[FINALIDADE
Registro
Orçamento 
Atualizado]]</f>
        <v>#DIV/0!</v>
      </c>
      <c r="BT225" s="92">
        <f>SUM(BT226:BT227)</f>
        <v>0</v>
      </c>
      <c r="BU225" s="220" t="e">
        <f>Tabela115[[#This Row],[FINALIDADE
Registro
(-)
Redução
proposta para a
_ª Reformulação]]/Tabela115[[#This Row],[FINALIDADE
Registro
Orçamento 
Atualizado]]</f>
        <v>#DIV/0!</v>
      </c>
      <c r="BV225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5" s="243">
        <f>SUM(BW226:BW227)</f>
        <v>0</v>
      </c>
      <c r="BX225" s="80">
        <f>SUM(BX226:BX227)</f>
        <v>0</v>
      </c>
      <c r="BY225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5" s="92">
        <f>SUM(BZ226:BZ227)</f>
        <v>0</v>
      </c>
      <c r="CA225" s="217" t="e">
        <f>Tabela115[[#This Row],[FINALIDADE
Julgamento e Normatização
Despesa Liquidada até __/__/____]]/Tabela115[[#This Row],[FINALIDADE
Julgamento e Normatização
Orçamento 
Atualizado]]</f>
        <v>#DIV/0!</v>
      </c>
      <c r="CB225" s="92">
        <f>SUM(CB226:CB227)</f>
        <v>0</v>
      </c>
      <c r="CC225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5" s="92">
        <f>SUM(CD226:CD227)</f>
        <v>0</v>
      </c>
      <c r="CE225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25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5" s="80">
        <f>SUM(CH226:CH227)</f>
        <v>0</v>
      </c>
      <c r="CI225" s="80">
        <f>SUM(CI226:CI227)</f>
        <v>0</v>
      </c>
      <c r="CJ225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5" s="92">
        <f>SUM(CK226:CK227)</f>
        <v>0</v>
      </c>
      <c r="CL225" s="217" t="e">
        <f>Tabela115[[#This Row],[GESTÃO
Comunicação 
e Eventos
Despesa Liquidada até __/__/____]]/Tabela115[[#This Row],[GESTÃO
Comunicação 
e Eventos
Orçamento 
Atualizado]]</f>
        <v>#DIV/0!</v>
      </c>
      <c r="CM225" s="92">
        <f>SUM(CM226:CM227)</f>
        <v>0</v>
      </c>
      <c r="CN225" s="217" t="e">
        <f>Tabela115[[#This Row],[GESTÃO
Comunicação 
e Eventos
(+)
Suplementação
 proposta para a
_ª Reformulação]]/Tabela115[[#This Row],[GESTÃO
Comunicação 
e Eventos
Orçamento 
Atualizado]]</f>
        <v>#DIV/0!</v>
      </c>
      <c r="CO225" s="92">
        <f>SUM(CO226:CO227)</f>
        <v>0</v>
      </c>
      <c r="CP225" s="217" t="e">
        <f>-Tabela115[[#This Row],[GESTÃO
Comunicação 
e Eventos
(-)
Redução
proposta para a
_ª Reformulação]]/Tabela115[[#This Row],[GESTÃO
Comunicação 
e Eventos
Orçamento 
Atualizado]]</f>
        <v>#DIV/0!</v>
      </c>
      <c r="CQ225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5" s="80">
        <f>SUM(CR226:CR227)</f>
        <v>0</v>
      </c>
      <c r="CS225" s="80">
        <f>SUM(CS226:CS227)</f>
        <v>0</v>
      </c>
      <c r="CT225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5" s="92">
        <f>SUM(CU226:CU227)</f>
        <v>0</v>
      </c>
      <c r="CV225" s="217" t="e">
        <f>Tabela115[[#This Row],[GESTÃO
Suporte Técnico-Administrativo
Despesa Liquidada até __/__/____]]/Tabela115[[#This Row],[GESTÃO
Suporte Técnico-Administrativo
Orçamento 
Atualizado]]</f>
        <v>#DIV/0!</v>
      </c>
      <c r="CW225" s="92">
        <f>SUM(CW226:CW227)</f>
        <v>0</v>
      </c>
      <c r="CX225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5" s="92">
        <f>SUM(CY226:CY227)</f>
        <v>0</v>
      </c>
      <c r="CZ225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25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5" s="80">
        <f>SUM(DB226:DB227)</f>
        <v>0</v>
      </c>
      <c r="DC225" s="80">
        <f>SUM(DC226:DC227)</f>
        <v>0</v>
      </c>
      <c r="DD225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5" s="92">
        <f>SUM(DE226:DE227)</f>
        <v>0</v>
      </c>
      <c r="DF225" s="217" t="e">
        <f>Tabela115[[#This Row],[GESTÃO
Tecnologia da
Informação
Despesa Liquidada até __/__/____]]/Tabela115[[#This Row],[GESTÃO
Tecnologia da
Informação
Orçamento 
Atualizado]]</f>
        <v>#DIV/0!</v>
      </c>
      <c r="DG225" s="92">
        <f>SUM(DG226:DG227)</f>
        <v>0</v>
      </c>
      <c r="DH225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25" s="92">
        <f>SUM(DI226:DI227)</f>
        <v>0</v>
      </c>
      <c r="DJ225" s="217" t="e">
        <f>-Tabela115[[#This Row],[GESTÃO
Tecnologia da
Informação
(-)
Redução
proposta para a
_ª Reformulação]]/Tabela115[[#This Row],[GESTÃO
Tecnologia da
Informação
Orçamento 
Atualizado]]</f>
        <v>#DIV/0!</v>
      </c>
      <c r="DK225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5" s="80">
        <f>SUM(DL226:DL227)</f>
        <v>0</v>
      </c>
      <c r="DM225" s="80">
        <f>SUM(DM226:DM227)</f>
        <v>0</v>
      </c>
      <c r="DN225" s="80">
        <f>Tabela115[[#This Row],[GESTÃO
Infraestrutura
Proposta Orçamentária Inicial]]+Tabela115[[#This Row],[GESTÃO
Infraestrutura
Transposições Orçamentárias 
Nº __ a __ 
e
Reformulações
aprovadas]]</f>
        <v>0</v>
      </c>
      <c r="DO225" s="92">
        <f>SUM(DO226:DO227)</f>
        <v>0</v>
      </c>
      <c r="DP225" s="217" t="e">
        <f>Tabela115[[#This Row],[GESTÃO
Infraestrutura
Despesa Liquidada até __/__/____]]/Tabela115[[#This Row],[GESTÃO
Infraestrutura
Orçamento 
Atualizado]]</f>
        <v>#DIV/0!</v>
      </c>
      <c r="DQ225" s="92">
        <f>SUM(DQ226:DQ227)</f>
        <v>0</v>
      </c>
      <c r="DR225" s="217" t="e">
        <f>Tabela115[[#This Row],[GESTÃO
Infraestrutura
(+)
Suplementação
 proposta para a
_ª Reformulação]]/Tabela115[[#This Row],[GESTÃO
Infraestrutura
Orçamento 
Atualizado]]</f>
        <v>#DIV/0!</v>
      </c>
      <c r="DS225" s="92">
        <f>SUM(DS226:DS227)</f>
        <v>0</v>
      </c>
      <c r="DT225" s="217" t="e">
        <f>Tabela115[[#This Row],[GESTÃO
Infraestrutura
(-)
Redução
proposta para a
_ª Reformulação]]/Tabela115[[#This Row],[GESTÃO
Infraestrutura
Orçamento 
Atualizado]]</f>
        <v>#DIV/0!</v>
      </c>
      <c r="DU225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5" s="94"/>
    </row>
    <row r="226" spans="1:127" s="18" customFormat="1" ht="12" x14ac:dyDescent="0.25">
      <c r="A226" s="85" t="s">
        <v>242</v>
      </c>
      <c r="B226" s="213" t="s">
        <v>911</v>
      </c>
      <c r="C22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6" s="230" t="e">
        <f>Tabela115[[#This Row],[DESPESA
LIQUIDADA ATÉ
 __/__/____]]/Tabela115[[#This Row],[ORÇAMENTO
ATUALIZADO]]</f>
        <v>#DIV/0!</v>
      </c>
      <c r="H226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6" s="266" t="e">
        <f>Tabela115[[#This Row],[(+)
SUPLEMENTAÇÃO
PROPOSTA PARA A
_ª
REFORMULAÇÃO]]/Tabela115[[#This Row],[ORÇAMENTO
ATUALIZADO]]</f>
        <v>#DIV/0!</v>
      </c>
      <c r="J226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6" s="266" t="e">
        <f>-Tabela115[[#This Row],[(-)
REDUÇÃO
PROPOSTA PARA A
_ª
REFORMULAÇÃO]]/Tabela115[[#This Row],[ORÇAMENTO
ATUALIZADO]]</f>
        <v>#DIV/0!</v>
      </c>
      <c r="L226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6" s="268" t="e">
        <f>(Tabela115[[#This Row],[PROPOSTA
ORÇAMENTÁRIA
ATUALIZADA
APÓS A
_ª
REFORMULAÇÃO]]/Tabela115[[#This Row],[ORÇAMENTO
ATUALIZADO]])-1</f>
        <v>#DIV/0!</v>
      </c>
      <c r="N226" s="225"/>
      <c r="O226" s="93"/>
      <c r="P22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6" s="93"/>
      <c r="R226" s="201" t="e">
        <f>Tabela115[[#This Row],[GOVERNANÇA
Direção e
Liderança
Despesa Liquidada até __/__/____]]/Tabela115[[#This Row],[GOVERNANÇA
Direção e
Liderança
Orçamento 
Atualizado]]</f>
        <v>#DIV/0!</v>
      </c>
      <c r="S226" s="93"/>
      <c r="T226" s="201" t="e">
        <f>Tabela115[[#This Row],[GOVERNANÇA
Direção e
Liderança
(+)
Suplementação
 proposta para a
_ª Reformulação]]/Tabela115[[#This Row],[GOVERNANÇA
Direção e
Liderança
Orçamento 
Atualizado]]</f>
        <v>#DIV/0!</v>
      </c>
      <c r="U226" s="93"/>
      <c r="V226" s="202" t="e">
        <f>-Tabela115[[#This Row],[GOVERNANÇA
Direção e
Liderança
(-)
Redução
proposta para a
_ª Reformulação]]/Tabela115[[#This Row],[GOVERNANÇA
Direção e
Liderança
Orçamento 
Atualizado]]</f>
        <v>#DIV/0!</v>
      </c>
      <c r="W22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6" s="31"/>
      <c r="Y226" s="31"/>
      <c r="Z22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6" s="93"/>
      <c r="AB226" s="201" t="e">
        <f>Tabela115[[#This Row],[GOVERNANÇA
Relacionamento 
Institucional
Despesa Liquidada até __/__/____]]/Tabela115[[#This Row],[GOVERNANÇA
Relacionamento 
Institucional
Orçamento 
Atualizado]]</f>
        <v>#DIV/0!</v>
      </c>
      <c r="AC226" s="93"/>
      <c r="AD226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6" s="93"/>
      <c r="AF22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6" s="31"/>
      <c r="AI226" s="93"/>
      <c r="AJ226" s="93">
        <f>Tabela115[[#This Row],[GOVERNANÇA
Estratégia
Proposta Orçamentária Inicial]]+Tabela115[[#This Row],[GOVERNANÇA
Estratégia
Transposições Orçamentárias 
Nº __ a __ 
e
Reformulações
aprovadas]]</f>
        <v>0</v>
      </c>
      <c r="AK226" s="93"/>
      <c r="AL226" s="202" t="e">
        <f>Tabela115[[#This Row],[GOVERNANÇA
Estratégia
Despesa Liquidada até __/__/____]]/Tabela115[[#This Row],[GOVERNANÇA
Estratégia
Orçamento 
Atualizado]]</f>
        <v>#DIV/0!</v>
      </c>
      <c r="AM226" s="93"/>
      <c r="AN226" s="201" t="e">
        <f>Tabela115[[#This Row],[GOVERNANÇA
Estratégia
(+)
Suplementação
 proposta para a
_ª Reformulação]]/Tabela115[[#This Row],[GOVERNANÇA
Estratégia
Orçamento 
Atualizado]]</f>
        <v>#DIV/0!</v>
      </c>
      <c r="AO226" s="93"/>
      <c r="AP226" s="201" t="e">
        <f>-Tabela115[[#This Row],[GOVERNANÇA
Estratégia
(-)
Redução
proposta para a
_ª Reformulação]]/Tabela115[[#This Row],[GOVERNANÇA
Estratégia
Orçamento 
Atualizado]]</f>
        <v>#DIV/0!</v>
      </c>
      <c r="AQ22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6" s="31"/>
      <c r="AS226" s="93"/>
      <c r="AT226" s="93">
        <f>Tabela115[[#This Row],[GOVERNANÇA
Controle
Proposta Orçamentária Inicial]]+Tabela115[[#This Row],[GOVERNANÇA
Controle
Transposições Orçamentárias 
Nº __ a __ 
e
Reformulações
aprovadas]]</f>
        <v>0</v>
      </c>
      <c r="AU226" s="93"/>
      <c r="AV226" s="201" t="e">
        <f>Tabela115[[#This Row],[GOVERNANÇA
Controle
Despesa Liquidada até __/__/____]]/Tabela115[[#This Row],[GOVERNANÇA
Controle
Orçamento 
Atualizado]]</f>
        <v>#DIV/0!</v>
      </c>
      <c r="AW226" s="93"/>
      <c r="AX226" s="201" t="e">
        <f>Tabela115[[#This Row],[GOVERNANÇA
Controle
(+)
Suplementação
 proposta para a
_ª Reformulação]]/Tabela115[[#This Row],[GOVERNANÇA
Controle
Orçamento 
Atualizado]]</f>
        <v>#DIV/0!</v>
      </c>
      <c r="AY226" s="93"/>
      <c r="AZ226" s="201" t="e">
        <f>-Tabela115[[#This Row],[GOVERNANÇA
Controle
(-)
Redução
proposta para a
_ª Reformulação]]/Tabela115[[#This Row],[GOVERNANÇA
Controle
Orçamento 
Atualizado]]</f>
        <v>#DIV/0!</v>
      </c>
      <c r="BA22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6" s="225"/>
      <c r="BD226" s="93"/>
      <c r="BE226" s="93">
        <f>Tabela115[[#This Row],[FINALIDADE
Fiscalização
Proposta Orçamentária Inicial]]+Tabela115[[#This Row],[FINALIDADE
Fiscalização
Transposições Orçamentárias 
Nº __ a __ 
e
Reformulações
aprovadas]]</f>
        <v>0</v>
      </c>
      <c r="BF226" s="93"/>
      <c r="BG226" s="201" t="e">
        <f>Tabela115[[#This Row],[FINALIDADE
Fiscalização
Despesa Liquidada até __/__/____]]/Tabela115[[#This Row],[FINALIDADE
Fiscalização
Orçamento 
Atualizado]]</f>
        <v>#DIV/0!</v>
      </c>
      <c r="BH226" s="93"/>
      <c r="BI226" s="201" t="e">
        <f>Tabela115[[#This Row],[FINALIDADE
Fiscalização
(+)
Suplementação
 proposta para a
_ª Reformulação]]/Tabela115[[#This Row],[FINALIDADE
Fiscalização
Orçamento 
Atualizado]]</f>
        <v>#DIV/0!</v>
      </c>
      <c r="BJ226" s="93"/>
      <c r="BK226" s="201" t="e">
        <f>Tabela115[[#This Row],[FINALIDADE
Fiscalização
(-)
Redução
proposta para a
_ª Reformulação]]/Tabela115[[#This Row],[FINALIDADE
Fiscalização
Orçamento 
Atualizado]]</f>
        <v>#DIV/0!</v>
      </c>
      <c r="BL22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6" s="31"/>
      <c r="BN226" s="93"/>
      <c r="BO226" s="93">
        <f>Tabela115[[#This Row],[FINALIDADE
Registro
Proposta Orçamentária Inicial]]+Tabela115[[#This Row],[FINALIDADE
Registro
Transposições Orçamentárias 
Nº __ a __ 
e
Reformulações
aprovadas]]</f>
        <v>0</v>
      </c>
      <c r="BP226" s="93"/>
      <c r="BQ226" s="202" t="e">
        <f>Tabela115[[#This Row],[FINALIDADE
Registro
Despesa Liquidada até __/__/____]]/Tabela115[[#This Row],[FINALIDADE
Registro
Orçamento 
Atualizado]]</f>
        <v>#DIV/0!</v>
      </c>
      <c r="BR226" s="93"/>
      <c r="BS226" s="202" t="e">
        <f>Tabela115[[#This Row],[FINALIDADE
Registro
(+)
Suplementação
 proposta para a
_ª Reformulação]]/Tabela115[[#This Row],[FINALIDADE
Registro
Orçamento 
Atualizado]]</f>
        <v>#DIV/0!</v>
      </c>
      <c r="BT226" s="93"/>
      <c r="BU226" s="202" t="e">
        <f>Tabela115[[#This Row],[FINALIDADE
Registro
(-)
Redução
proposta para a
_ª Reformulação]]/Tabela115[[#This Row],[FINALIDADE
Registro
Orçamento 
Atualizado]]</f>
        <v>#DIV/0!</v>
      </c>
      <c r="BV22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6" s="244"/>
      <c r="BX226" s="31"/>
      <c r="BY22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6" s="93"/>
      <c r="CA226" s="201" t="e">
        <f>Tabela115[[#This Row],[FINALIDADE
Julgamento e Normatização
Despesa Liquidada até __/__/____]]/Tabela115[[#This Row],[FINALIDADE
Julgamento e Normatização
Orçamento 
Atualizado]]</f>
        <v>#DIV/0!</v>
      </c>
      <c r="CB226" s="93"/>
      <c r="CC22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6" s="93"/>
      <c r="CE22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2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6" s="31"/>
      <c r="CI226" s="31"/>
      <c r="CJ22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6" s="93"/>
      <c r="CL226" s="201" t="e">
        <f>Tabela115[[#This Row],[GESTÃO
Comunicação 
e Eventos
Despesa Liquidada até __/__/____]]/Tabela115[[#This Row],[GESTÃO
Comunicação 
e Eventos
Orçamento 
Atualizado]]</f>
        <v>#DIV/0!</v>
      </c>
      <c r="CM226" s="93"/>
      <c r="CN226" s="201" t="e">
        <f>Tabela115[[#This Row],[GESTÃO
Comunicação 
e Eventos
(+)
Suplementação
 proposta para a
_ª Reformulação]]/Tabela115[[#This Row],[GESTÃO
Comunicação 
e Eventos
Orçamento 
Atualizado]]</f>
        <v>#DIV/0!</v>
      </c>
      <c r="CO226" s="93"/>
      <c r="CP226" s="201" t="e">
        <f>-Tabela115[[#This Row],[GESTÃO
Comunicação 
e Eventos
(-)
Redução
proposta para a
_ª Reformulação]]/Tabela115[[#This Row],[GESTÃO
Comunicação 
e Eventos
Orçamento 
Atualizado]]</f>
        <v>#DIV/0!</v>
      </c>
      <c r="CQ22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6" s="31"/>
      <c r="CS226" s="31"/>
      <c r="CT22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6" s="93"/>
      <c r="CV226" s="201" t="e">
        <f>Tabela115[[#This Row],[GESTÃO
Suporte Técnico-Administrativo
Despesa Liquidada até __/__/____]]/Tabela115[[#This Row],[GESTÃO
Suporte Técnico-Administrativo
Orçamento 
Atualizado]]</f>
        <v>#DIV/0!</v>
      </c>
      <c r="CW226" s="93"/>
      <c r="CX226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6" s="93"/>
      <c r="CZ22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2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6" s="31"/>
      <c r="DC226" s="31"/>
      <c r="DD22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6" s="93"/>
      <c r="DF226" s="201" t="e">
        <f>Tabela115[[#This Row],[GESTÃO
Tecnologia da
Informação
Despesa Liquidada até __/__/____]]/Tabela115[[#This Row],[GESTÃO
Tecnologia da
Informação
Orçamento 
Atualizado]]</f>
        <v>#DIV/0!</v>
      </c>
      <c r="DG226" s="93"/>
      <c r="DH226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26" s="93"/>
      <c r="DJ226" s="201" t="e">
        <f>-Tabela115[[#This Row],[GESTÃO
Tecnologia da
Informação
(-)
Redução
proposta para a
_ª Reformulação]]/Tabela115[[#This Row],[GESTÃO
Tecnologia da
Informação
Orçamento 
Atualizado]]</f>
        <v>#DIV/0!</v>
      </c>
      <c r="DK22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6" s="31"/>
      <c r="DM226" s="31"/>
      <c r="DN226" s="31">
        <f>Tabela115[[#This Row],[GESTÃO
Infraestrutura
Proposta Orçamentária Inicial]]+Tabela115[[#This Row],[GESTÃO
Infraestrutura
Transposições Orçamentárias 
Nº __ a __ 
e
Reformulações
aprovadas]]</f>
        <v>0</v>
      </c>
      <c r="DO226" s="93"/>
      <c r="DP226" s="201" t="e">
        <f>Tabela115[[#This Row],[GESTÃO
Infraestrutura
Despesa Liquidada até __/__/____]]/Tabela115[[#This Row],[GESTÃO
Infraestrutura
Orçamento 
Atualizado]]</f>
        <v>#DIV/0!</v>
      </c>
      <c r="DQ226" s="93"/>
      <c r="DR226" s="201" t="e">
        <f>Tabela115[[#This Row],[GESTÃO
Infraestrutura
(+)
Suplementação
 proposta para a
_ª Reformulação]]/Tabela115[[#This Row],[GESTÃO
Infraestrutura
Orçamento 
Atualizado]]</f>
        <v>#DIV/0!</v>
      </c>
      <c r="DS226" s="93"/>
      <c r="DT226" s="201" t="e">
        <f>Tabela115[[#This Row],[GESTÃO
Infraestrutura
(-)
Redução
proposta para a
_ª Reformulação]]/Tabela115[[#This Row],[GESTÃO
Infraestrutura
Orçamento 
Atualizado]]</f>
        <v>#DIV/0!</v>
      </c>
      <c r="DU22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6" s="89"/>
    </row>
    <row r="227" spans="1:127" s="18" customFormat="1" ht="12" x14ac:dyDescent="0.25">
      <c r="A227" s="85" t="s">
        <v>243</v>
      </c>
      <c r="B227" s="213" t="s">
        <v>383</v>
      </c>
      <c r="C22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7" s="230" t="e">
        <f>Tabela115[[#This Row],[DESPESA
LIQUIDADA ATÉ
 __/__/____]]/Tabela115[[#This Row],[ORÇAMENTO
ATUALIZADO]]</f>
        <v>#DIV/0!</v>
      </c>
      <c r="H22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7" s="266" t="e">
        <f>Tabela115[[#This Row],[(+)
SUPLEMENTAÇÃO
PROPOSTA PARA A
_ª
REFORMULAÇÃO]]/Tabela115[[#This Row],[ORÇAMENTO
ATUALIZADO]]</f>
        <v>#DIV/0!</v>
      </c>
      <c r="J22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7" s="266" t="e">
        <f>-Tabela115[[#This Row],[(-)
REDUÇÃO
PROPOSTA PARA A
_ª
REFORMULAÇÃO]]/Tabela115[[#This Row],[ORÇAMENTO
ATUALIZADO]]</f>
        <v>#DIV/0!</v>
      </c>
      <c r="L22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7" s="268" t="e">
        <f>(Tabela115[[#This Row],[PROPOSTA
ORÇAMENTÁRIA
ATUALIZADA
APÓS A
_ª
REFORMULAÇÃO]]/Tabela115[[#This Row],[ORÇAMENTO
ATUALIZADO]])-1</f>
        <v>#DIV/0!</v>
      </c>
      <c r="N227" s="225"/>
      <c r="O227" s="93"/>
      <c r="P22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7" s="93"/>
      <c r="R227" s="201" t="e">
        <f>Tabela115[[#This Row],[GOVERNANÇA
Direção e
Liderança
Despesa Liquidada até __/__/____]]/Tabela115[[#This Row],[GOVERNANÇA
Direção e
Liderança
Orçamento 
Atualizado]]</f>
        <v>#DIV/0!</v>
      </c>
      <c r="S227" s="93"/>
      <c r="T22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27" s="93"/>
      <c r="V227" s="202" t="e">
        <f>-Tabela115[[#This Row],[GOVERNANÇA
Direção e
Liderança
(-)
Redução
proposta para a
_ª Reformulação]]/Tabela115[[#This Row],[GOVERNANÇA
Direção e
Liderança
Orçamento 
Atualizado]]</f>
        <v>#DIV/0!</v>
      </c>
      <c r="W22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7" s="31"/>
      <c r="Y227" s="31"/>
      <c r="Z22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7" s="93"/>
      <c r="AB227" s="201" t="e">
        <f>Tabela115[[#This Row],[GOVERNANÇA
Relacionamento 
Institucional
Despesa Liquidada até __/__/____]]/Tabela115[[#This Row],[GOVERNANÇA
Relacionamento 
Institucional
Orçamento 
Atualizado]]</f>
        <v>#DIV/0!</v>
      </c>
      <c r="AC227" s="93"/>
      <c r="AD22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7" s="93"/>
      <c r="AF22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7" s="31"/>
      <c r="AI227" s="93"/>
      <c r="AJ227" s="93">
        <f>Tabela115[[#This Row],[GOVERNANÇA
Estratégia
Proposta Orçamentária Inicial]]+Tabela115[[#This Row],[GOVERNANÇA
Estratégia
Transposições Orçamentárias 
Nº __ a __ 
e
Reformulações
aprovadas]]</f>
        <v>0</v>
      </c>
      <c r="AK227" s="93"/>
      <c r="AL227" s="202" t="e">
        <f>Tabela115[[#This Row],[GOVERNANÇA
Estratégia
Despesa Liquidada até __/__/____]]/Tabela115[[#This Row],[GOVERNANÇA
Estratégia
Orçamento 
Atualizado]]</f>
        <v>#DIV/0!</v>
      </c>
      <c r="AM227" s="93"/>
      <c r="AN227" s="201" t="e">
        <f>Tabela115[[#This Row],[GOVERNANÇA
Estratégia
(+)
Suplementação
 proposta para a
_ª Reformulação]]/Tabela115[[#This Row],[GOVERNANÇA
Estratégia
Orçamento 
Atualizado]]</f>
        <v>#DIV/0!</v>
      </c>
      <c r="AO227" s="93"/>
      <c r="AP227" s="201" t="e">
        <f>-Tabela115[[#This Row],[GOVERNANÇA
Estratégia
(-)
Redução
proposta para a
_ª Reformulação]]/Tabela115[[#This Row],[GOVERNANÇA
Estratégia
Orçamento 
Atualizado]]</f>
        <v>#DIV/0!</v>
      </c>
      <c r="AQ22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7" s="31"/>
      <c r="AS227" s="93"/>
      <c r="AT227" s="93">
        <f>Tabela115[[#This Row],[GOVERNANÇA
Controle
Proposta Orçamentária Inicial]]+Tabela115[[#This Row],[GOVERNANÇA
Controle
Transposições Orçamentárias 
Nº __ a __ 
e
Reformulações
aprovadas]]</f>
        <v>0</v>
      </c>
      <c r="AU227" s="93"/>
      <c r="AV227" s="201" t="e">
        <f>Tabela115[[#This Row],[GOVERNANÇA
Controle
Despesa Liquidada até __/__/____]]/Tabela115[[#This Row],[GOVERNANÇA
Controle
Orçamento 
Atualizado]]</f>
        <v>#DIV/0!</v>
      </c>
      <c r="AW227" s="93"/>
      <c r="AX227" s="201" t="e">
        <f>Tabela115[[#This Row],[GOVERNANÇA
Controle
(+)
Suplementação
 proposta para a
_ª Reformulação]]/Tabela115[[#This Row],[GOVERNANÇA
Controle
Orçamento 
Atualizado]]</f>
        <v>#DIV/0!</v>
      </c>
      <c r="AY227" s="93"/>
      <c r="AZ227" s="201" t="e">
        <f>-Tabela115[[#This Row],[GOVERNANÇA
Controle
(-)
Redução
proposta para a
_ª Reformulação]]/Tabela115[[#This Row],[GOVERNANÇA
Controle
Orçamento 
Atualizado]]</f>
        <v>#DIV/0!</v>
      </c>
      <c r="BA22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7" s="225"/>
      <c r="BD227" s="93"/>
      <c r="BE227" s="93">
        <f>Tabela115[[#This Row],[FINALIDADE
Fiscalização
Proposta Orçamentária Inicial]]+Tabela115[[#This Row],[FINALIDADE
Fiscalização
Transposições Orçamentárias 
Nº __ a __ 
e
Reformulações
aprovadas]]</f>
        <v>0</v>
      </c>
      <c r="BF227" s="93"/>
      <c r="BG227" s="201" t="e">
        <f>Tabela115[[#This Row],[FINALIDADE
Fiscalização
Despesa Liquidada até __/__/____]]/Tabela115[[#This Row],[FINALIDADE
Fiscalização
Orçamento 
Atualizado]]</f>
        <v>#DIV/0!</v>
      </c>
      <c r="BH227" s="93"/>
      <c r="BI227" s="201" t="e">
        <f>Tabela115[[#This Row],[FINALIDADE
Fiscalização
(+)
Suplementação
 proposta para a
_ª Reformulação]]/Tabela115[[#This Row],[FINALIDADE
Fiscalização
Orçamento 
Atualizado]]</f>
        <v>#DIV/0!</v>
      </c>
      <c r="BJ227" s="93"/>
      <c r="BK227" s="201" t="e">
        <f>Tabela115[[#This Row],[FINALIDADE
Fiscalização
(-)
Redução
proposta para a
_ª Reformulação]]/Tabela115[[#This Row],[FINALIDADE
Fiscalização
Orçamento 
Atualizado]]</f>
        <v>#DIV/0!</v>
      </c>
      <c r="BL22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7" s="31"/>
      <c r="BN227" s="93"/>
      <c r="BO227" s="93">
        <f>Tabela115[[#This Row],[FINALIDADE
Registro
Proposta Orçamentária Inicial]]+Tabela115[[#This Row],[FINALIDADE
Registro
Transposições Orçamentárias 
Nº __ a __ 
e
Reformulações
aprovadas]]</f>
        <v>0</v>
      </c>
      <c r="BP227" s="93"/>
      <c r="BQ227" s="202" t="e">
        <f>Tabela115[[#This Row],[FINALIDADE
Registro
Despesa Liquidada até __/__/____]]/Tabela115[[#This Row],[FINALIDADE
Registro
Orçamento 
Atualizado]]</f>
        <v>#DIV/0!</v>
      </c>
      <c r="BR227" s="93"/>
      <c r="BS227" s="202" t="e">
        <f>Tabela115[[#This Row],[FINALIDADE
Registro
(+)
Suplementação
 proposta para a
_ª Reformulação]]/Tabela115[[#This Row],[FINALIDADE
Registro
Orçamento 
Atualizado]]</f>
        <v>#DIV/0!</v>
      </c>
      <c r="BT227" s="93"/>
      <c r="BU227" s="202" t="e">
        <f>Tabela115[[#This Row],[FINALIDADE
Registro
(-)
Redução
proposta para a
_ª Reformulação]]/Tabela115[[#This Row],[FINALIDADE
Registro
Orçamento 
Atualizado]]</f>
        <v>#DIV/0!</v>
      </c>
      <c r="BV22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7" s="244"/>
      <c r="BX227" s="31"/>
      <c r="BY22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7" s="93"/>
      <c r="CA227" s="201" t="e">
        <f>Tabela115[[#This Row],[FINALIDADE
Julgamento e Normatização
Despesa Liquidada até __/__/____]]/Tabela115[[#This Row],[FINALIDADE
Julgamento e Normatização
Orçamento 
Atualizado]]</f>
        <v>#DIV/0!</v>
      </c>
      <c r="CB227" s="93"/>
      <c r="CC22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7" s="93"/>
      <c r="CE22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2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7" s="31"/>
      <c r="CI227" s="31"/>
      <c r="CJ22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7" s="93"/>
      <c r="CL227" s="201" t="e">
        <f>Tabela115[[#This Row],[GESTÃO
Comunicação 
e Eventos
Despesa Liquidada até __/__/____]]/Tabela115[[#This Row],[GESTÃO
Comunicação 
e Eventos
Orçamento 
Atualizado]]</f>
        <v>#DIV/0!</v>
      </c>
      <c r="CM227" s="93"/>
      <c r="CN227" s="201" t="e">
        <f>Tabela115[[#This Row],[GESTÃO
Comunicação 
e Eventos
(+)
Suplementação
 proposta para a
_ª Reformulação]]/Tabela115[[#This Row],[GESTÃO
Comunicação 
e Eventos
Orçamento 
Atualizado]]</f>
        <v>#DIV/0!</v>
      </c>
      <c r="CO227" s="93"/>
      <c r="CP227" s="201" t="e">
        <f>-Tabela115[[#This Row],[GESTÃO
Comunicação 
e Eventos
(-)
Redução
proposta para a
_ª Reformulação]]/Tabela115[[#This Row],[GESTÃO
Comunicação 
e Eventos
Orçamento 
Atualizado]]</f>
        <v>#DIV/0!</v>
      </c>
      <c r="CQ22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7" s="31"/>
      <c r="CS227" s="31"/>
      <c r="CT22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7" s="93"/>
      <c r="CV227" s="201" t="e">
        <f>Tabela115[[#This Row],[GESTÃO
Suporte Técnico-Administrativo
Despesa Liquidada até __/__/____]]/Tabela115[[#This Row],[GESTÃO
Suporte Técnico-Administrativo
Orçamento 
Atualizado]]</f>
        <v>#DIV/0!</v>
      </c>
      <c r="CW227" s="93"/>
      <c r="CX22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7" s="93"/>
      <c r="CZ22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2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7" s="31"/>
      <c r="DC227" s="31"/>
      <c r="DD22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7" s="93"/>
      <c r="DF227" s="201" t="e">
        <f>Tabela115[[#This Row],[GESTÃO
Tecnologia da
Informação
Despesa Liquidada até __/__/____]]/Tabela115[[#This Row],[GESTÃO
Tecnologia da
Informação
Orçamento 
Atualizado]]</f>
        <v>#DIV/0!</v>
      </c>
      <c r="DG227" s="93"/>
      <c r="DH22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27" s="93"/>
      <c r="DJ227" s="201" t="e">
        <f>-Tabela115[[#This Row],[GESTÃO
Tecnologia da
Informação
(-)
Redução
proposta para a
_ª Reformulação]]/Tabela115[[#This Row],[GESTÃO
Tecnologia da
Informação
Orçamento 
Atualizado]]</f>
        <v>#DIV/0!</v>
      </c>
      <c r="DK22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7" s="31"/>
      <c r="DM227" s="31"/>
      <c r="DN227" s="31">
        <f>Tabela115[[#This Row],[GESTÃO
Infraestrutura
Proposta Orçamentária Inicial]]+Tabela115[[#This Row],[GESTÃO
Infraestrutura
Transposições Orçamentárias 
Nº __ a __ 
e
Reformulações
aprovadas]]</f>
        <v>0</v>
      </c>
      <c r="DO227" s="93"/>
      <c r="DP227" s="201" t="e">
        <f>Tabela115[[#This Row],[GESTÃO
Infraestrutura
Despesa Liquidada até __/__/____]]/Tabela115[[#This Row],[GESTÃO
Infraestrutura
Orçamento 
Atualizado]]</f>
        <v>#DIV/0!</v>
      </c>
      <c r="DQ227" s="93"/>
      <c r="DR227" s="201" t="e">
        <f>Tabela115[[#This Row],[GESTÃO
Infraestrutura
(+)
Suplementação
 proposta para a
_ª Reformulação]]/Tabela115[[#This Row],[GESTÃO
Infraestrutura
Orçamento 
Atualizado]]</f>
        <v>#DIV/0!</v>
      </c>
      <c r="DS227" s="93"/>
      <c r="DT227" s="201" t="e">
        <f>Tabela115[[#This Row],[GESTÃO
Infraestrutura
(-)
Redução
proposta para a
_ª Reformulação]]/Tabela115[[#This Row],[GESTÃO
Infraestrutura
Orçamento 
Atualizado]]</f>
        <v>#DIV/0!</v>
      </c>
      <c r="DU22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7" s="89"/>
    </row>
    <row r="228" spans="1:127" s="37" customFormat="1" ht="12" x14ac:dyDescent="0.25">
      <c r="A228" s="74" t="s">
        <v>838</v>
      </c>
      <c r="B228" s="212" t="s">
        <v>244</v>
      </c>
      <c r="C228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8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8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8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8" s="216" t="e">
        <f>Tabela115[[#This Row],[DESPESA
LIQUIDADA ATÉ
 __/__/____]]/Tabela115[[#This Row],[ORÇAMENTO
ATUALIZADO]]</f>
        <v>#DIV/0!</v>
      </c>
      <c r="H228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8" s="270" t="e">
        <f>Tabela115[[#This Row],[(+)
SUPLEMENTAÇÃO
PROPOSTA PARA A
_ª
REFORMULAÇÃO]]/Tabela115[[#This Row],[ORÇAMENTO
ATUALIZADO]]</f>
        <v>#DIV/0!</v>
      </c>
      <c r="J228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8" s="270" t="e">
        <f>-Tabela115[[#This Row],[(-)
REDUÇÃO
PROPOSTA PARA A
_ª
REFORMULAÇÃO]]/Tabela115[[#This Row],[ORÇAMENTO
ATUALIZADO]]</f>
        <v>#DIV/0!</v>
      </c>
      <c r="L228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8" s="272" t="e">
        <f>(Tabela115[[#This Row],[PROPOSTA
ORÇAMENTÁRIA
ATUALIZADA
APÓS A
_ª
REFORMULAÇÃO]]/Tabela115[[#This Row],[ORÇAMENTO
ATUALIZADO]])-1</f>
        <v>#DIV/0!</v>
      </c>
      <c r="N228" s="221">
        <f>SUM(N229)</f>
        <v>0</v>
      </c>
      <c r="O228" s="92">
        <f>SUM(O229)</f>
        <v>0</v>
      </c>
      <c r="P228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8" s="92">
        <f>SUM(Q229)</f>
        <v>0</v>
      </c>
      <c r="R228" s="217" t="e">
        <f>Tabela115[[#This Row],[GOVERNANÇA
Direção e
Liderança
Despesa Liquidada até __/__/____]]/Tabela115[[#This Row],[GOVERNANÇA
Direção e
Liderança
Orçamento 
Atualizado]]</f>
        <v>#DIV/0!</v>
      </c>
      <c r="S228" s="92">
        <f>SUM(S229)</f>
        <v>0</v>
      </c>
      <c r="T228" s="217" t="e">
        <f>Tabela115[[#This Row],[GOVERNANÇA
Direção e
Liderança
(+)
Suplementação
 proposta para a
_ª Reformulação]]/Tabela115[[#This Row],[GOVERNANÇA
Direção e
Liderança
Orçamento 
Atualizado]]</f>
        <v>#DIV/0!</v>
      </c>
      <c r="U228" s="92">
        <f>SUM(U229)</f>
        <v>0</v>
      </c>
      <c r="V228" s="220" t="e">
        <f>-Tabela115[[#This Row],[GOVERNANÇA
Direção e
Liderança
(-)
Redução
proposta para a
_ª Reformulação]]/Tabela115[[#This Row],[GOVERNANÇA
Direção e
Liderança
Orçamento 
Atualizado]]</f>
        <v>#DIV/0!</v>
      </c>
      <c r="W228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8" s="80">
        <f>SUM(X229)</f>
        <v>0</v>
      </c>
      <c r="Y228" s="80">
        <f>SUM(Y229)</f>
        <v>0</v>
      </c>
      <c r="Z228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8" s="92">
        <f>SUM(AA229)</f>
        <v>0</v>
      </c>
      <c r="AB228" s="217" t="e">
        <f>Tabela115[[#This Row],[GOVERNANÇA
Relacionamento 
Institucional
Despesa Liquidada até __/__/____]]/Tabela115[[#This Row],[GOVERNANÇA
Relacionamento 
Institucional
Orçamento 
Atualizado]]</f>
        <v>#DIV/0!</v>
      </c>
      <c r="AC228" s="92">
        <f>SUM(AC229)</f>
        <v>0</v>
      </c>
      <c r="AD228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8" s="92">
        <f>SUM(AE229)</f>
        <v>0</v>
      </c>
      <c r="AF228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8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8" s="80">
        <f>SUM(AH229)</f>
        <v>0</v>
      </c>
      <c r="AI228" s="92">
        <f>SUM(AI229)</f>
        <v>0</v>
      </c>
      <c r="AJ228" s="92">
        <f>Tabela115[[#This Row],[GOVERNANÇA
Estratégia
Proposta Orçamentária Inicial]]+Tabela115[[#This Row],[GOVERNANÇA
Estratégia
Transposições Orçamentárias 
Nº __ a __ 
e
Reformulações
aprovadas]]</f>
        <v>0</v>
      </c>
      <c r="AK228" s="92">
        <f>SUM(AK229)</f>
        <v>0</v>
      </c>
      <c r="AL228" s="220" t="e">
        <f>Tabela115[[#This Row],[GOVERNANÇA
Estratégia
Despesa Liquidada até __/__/____]]/Tabela115[[#This Row],[GOVERNANÇA
Estratégia
Orçamento 
Atualizado]]</f>
        <v>#DIV/0!</v>
      </c>
      <c r="AM228" s="92">
        <f>SUM(AM229)</f>
        <v>0</v>
      </c>
      <c r="AN228" s="217" t="e">
        <f>Tabela115[[#This Row],[GOVERNANÇA
Estratégia
(+)
Suplementação
 proposta para a
_ª Reformulação]]/Tabela115[[#This Row],[GOVERNANÇA
Estratégia
Orçamento 
Atualizado]]</f>
        <v>#DIV/0!</v>
      </c>
      <c r="AO228" s="92">
        <f>SUM(AO229)</f>
        <v>0</v>
      </c>
      <c r="AP228" s="217" t="e">
        <f>-Tabela115[[#This Row],[GOVERNANÇA
Estratégia
(-)
Redução
proposta para a
_ª Reformulação]]/Tabela115[[#This Row],[GOVERNANÇA
Estratégia
Orçamento 
Atualizado]]</f>
        <v>#DIV/0!</v>
      </c>
      <c r="AQ228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8" s="80">
        <f>SUM(AR229)</f>
        <v>0</v>
      </c>
      <c r="AS228" s="92">
        <f>SUM(AS229)</f>
        <v>0</v>
      </c>
      <c r="AT228" s="92">
        <f>Tabela115[[#This Row],[GOVERNANÇA
Controle
Proposta Orçamentária Inicial]]+Tabela115[[#This Row],[GOVERNANÇA
Controle
Transposições Orçamentárias 
Nº __ a __ 
e
Reformulações
aprovadas]]</f>
        <v>0</v>
      </c>
      <c r="AU228" s="92">
        <f>SUM(AU229)</f>
        <v>0</v>
      </c>
      <c r="AV228" s="217" t="e">
        <f>Tabela115[[#This Row],[GOVERNANÇA
Controle
Despesa Liquidada até __/__/____]]/Tabela115[[#This Row],[GOVERNANÇA
Controle
Orçamento 
Atualizado]]</f>
        <v>#DIV/0!</v>
      </c>
      <c r="AW228" s="92">
        <f>SUM(AW229)</f>
        <v>0</v>
      </c>
      <c r="AX228" s="217" t="e">
        <f>Tabela115[[#This Row],[GOVERNANÇA
Controle
(+)
Suplementação
 proposta para a
_ª Reformulação]]/Tabela115[[#This Row],[GOVERNANÇA
Controle
Orçamento 
Atualizado]]</f>
        <v>#DIV/0!</v>
      </c>
      <c r="AY228" s="92">
        <f>SUM(AY229)</f>
        <v>0</v>
      </c>
      <c r="AZ228" s="217" t="e">
        <f>-Tabela115[[#This Row],[GOVERNANÇA
Controle
(-)
Redução
proposta para a
_ª Reformulação]]/Tabela115[[#This Row],[GOVERNANÇA
Controle
Orçamento 
Atualizado]]</f>
        <v>#DIV/0!</v>
      </c>
      <c r="BA228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8" s="221">
        <f>SUM(BC229)</f>
        <v>0</v>
      </c>
      <c r="BD228" s="92">
        <f>SUM(BD229)</f>
        <v>0</v>
      </c>
      <c r="BE228" s="92">
        <f>Tabela115[[#This Row],[FINALIDADE
Fiscalização
Proposta Orçamentária Inicial]]+Tabela115[[#This Row],[FINALIDADE
Fiscalização
Transposições Orçamentárias 
Nº __ a __ 
e
Reformulações
aprovadas]]</f>
        <v>0</v>
      </c>
      <c r="BF228" s="92">
        <f>SUM(BF229)</f>
        <v>0</v>
      </c>
      <c r="BG228" s="217" t="e">
        <f>Tabela115[[#This Row],[FINALIDADE
Fiscalização
Despesa Liquidada até __/__/____]]/Tabela115[[#This Row],[FINALIDADE
Fiscalização
Orçamento 
Atualizado]]</f>
        <v>#DIV/0!</v>
      </c>
      <c r="BH228" s="92">
        <f>SUM(BH229)</f>
        <v>0</v>
      </c>
      <c r="BI228" s="217" t="e">
        <f>Tabela115[[#This Row],[FINALIDADE
Fiscalização
(+)
Suplementação
 proposta para a
_ª Reformulação]]/Tabela115[[#This Row],[FINALIDADE
Fiscalização
Orçamento 
Atualizado]]</f>
        <v>#DIV/0!</v>
      </c>
      <c r="BJ228" s="92">
        <f>SUM(BJ229)</f>
        <v>0</v>
      </c>
      <c r="BK228" s="217" t="e">
        <f>Tabela115[[#This Row],[FINALIDADE
Fiscalização
(-)
Redução
proposta para a
_ª Reformulação]]/Tabela115[[#This Row],[FINALIDADE
Fiscalização
Orçamento 
Atualizado]]</f>
        <v>#DIV/0!</v>
      </c>
      <c r="BL228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8" s="80">
        <f>SUM(BM229)</f>
        <v>0</v>
      </c>
      <c r="BN228" s="92">
        <f>SUM(BN229)</f>
        <v>0</v>
      </c>
      <c r="BO228" s="92">
        <f>Tabela115[[#This Row],[FINALIDADE
Registro
Proposta Orçamentária Inicial]]+Tabela115[[#This Row],[FINALIDADE
Registro
Transposições Orçamentárias 
Nº __ a __ 
e
Reformulações
aprovadas]]</f>
        <v>0</v>
      </c>
      <c r="BP228" s="92">
        <f>SUM(BP229)</f>
        <v>0</v>
      </c>
      <c r="BQ228" s="220" t="e">
        <f>Tabela115[[#This Row],[FINALIDADE
Registro
Despesa Liquidada até __/__/____]]/Tabela115[[#This Row],[FINALIDADE
Registro
Orçamento 
Atualizado]]</f>
        <v>#DIV/0!</v>
      </c>
      <c r="BR228" s="92">
        <f>SUM(BR229)</f>
        <v>0</v>
      </c>
      <c r="BS228" s="220" t="e">
        <f>Tabela115[[#This Row],[FINALIDADE
Registro
(+)
Suplementação
 proposta para a
_ª Reformulação]]/Tabela115[[#This Row],[FINALIDADE
Registro
Orçamento 
Atualizado]]</f>
        <v>#DIV/0!</v>
      </c>
      <c r="BT228" s="92">
        <f>SUM(BT229)</f>
        <v>0</v>
      </c>
      <c r="BU228" s="220" t="e">
        <f>Tabela115[[#This Row],[FINALIDADE
Registro
(-)
Redução
proposta para a
_ª Reformulação]]/Tabela115[[#This Row],[FINALIDADE
Registro
Orçamento 
Atualizado]]</f>
        <v>#DIV/0!</v>
      </c>
      <c r="BV228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8" s="243">
        <f>SUM(BW229)</f>
        <v>0</v>
      </c>
      <c r="BX228" s="80">
        <f>SUM(BX229)</f>
        <v>0</v>
      </c>
      <c r="BY228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8" s="92">
        <f>SUM(BZ229)</f>
        <v>0</v>
      </c>
      <c r="CA228" s="217" t="e">
        <f>Tabela115[[#This Row],[FINALIDADE
Julgamento e Normatização
Despesa Liquidada até __/__/____]]/Tabela115[[#This Row],[FINALIDADE
Julgamento e Normatização
Orçamento 
Atualizado]]</f>
        <v>#DIV/0!</v>
      </c>
      <c r="CB228" s="92">
        <f>SUM(CB229)</f>
        <v>0</v>
      </c>
      <c r="CC228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8" s="92">
        <f>SUM(CD229)</f>
        <v>0</v>
      </c>
      <c r="CE228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28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8" s="80">
        <f>SUM(CH229)</f>
        <v>0</v>
      </c>
      <c r="CI228" s="80">
        <f>SUM(CI229)</f>
        <v>0</v>
      </c>
      <c r="CJ228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8" s="92">
        <f>SUM(CK229)</f>
        <v>0</v>
      </c>
      <c r="CL228" s="217" t="e">
        <f>Tabela115[[#This Row],[GESTÃO
Comunicação 
e Eventos
Despesa Liquidada até __/__/____]]/Tabela115[[#This Row],[GESTÃO
Comunicação 
e Eventos
Orçamento 
Atualizado]]</f>
        <v>#DIV/0!</v>
      </c>
      <c r="CM228" s="92">
        <f>SUM(CM229)</f>
        <v>0</v>
      </c>
      <c r="CN228" s="217" t="e">
        <f>Tabela115[[#This Row],[GESTÃO
Comunicação 
e Eventos
(+)
Suplementação
 proposta para a
_ª Reformulação]]/Tabela115[[#This Row],[GESTÃO
Comunicação 
e Eventos
Orçamento 
Atualizado]]</f>
        <v>#DIV/0!</v>
      </c>
      <c r="CO228" s="92">
        <f>SUM(CO229)</f>
        <v>0</v>
      </c>
      <c r="CP228" s="217" t="e">
        <f>-Tabela115[[#This Row],[GESTÃO
Comunicação 
e Eventos
(-)
Redução
proposta para a
_ª Reformulação]]/Tabela115[[#This Row],[GESTÃO
Comunicação 
e Eventos
Orçamento 
Atualizado]]</f>
        <v>#DIV/0!</v>
      </c>
      <c r="CQ228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8" s="80">
        <f>SUM(CR229)</f>
        <v>0</v>
      </c>
      <c r="CS228" s="80">
        <f>SUM(CS229)</f>
        <v>0</v>
      </c>
      <c r="CT228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8" s="92">
        <f>SUM(CU229)</f>
        <v>0</v>
      </c>
      <c r="CV228" s="217" t="e">
        <f>Tabela115[[#This Row],[GESTÃO
Suporte Técnico-Administrativo
Despesa Liquidada até __/__/____]]/Tabela115[[#This Row],[GESTÃO
Suporte Técnico-Administrativo
Orçamento 
Atualizado]]</f>
        <v>#DIV/0!</v>
      </c>
      <c r="CW228" s="92">
        <f>SUM(CW229)</f>
        <v>0</v>
      </c>
      <c r="CX228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8" s="92">
        <f>SUM(CY229)</f>
        <v>0</v>
      </c>
      <c r="CZ228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28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8" s="80">
        <f>SUM(DB229)</f>
        <v>0</v>
      </c>
      <c r="DC228" s="80">
        <f>SUM(DC229)</f>
        <v>0</v>
      </c>
      <c r="DD228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8" s="92">
        <f>SUM(DE229)</f>
        <v>0</v>
      </c>
      <c r="DF228" s="217" t="e">
        <f>Tabela115[[#This Row],[GESTÃO
Tecnologia da
Informação
Despesa Liquidada até __/__/____]]/Tabela115[[#This Row],[GESTÃO
Tecnologia da
Informação
Orçamento 
Atualizado]]</f>
        <v>#DIV/0!</v>
      </c>
      <c r="DG228" s="92">
        <f>SUM(DG229)</f>
        <v>0</v>
      </c>
      <c r="DH228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28" s="92">
        <f>SUM(DI229)</f>
        <v>0</v>
      </c>
      <c r="DJ228" s="217" t="e">
        <f>-Tabela115[[#This Row],[GESTÃO
Tecnologia da
Informação
(-)
Redução
proposta para a
_ª Reformulação]]/Tabela115[[#This Row],[GESTÃO
Tecnologia da
Informação
Orçamento 
Atualizado]]</f>
        <v>#DIV/0!</v>
      </c>
      <c r="DK228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8" s="80">
        <f>SUM(DL229)</f>
        <v>0</v>
      </c>
      <c r="DM228" s="80">
        <f>SUM(DM229)</f>
        <v>0</v>
      </c>
      <c r="DN228" s="80">
        <f>Tabela115[[#This Row],[GESTÃO
Infraestrutura
Proposta Orçamentária Inicial]]+Tabela115[[#This Row],[GESTÃO
Infraestrutura
Transposições Orçamentárias 
Nº __ a __ 
e
Reformulações
aprovadas]]</f>
        <v>0</v>
      </c>
      <c r="DO228" s="92">
        <f>SUM(DO229)</f>
        <v>0</v>
      </c>
      <c r="DP228" s="217" t="e">
        <f>Tabela115[[#This Row],[GESTÃO
Infraestrutura
Despesa Liquidada até __/__/____]]/Tabela115[[#This Row],[GESTÃO
Infraestrutura
Orçamento 
Atualizado]]</f>
        <v>#DIV/0!</v>
      </c>
      <c r="DQ228" s="92">
        <f>SUM(DQ229)</f>
        <v>0</v>
      </c>
      <c r="DR228" s="217" t="e">
        <f>Tabela115[[#This Row],[GESTÃO
Infraestrutura
(+)
Suplementação
 proposta para a
_ª Reformulação]]/Tabela115[[#This Row],[GESTÃO
Infraestrutura
Orçamento 
Atualizado]]</f>
        <v>#DIV/0!</v>
      </c>
      <c r="DS228" s="92">
        <f>SUM(DS229)</f>
        <v>0</v>
      </c>
      <c r="DT228" s="217" t="e">
        <f>Tabela115[[#This Row],[GESTÃO
Infraestrutura
(-)
Redução
proposta para a
_ª Reformulação]]/Tabela115[[#This Row],[GESTÃO
Infraestrutura
Orçamento 
Atualizado]]</f>
        <v>#DIV/0!</v>
      </c>
      <c r="DU228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8" s="94"/>
    </row>
    <row r="229" spans="1:127" s="18" customFormat="1" ht="12" x14ac:dyDescent="0.25">
      <c r="A229" s="85" t="s">
        <v>839</v>
      </c>
      <c r="B229" s="213" t="s">
        <v>840</v>
      </c>
      <c r="C22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2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2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2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29" s="230" t="e">
        <f>Tabela115[[#This Row],[DESPESA
LIQUIDADA ATÉ
 __/__/____]]/Tabela115[[#This Row],[ORÇAMENTO
ATUALIZADO]]</f>
        <v>#DIV/0!</v>
      </c>
      <c r="H22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29" s="266" t="e">
        <f>Tabela115[[#This Row],[(+)
SUPLEMENTAÇÃO
PROPOSTA PARA A
_ª
REFORMULAÇÃO]]/Tabela115[[#This Row],[ORÇAMENTO
ATUALIZADO]]</f>
        <v>#DIV/0!</v>
      </c>
      <c r="J22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29" s="266" t="e">
        <f>-Tabela115[[#This Row],[(-)
REDUÇÃO
PROPOSTA PARA A
_ª
REFORMULAÇÃO]]/Tabela115[[#This Row],[ORÇAMENTO
ATUALIZADO]]</f>
        <v>#DIV/0!</v>
      </c>
      <c r="L22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29" s="268" t="e">
        <f>(Tabela115[[#This Row],[PROPOSTA
ORÇAMENTÁRIA
ATUALIZADA
APÓS A
_ª
REFORMULAÇÃO]]/Tabela115[[#This Row],[ORÇAMENTO
ATUALIZADO]])-1</f>
        <v>#DIV/0!</v>
      </c>
      <c r="N229" s="225"/>
      <c r="O229" s="93"/>
      <c r="P22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29" s="93"/>
      <c r="R229" s="201" t="e">
        <f>Tabela115[[#This Row],[GOVERNANÇA
Direção e
Liderança
Despesa Liquidada até __/__/____]]/Tabela115[[#This Row],[GOVERNANÇA
Direção e
Liderança
Orçamento 
Atualizado]]</f>
        <v>#DIV/0!</v>
      </c>
      <c r="S229" s="93"/>
      <c r="T229" s="201" t="e">
        <f>Tabela115[[#This Row],[GOVERNANÇA
Direção e
Liderança
(+)
Suplementação
 proposta para a
_ª Reformulação]]/Tabela115[[#This Row],[GOVERNANÇA
Direção e
Liderança
Orçamento 
Atualizado]]</f>
        <v>#DIV/0!</v>
      </c>
      <c r="U229" s="93"/>
      <c r="V229" s="202" t="e">
        <f>-Tabela115[[#This Row],[GOVERNANÇA
Direção e
Liderança
(-)
Redução
proposta para a
_ª Reformulação]]/Tabela115[[#This Row],[GOVERNANÇA
Direção e
Liderança
Orçamento 
Atualizado]]</f>
        <v>#DIV/0!</v>
      </c>
      <c r="W22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29" s="31"/>
      <c r="Y229" s="31"/>
      <c r="Z22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29" s="93"/>
      <c r="AB229" s="201" t="e">
        <f>Tabela115[[#This Row],[GOVERNANÇA
Relacionamento 
Institucional
Despesa Liquidada até __/__/____]]/Tabela115[[#This Row],[GOVERNANÇA
Relacionamento 
Institucional
Orçamento 
Atualizado]]</f>
        <v>#DIV/0!</v>
      </c>
      <c r="AC229" s="93"/>
      <c r="AD22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29" s="93"/>
      <c r="AF22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2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29" s="31"/>
      <c r="AI229" s="93"/>
      <c r="AJ229" s="93">
        <f>Tabela115[[#This Row],[GOVERNANÇA
Estratégia
Proposta Orçamentária Inicial]]+Tabela115[[#This Row],[GOVERNANÇA
Estratégia
Transposições Orçamentárias 
Nº __ a __ 
e
Reformulações
aprovadas]]</f>
        <v>0</v>
      </c>
      <c r="AK229" s="93"/>
      <c r="AL229" s="202" t="e">
        <f>Tabela115[[#This Row],[GOVERNANÇA
Estratégia
Despesa Liquidada até __/__/____]]/Tabela115[[#This Row],[GOVERNANÇA
Estratégia
Orçamento 
Atualizado]]</f>
        <v>#DIV/0!</v>
      </c>
      <c r="AM229" s="93"/>
      <c r="AN229" s="201" t="e">
        <f>Tabela115[[#This Row],[GOVERNANÇA
Estratégia
(+)
Suplementação
 proposta para a
_ª Reformulação]]/Tabela115[[#This Row],[GOVERNANÇA
Estratégia
Orçamento 
Atualizado]]</f>
        <v>#DIV/0!</v>
      </c>
      <c r="AO229" s="93"/>
      <c r="AP229" s="201" t="e">
        <f>-Tabela115[[#This Row],[GOVERNANÇA
Estratégia
(-)
Redução
proposta para a
_ª Reformulação]]/Tabela115[[#This Row],[GOVERNANÇA
Estratégia
Orçamento 
Atualizado]]</f>
        <v>#DIV/0!</v>
      </c>
      <c r="AQ22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29" s="31"/>
      <c r="AS229" s="93"/>
      <c r="AT229" s="93">
        <f>Tabela115[[#This Row],[GOVERNANÇA
Controle
Proposta Orçamentária Inicial]]+Tabela115[[#This Row],[GOVERNANÇA
Controle
Transposições Orçamentárias 
Nº __ a __ 
e
Reformulações
aprovadas]]</f>
        <v>0</v>
      </c>
      <c r="AU229" s="93"/>
      <c r="AV229" s="201" t="e">
        <f>Tabela115[[#This Row],[GOVERNANÇA
Controle
Despesa Liquidada até __/__/____]]/Tabela115[[#This Row],[GOVERNANÇA
Controle
Orçamento 
Atualizado]]</f>
        <v>#DIV/0!</v>
      </c>
      <c r="AW229" s="93"/>
      <c r="AX229" s="201" t="e">
        <f>Tabela115[[#This Row],[GOVERNANÇA
Controle
(+)
Suplementação
 proposta para a
_ª Reformulação]]/Tabela115[[#This Row],[GOVERNANÇA
Controle
Orçamento 
Atualizado]]</f>
        <v>#DIV/0!</v>
      </c>
      <c r="AY229" s="93"/>
      <c r="AZ229" s="201" t="e">
        <f>-Tabela115[[#This Row],[GOVERNANÇA
Controle
(-)
Redução
proposta para a
_ª Reformulação]]/Tabela115[[#This Row],[GOVERNANÇA
Controle
Orçamento 
Atualizado]]</f>
        <v>#DIV/0!</v>
      </c>
      <c r="BA22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2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29" s="225"/>
      <c r="BD229" s="93"/>
      <c r="BE229" s="93">
        <f>Tabela115[[#This Row],[FINALIDADE
Fiscalização
Proposta Orçamentária Inicial]]+Tabela115[[#This Row],[FINALIDADE
Fiscalização
Transposições Orçamentárias 
Nº __ a __ 
e
Reformulações
aprovadas]]</f>
        <v>0</v>
      </c>
      <c r="BF229" s="93"/>
      <c r="BG229" s="201" t="e">
        <f>Tabela115[[#This Row],[FINALIDADE
Fiscalização
Despesa Liquidada até __/__/____]]/Tabela115[[#This Row],[FINALIDADE
Fiscalização
Orçamento 
Atualizado]]</f>
        <v>#DIV/0!</v>
      </c>
      <c r="BH229" s="93"/>
      <c r="BI229" s="201" t="e">
        <f>Tabela115[[#This Row],[FINALIDADE
Fiscalização
(+)
Suplementação
 proposta para a
_ª Reformulação]]/Tabela115[[#This Row],[FINALIDADE
Fiscalização
Orçamento 
Atualizado]]</f>
        <v>#DIV/0!</v>
      </c>
      <c r="BJ229" s="93"/>
      <c r="BK229" s="201" t="e">
        <f>Tabela115[[#This Row],[FINALIDADE
Fiscalização
(-)
Redução
proposta para a
_ª Reformulação]]/Tabela115[[#This Row],[FINALIDADE
Fiscalização
Orçamento 
Atualizado]]</f>
        <v>#DIV/0!</v>
      </c>
      <c r="BL22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29" s="31"/>
      <c r="BN229" s="93"/>
      <c r="BO229" s="93">
        <f>Tabela115[[#This Row],[FINALIDADE
Registro
Proposta Orçamentária Inicial]]+Tabela115[[#This Row],[FINALIDADE
Registro
Transposições Orçamentárias 
Nº __ a __ 
e
Reformulações
aprovadas]]</f>
        <v>0</v>
      </c>
      <c r="BP229" s="93"/>
      <c r="BQ229" s="202" t="e">
        <f>Tabela115[[#This Row],[FINALIDADE
Registro
Despesa Liquidada até __/__/____]]/Tabela115[[#This Row],[FINALIDADE
Registro
Orçamento 
Atualizado]]</f>
        <v>#DIV/0!</v>
      </c>
      <c r="BR229" s="93"/>
      <c r="BS229" s="202" t="e">
        <f>Tabela115[[#This Row],[FINALIDADE
Registro
(+)
Suplementação
 proposta para a
_ª Reformulação]]/Tabela115[[#This Row],[FINALIDADE
Registro
Orçamento 
Atualizado]]</f>
        <v>#DIV/0!</v>
      </c>
      <c r="BT229" s="93"/>
      <c r="BU229" s="202" t="e">
        <f>Tabela115[[#This Row],[FINALIDADE
Registro
(-)
Redução
proposta para a
_ª Reformulação]]/Tabela115[[#This Row],[FINALIDADE
Registro
Orçamento 
Atualizado]]</f>
        <v>#DIV/0!</v>
      </c>
      <c r="BV22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29" s="244"/>
      <c r="BX229" s="31"/>
      <c r="BY22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29" s="93"/>
      <c r="CA229" s="201" t="e">
        <f>Tabela115[[#This Row],[FINALIDADE
Julgamento e Normatização
Despesa Liquidada até __/__/____]]/Tabela115[[#This Row],[FINALIDADE
Julgamento e Normatização
Orçamento 
Atualizado]]</f>
        <v>#DIV/0!</v>
      </c>
      <c r="CB229" s="93"/>
      <c r="CC22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29" s="93"/>
      <c r="CE22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2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2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29" s="31"/>
      <c r="CI229" s="31"/>
      <c r="CJ22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29" s="93"/>
      <c r="CL229" s="201" t="e">
        <f>Tabela115[[#This Row],[GESTÃO
Comunicação 
e Eventos
Despesa Liquidada até __/__/____]]/Tabela115[[#This Row],[GESTÃO
Comunicação 
e Eventos
Orçamento 
Atualizado]]</f>
        <v>#DIV/0!</v>
      </c>
      <c r="CM229" s="93"/>
      <c r="CN229" s="201" t="e">
        <f>Tabela115[[#This Row],[GESTÃO
Comunicação 
e Eventos
(+)
Suplementação
 proposta para a
_ª Reformulação]]/Tabela115[[#This Row],[GESTÃO
Comunicação 
e Eventos
Orçamento 
Atualizado]]</f>
        <v>#DIV/0!</v>
      </c>
      <c r="CO229" s="93"/>
      <c r="CP229" s="201" t="e">
        <f>-Tabela115[[#This Row],[GESTÃO
Comunicação 
e Eventos
(-)
Redução
proposta para a
_ª Reformulação]]/Tabela115[[#This Row],[GESTÃO
Comunicação 
e Eventos
Orçamento 
Atualizado]]</f>
        <v>#DIV/0!</v>
      </c>
      <c r="CQ22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29" s="31"/>
      <c r="CS229" s="31"/>
      <c r="CT22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29" s="93"/>
      <c r="CV229" s="201" t="e">
        <f>Tabela115[[#This Row],[GESTÃO
Suporte Técnico-Administrativo
Despesa Liquidada até __/__/____]]/Tabela115[[#This Row],[GESTÃO
Suporte Técnico-Administrativo
Orçamento 
Atualizado]]</f>
        <v>#DIV/0!</v>
      </c>
      <c r="CW229" s="93"/>
      <c r="CX22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29" s="93"/>
      <c r="CZ22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2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29" s="31"/>
      <c r="DC229" s="31"/>
      <c r="DD22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29" s="93"/>
      <c r="DF229" s="201" t="e">
        <f>Tabela115[[#This Row],[GESTÃO
Tecnologia da
Informação
Despesa Liquidada até __/__/____]]/Tabela115[[#This Row],[GESTÃO
Tecnologia da
Informação
Orçamento 
Atualizado]]</f>
        <v>#DIV/0!</v>
      </c>
      <c r="DG229" s="93"/>
      <c r="DH22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29" s="93"/>
      <c r="DJ229" s="201" t="e">
        <f>-Tabela115[[#This Row],[GESTÃO
Tecnologia da
Informação
(-)
Redução
proposta para a
_ª Reformulação]]/Tabela115[[#This Row],[GESTÃO
Tecnologia da
Informação
Orçamento 
Atualizado]]</f>
        <v>#DIV/0!</v>
      </c>
      <c r="DK22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29" s="31"/>
      <c r="DM229" s="31"/>
      <c r="DN229" s="31">
        <f>Tabela115[[#This Row],[GESTÃO
Infraestrutura
Proposta Orçamentária Inicial]]+Tabela115[[#This Row],[GESTÃO
Infraestrutura
Transposições Orçamentárias 
Nº __ a __ 
e
Reformulações
aprovadas]]</f>
        <v>0</v>
      </c>
      <c r="DO229" s="93"/>
      <c r="DP229" s="201" t="e">
        <f>Tabela115[[#This Row],[GESTÃO
Infraestrutura
Despesa Liquidada até __/__/____]]/Tabela115[[#This Row],[GESTÃO
Infraestrutura
Orçamento 
Atualizado]]</f>
        <v>#DIV/0!</v>
      </c>
      <c r="DQ229" s="93"/>
      <c r="DR229" s="201" t="e">
        <f>Tabela115[[#This Row],[GESTÃO
Infraestrutura
(+)
Suplementação
 proposta para a
_ª Reformulação]]/Tabela115[[#This Row],[GESTÃO
Infraestrutura
Orçamento 
Atualizado]]</f>
        <v>#DIV/0!</v>
      </c>
      <c r="DS229" s="93"/>
      <c r="DT229" s="201" t="e">
        <f>Tabela115[[#This Row],[GESTÃO
Infraestrutura
(-)
Redução
proposta para a
_ª Reformulação]]/Tabela115[[#This Row],[GESTÃO
Infraestrutura
Orçamento 
Atualizado]]</f>
        <v>#DIV/0!</v>
      </c>
      <c r="DU22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2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29" s="89"/>
    </row>
    <row r="230" spans="1:127" s="37" customFormat="1" ht="12" x14ac:dyDescent="0.25">
      <c r="A230" s="74" t="s">
        <v>245</v>
      </c>
      <c r="B230" s="212" t="s">
        <v>246</v>
      </c>
      <c r="C23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0" s="216" t="e">
        <f>Tabela115[[#This Row],[DESPESA
LIQUIDADA ATÉ
 __/__/____]]/Tabela115[[#This Row],[ORÇAMENTO
ATUALIZADO]]</f>
        <v>#DIV/0!</v>
      </c>
      <c r="H230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0" s="270" t="e">
        <f>Tabela115[[#This Row],[(+)
SUPLEMENTAÇÃO
PROPOSTA PARA A
_ª
REFORMULAÇÃO]]/Tabela115[[#This Row],[ORÇAMENTO
ATUALIZADO]]</f>
        <v>#DIV/0!</v>
      </c>
      <c r="J230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0" s="270" t="e">
        <f>-Tabela115[[#This Row],[(-)
REDUÇÃO
PROPOSTA PARA A
_ª
REFORMULAÇÃO]]/Tabela115[[#This Row],[ORÇAMENTO
ATUALIZADO]]</f>
        <v>#DIV/0!</v>
      </c>
      <c r="L230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0" s="272" t="e">
        <f>(Tabela115[[#This Row],[PROPOSTA
ORÇAMENTÁRIA
ATUALIZADA
APÓS A
_ª
REFORMULAÇÃO]]/Tabela115[[#This Row],[ORÇAMENTO
ATUALIZADO]])-1</f>
        <v>#DIV/0!</v>
      </c>
      <c r="N230" s="221">
        <f>SUM(N231:N239)</f>
        <v>0</v>
      </c>
      <c r="O230" s="92">
        <f>SUM(O231:O239)</f>
        <v>0</v>
      </c>
      <c r="P23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0" s="92">
        <f>SUM(Q231:Q239)</f>
        <v>0</v>
      </c>
      <c r="R230" s="217" t="e">
        <f>Tabela115[[#This Row],[GOVERNANÇA
Direção e
Liderança
Despesa Liquidada até __/__/____]]/Tabela115[[#This Row],[GOVERNANÇA
Direção e
Liderança
Orçamento 
Atualizado]]</f>
        <v>#DIV/0!</v>
      </c>
      <c r="S230" s="92">
        <f>SUM(S231:S239)</f>
        <v>0</v>
      </c>
      <c r="T230" s="217" t="e">
        <f>Tabela115[[#This Row],[GOVERNANÇA
Direção e
Liderança
(+)
Suplementação
 proposta para a
_ª Reformulação]]/Tabela115[[#This Row],[GOVERNANÇA
Direção e
Liderança
Orçamento 
Atualizado]]</f>
        <v>#DIV/0!</v>
      </c>
      <c r="U230" s="92">
        <f>SUM(U231:U239)</f>
        <v>0</v>
      </c>
      <c r="V230" s="220" t="e">
        <f>-Tabela115[[#This Row],[GOVERNANÇA
Direção e
Liderança
(-)
Redução
proposta para a
_ª Reformulação]]/Tabela115[[#This Row],[GOVERNANÇA
Direção e
Liderança
Orçamento 
Atualizado]]</f>
        <v>#DIV/0!</v>
      </c>
      <c r="W23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0" s="80">
        <f>SUM(X231:X239)</f>
        <v>0</v>
      </c>
      <c r="Y230" s="80">
        <f>SUM(Y231:Y239)</f>
        <v>0</v>
      </c>
      <c r="Z23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0" s="92">
        <f>SUM(AA231:AA239)</f>
        <v>0</v>
      </c>
      <c r="AB230" s="217" t="e">
        <f>Tabela115[[#This Row],[GOVERNANÇA
Relacionamento 
Institucional
Despesa Liquidada até __/__/____]]/Tabela115[[#This Row],[GOVERNANÇA
Relacionamento 
Institucional
Orçamento 
Atualizado]]</f>
        <v>#DIV/0!</v>
      </c>
      <c r="AC230" s="92">
        <f>SUM(AC231:AC239)</f>
        <v>0</v>
      </c>
      <c r="AD230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0" s="92">
        <f>SUM(AE231:AE239)</f>
        <v>0</v>
      </c>
      <c r="AF23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0" s="80">
        <f>SUM(AH231:AH239)</f>
        <v>0</v>
      </c>
      <c r="AI230" s="92">
        <f>SUM(AI231:AI239)</f>
        <v>0</v>
      </c>
      <c r="AJ230" s="92">
        <f>Tabela115[[#This Row],[GOVERNANÇA
Estratégia
Proposta Orçamentária Inicial]]+Tabela115[[#This Row],[GOVERNANÇA
Estratégia
Transposições Orçamentárias 
Nº __ a __ 
e
Reformulações
aprovadas]]</f>
        <v>0</v>
      </c>
      <c r="AK230" s="92">
        <f>SUM(AK231:AK239)</f>
        <v>0</v>
      </c>
      <c r="AL230" s="220" t="e">
        <f>Tabela115[[#This Row],[GOVERNANÇA
Estratégia
Despesa Liquidada até __/__/____]]/Tabela115[[#This Row],[GOVERNANÇA
Estratégia
Orçamento 
Atualizado]]</f>
        <v>#DIV/0!</v>
      </c>
      <c r="AM230" s="92">
        <f>SUM(AM231:AM239)</f>
        <v>0</v>
      </c>
      <c r="AN230" s="217" t="e">
        <f>Tabela115[[#This Row],[GOVERNANÇA
Estratégia
(+)
Suplementação
 proposta para a
_ª Reformulação]]/Tabela115[[#This Row],[GOVERNANÇA
Estratégia
Orçamento 
Atualizado]]</f>
        <v>#DIV/0!</v>
      </c>
      <c r="AO230" s="92">
        <f>SUM(AO231:AO239)</f>
        <v>0</v>
      </c>
      <c r="AP230" s="217" t="e">
        <f>-Tabela115[[#This Row],[GOVERNANÇA
Estratégia
(-)
Redução
proposta para a
_ª Reformulação]]/Tabela115[[#This Row],[GOVERNANÇA
Estratégia
Orçamento 
Atualizado]]</f>
        <v>#DIV/0!</v>
      </c>
      <c r="AQ23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0" s="80">
        <f>SUM(AR231:AR239)</f>
        <v>0</v>
      </c>
      <c r="AS230" s="92">
        <f>SUM(AS231:AS239)</f>
        <v>0</v>
      </c>
      <c r="AT230" s="92">
        <f>Tabela115[[#This Row],[GOVERNANÇA
Controle
Proposta Orçamentária Inicial]]+Tabela115[[#This Row],[GOVERNANÇA
Controle
Transposições Orçamentárias 
Nº __ a __ 
e
Reformulações
aprovadas]]</f>
        <v>0</v>
      </c>
      <c r="AU230" s="92">
        <f>SUM(AU231:AU239)</f>
        <v>0</v>
      </c>
      <c r="AV230" s="217" t="e">
        <f>Tabela115[[#This Row],[GOVERNANÇA
Controle
Despesa Liquidada até __/__/____]]/Tabela115[[#This Row],[GOVERNANÇA
Controle
Orçamento 
Atualizado]]</f>
        <v>#DIV/0!</v>
      </c>
      <c r="AW230" s="92">
        <f>SUM(AW231:AW239)</f>
        <v>0</v>
      </c>
      <c r="AX230" s="217" t="e">
        <f>Tabela115[[#This Row],[GOVERNANÇA
Controle
(+)
Suplementação
 proposta para a
_ª Reformulação]]/Tabela115[[#This Row],[GOVERNANÇA
Controle
Orçamento 
Atualizado]]</f>
        <v>#DIV/0!</v>
      </c>
      <c r="AY230" s="92">
        <f>SUM(AY231:AY239)</f>
        <v>0</v>
      </c>
      <c r="AZ230" s="217" t="e">
        <f>-Tabela115[[#This Row],[GOVERNANÇA
Controle
(-)
Redução
proposta para a
_ª Reformulação]]/Tabela115[[#This Row],[GOVERNANÇA
Controle
Orçamento 
Atualizado]]</f>
        <v>#DIV/0!</v>
      </c>
      <c r="BA23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0" s="221">
        <f>SUM(BC231:BC239)</f>
        <v>0</v>
      </c>
      <c r="BD230" s="92">
        <f>SUM(BD231:BD239)</f>
        <v>0</v>
      </c>
      <c r="BE230" s="92">
        <f>Tabela115[[#This Row],[FINALIDADE
Fiscalização
Proposta Orçamentária Inicial]]+Tabela115[[#This Row],[FINALIDADE
Fiscalização
Transposições Orçamentárias 
Nº __ a __ 
e
Reformulações
aprovadas]]</f>
        <v>0</v>
      </c>
      <c r="BF230" s="92">
        <f>SUM(BF231:BF239)</f>
        <v>0</v>
      </c>
      <c r="BG230" s="217" t="e">
        <f>Tabela115[[#This Row],[FINALIDADE
Fiscalização
Despesa Liquidada até __/__/____]]/Tabela115[[#This Row],[FINALIDADE
Fiscalização
Orçamento 
Atualizado]]</f>
        <v>#DIV/0!</v>
      </c>
      <c r="BH230" s="92">
        <f>SUM(BH231:BH239)</f>
        <v>0</v>
      </c>
      <c r="BI230" s="217" t="e">
        <f>Tabela115[[#This Row],[FINALIDADE
Fiscalização
(+)
Suplementação
 proposta para a
_ª Reformulação]]/Tabela115[[#This Row],[FINALIDADE
Fiscalização
Orçamento 
Atualizado]]</f>
        <v>#DIV/0!</v>
      </c>
      <c r="BJ230" s="92">
        <f>SUM(BJ231:BJ239)</f>
        <v>0</v>
      </c>
      <c r="BK230" s="217" t="e">
        <f>Tabela115[[#This Row],[FINALIDADE
Fiscalização
(-)
Redução
proposta para a
_ª Reformulação]]/Tabela115[[#This Row],[FINALIDADE
Fiscalização
Orçamento 
Atualizado]]</f>
        <v>#DIV/0!</v>
      </c>
      <c r="BL23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0" s="80">
        <f>SUM(BM231:BM239)</f>
        <v>0</v>
      </c>
      <c r="BN230" s="92">
        <f>SUM(BN231:BN239)</f>
        <v>0</v>
      </c>
      <c r="BO230" s="92">
        <f>Tabela115[[#This Row],[FINALIDADE
Registro
Proposta Orçamentária Inicial]]+Tabela115[[#This Row],[FINALIDADE
Registro
Transposições Orçamentárias 
Nº __ a __ 
e
Reformulações
aprovadas]]</f>
        <v>0</v>
      </c>
      <c r="BP230" s="92">
        <f>SUM(BP231:BP239)</f>
        <v>0</v>
      </c>
      <c r="BQ230" s="220" t="e">
        <f>Tabela115[[#This Row],[FINALIDADE
Registro
Despesa Liquidada até __/__/____]]/Tabela115[[#This Row],[FINALIDADE
Registro
Orçamento 
Atualizado]]</f>
        <v>#DIV/0!</v>
      </c>
      <c r="BR230" s="92">
        <f>SUM(BR231:BR239)</f>
        <v>0</v>
      </c>
      <c r="BS230" s="220" t="e">
        <f>Tabela115[[#This Row],[FINALIDADE
Registro
(+)
Suplementação
 proposta para a
_ª Reformulação]]/Tabela115[[#This Row],[FINALIDADE
Registro
Orçamento 
Atualizado]]</f>
        <v>#DIV/0!</v>
      </c>
      <c r="BT230" s="92">
        <f>SUM(BT231:BT239)</f>
        <v>0</v>
      </c>
      <c r="BU230" s="220" t="e">
        <f>Tabela115[[#This Row],[FINALIDADE
Registro
(-)
Redução
proposta para a
_ª Reformulação]]/Tabela115[[#This Row],[FINALIDADE
Registro
Orçamento 
Atualizado]]</f>
        <v>#DIV/0!</v>
      </c>
      <c r="BV23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0" s="243">
        <f>SUM(BW231:BW239)</f>
        <v>0</v>
      </c>
      <c r="BX230" s="80">
        <f>SUM(BX231:BX239)</f>
        <v>0</v>
      </c>
      <c r="BY23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0" s="92">
        <f>SUM(BZ231:BZ239)</f>
        <v>0</v>
      </c>
      <c r="CA230" s="217" t="e">
        <f>Tabela115[[#This Row],[FINALIDADE
Julgamento e Normatização
Despesa Liquidada até __/__/____]]/Tabela115[[#This Row],[FINALIDADE
Julgamento e Normatização
Orçamento 
Atualizado]]</f>
        <v>#DIV/0!</v>
      </c>
      <c r="CB230" s="92">
        <f>SUM(CB231:CB239)</f>
        <v>0</v>
      </c>
      <c r="CC23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0" s="92">
        <f>SUM(CD231:CD239)</f>
        <v>0</v>
      </c>
      <c r="CE23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3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0" s="80">
        <f>SUM(CH231:CH239)</f>
        <v>0</v>
      </c>
      <c r="CI230" s="80">
        <f>SUM(CI231:CI239)</f>
        <v>0</v>
      </c>
      <c r="CJ23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0" s="92">
        <f>SUM(CK231:CK239)</f>
        <v>0</v>
      </c>
      <c r="CL230" s="217" t="e">
        <f>Tabela115[[#This Row],[GESTÃO
Comunicação 
e Eventos
Despesa Liquidada até __/__/____]]/Tabela115[[#This Row],[GESTÃO
Comunicação 
e Eventos
Orçamento 
Atualizado]]</f>
        <v>#DIV/0!</v>
      </c>
      <c r="CM230" s="92">
        <f>SUM(CM231:CM239)</f>
        <v>0</v>
      </c>
      <c r="CN230" s="217" t="e">
        <f>Tabela115[[#This Row],[GESTÃO
Comunicação 
e Eventos
(+)
Suplementação
 proposta para a
_ª Reformulação]]/Tabela115[[#This Row],[GESTÃO
Comunicação 
e Eventos
Orçamento 
Atualizado]]</f>
        <v>#DIV/0!</v>
      </c>
      <c r="CO230" s="92">
        <f>SUM(CO231:CO239)</f>
        <v>0</v>
      </c>
      <c r="CP230" s="217" t="e">
        <f>-Tabela115[[#This Row],[GESTÃO
Comunicação 
e Eventos
(-)
Redução
proposta para a
_ª Reformulação]]/Tabela115[[#This Row],[GESTÃO
Comunicação 
e Eventos
Orçamento 
Atualizado]]</f>
        <v>#DIV/0!</v>
      </c>
      <c r="CQ23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0" s="80">
        <f>SUM(CR231:CR239)</f>
        <v>0</v>
      </c>
      <c r="CS230" s="80">
        <f>SUM(CS231:CS239)</f>
        <v>0</v>
      </c>
      <c r="CT23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0" s="92">
        <f>SUM(CU231:CU239)</f>
        <v>0</v>
      </c>
      <c r="CV230" s="217" t="e">
        <f>Tabela115[[#This Row],[GESTÃO
Suporte Técnico-Administrativo
Despesa Liquidada até __/__/____]]/Tabela115[[#This Row],[GESTÃO
Suporte Técnico-Administrativo
Orçamento 
Atualizado]]</f>
        <v>#DIV/0!</v>
      </c>
      <c r="CW230" s="92">
        <f>SUM(CW231:CW239)</f>
        <v>0</v>
      </c>
      <c r="CX230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0" s="92">
        <f>SUM(CY231:CY239)</f>
        <v>0</v>
      </c>
      <c r="CZ23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3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0" s="80">
        <f>SUM(DB231:DB239)</f>
        <v>0</v>
      </c>
      <c r="DC230" s="80">
        <f>SUM(DC231:DC239)</f>
        <v>0</v>
      </c>
      <c r="DD23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0" s="92">
        <f>SUM(DE231:DE239)</f>
        <v>0</v>
      </c>
      <c r="DF230" s="217" t="e">
        <f>Tabela115[[#This Row],[GESTÃO
Tecnologia da
Informação
Despesa Liquidada até __/__/____]]/Tabela115[[#This Row],[GESTÃO
Tecnologia da
Informação
Orçamento 
Atualizado]]</f>
        <v>#DIV/0!</v>
      </c>
      <c r="DG230" s="92">
        <f>SUM(DG231:DG239)</f>
        <v>0</v>
      </c>
      <c r="DH230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30" s="92">
        <f>SUM(DI231:DI239)</f>
        <v>0</v>
      </c>
      <c r="DJ230" s="217" t="e">
        <f>-Tabela115[[#This Row],[GESTÃO
Tecnologia da
Informação
(-)
Redução
proposta para a
_ª Reformulação]]/Tabela115[[#This Row],[GESTÃO
Tecnologia da
Informação
Orçamento 
Atualizado]]</f>
        <v>#DIV/0!</v>
      </c>
      <c r="DK23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0" s="80">
        <f>SUM(DL231:DL239)</f>
        <v>0</v>
      </c>
      <c r="DM230" s="80">
        <f>SUM(DM231:DM239)</f>
        <v>0</v>
      </c>
      <c r="DN230" s="80">
        <f>Tabela115[[#This Row],[GESTÃO
Infraestrutura
Proposta Orçamentária Inicial]]+Tabela115[[#This Row],[GESTÃO
Infraestrutura
Transposições Orçamentárias 
Nº __ a __ 
e
Reformulações
aprovadas]]</f>
        <v>0</v>
      </c>
      <c r="DO230" s="92">
        <f>SUM(DO231:DO239)</f>
        <v>0</v>
      </c>
      <c r="DP230" s="217" t="e">
        <f>Tabela115[[#This Row],[GESTÃO
Infraestrutura
Despesa Liquidada até __/__/____]]/Tabela115[[#This Row],[GESTÃO
Infraestrutura
Orçamento 
Atualizado]]</f>
        <v>#DIV/0!</v>
      </c>
      <c r="DQ230" s="92">
        <f>SUM(DQ231:DQ239)</f>
        <v>0</v>
      </c>
      <c r="DR230" s="217" t="e">
        <f>Tabela115[[#This Row],[GESTÃO
Infraestrutura
(+)
Suplementação
 proposta para a
_ª Reformulação]]/Tabela115[[#This Row],[GESTÃO
Infraestrutura
Orçamento 
Atualizado]]</f>
        <v>#DIV/0!</v>
      </c>
      <c r="DS230" s="92">
        <f>SUM(DS231:DS239)</f>
        <v>0</v>
      </c>
      <c r="DT230" s="217" t="e">
        <f>Tabela115[[#This Row],[GESTÃO
Infraestrutura
(-)
Redução
proposta para a
_ª Reformulação]]/Tabela115[[#This Row],[GESTÃO
Infraestrutura
Orçamento 
Atualizado]]</f>
        <v>#DIV/0!</v>
      </c>
      <c r="DU23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0" s="94"/>
    </row>
    <row r="231" spans="1:127" s="18" customFormat="1" ht="12" x14ac:dyDescent="0.25">
      <c r="A231" s="85" t="s">
        <v>247</v>
      </c>
      <c r="B231" s="213" t="s">
        <v>841</v>
      </c>
      <c r="C23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1" s="230" t="e">
        <f>Tabela115[[#This Row],[DESPESA
LIQUIDADA ATÉ
 __/__/____]]/Tabela115[[#This Row],[ORÇAMENTO
ATUALIZADO]]</f>
        <v>#DIV/0!</v>
      </c>
      <c r="H23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1" s="266" t="e">
        <f>Tabela115[[#This Row],[(+)
SUPLEMENTAÇÃO
PROPOSTA PARA A
_ª
REFORMULAÇÃO]]/Tabela115[[#This Row],[ORÇAMENTO
ATUALIZADO]]</f>
        <v>#DIV/0!</v>
      </c>
      <c r="J23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1" s="266" t="e">
        <f>-Tabela115[[#This Row],[(-)
REDUÇÃO
PROPOSTA PARA A
_ª
REFORMULAÇÃO]]/Tabela115[[#This Row],[ORÇAMENTO
ATUALIZADO]]</f>
        <v>#DIV/0!</v>
      </c>
      <c r="L23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1" s="268" t="e">
        <f>(Tabela115[[#This Row],[PROPOSTA
ORÇAMENTÁRIA
ATUALIZADA
APÓS A
_ª
REFORMULAÇÃO]]/Tabela115[[#This Row],[ORÇAMENTO
ATUALIZADO]])-1</f>
        <v>#DIV/0!</v>
      </c>
      <c r="N231" s="225"/>
      <c r="O231" s="93"/>
      <c r="P23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1" s="93"/>
      <c r="R231" s="201" t="e">
        <f>Tabela115[[#This Row],[GOVERNANÇA
Direção e
Liderança
Despesa Liquidada até __/__/____]]/Tabela115[[#This Row],[GOVERNANÇA
Direção e
Liderança
Orçamento 
Atualizado]]</f>
        <v>#DIV/0!</v>
      </c>
      <c r="S231" s="93"/>
      <c r="T23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1" s="93"/>
      <c r="V231" s="202" t="e">
        <f>-Tabela115[[#This Row],[GOVERNANÇA
Direção e
Liderança
(-)
Redução
proposta para a
_ª Reformulação]]/Tabela115[[#This Row],[GOVERNANÇA
Direção e
Liderança
Orçamento 
Atualizado]]</f>
        <v>#DIV/0!</v>
      </c>
      <c r="W23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1" s="31"/>
      <c r="Y231" s="31"/>
      <c r="Z23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1" s="93"/>
      <c r="AB231" s="201" t="e">
        <f>Tabela115[[#This Row],[GOVERNANÇA
Relacionamento 
Institucional
Despesa Liquidada até __/__/____]]/Tabela115[[#This Row],[GOVERNANÇA
Relacionamento 
Institucional
Orçamento 
Atualizado]]</f>
        <v>#DIV/0!</v>
      </c>
      <c r="AC231" s="93"/>
      <c r="AD23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1" s="93"/>
      <c r="AF23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1" s="31"/>
      <c r="AI231" s="93"/>
      <c r="AJ231" s="93">
        <f>Tabela115[[#This Row],[GOVERNANÇA
Estratégia
Proposta Orçamentária Inicial]]+Tabela115[[#This Row],[GOVERNANÇA
Estratégia
Transposições Orçamentárias 
Nº __ a __ 
e
Reformulações
aprovadas]]</f>
        <v>0</v>
      </c>
      <c r="AK231" s="93"/>
      <c r="AL231" s="202" t="e">
        <f>Tabela115[[#This Row],[GOVERNANÇA
Estratégia
Despesa Liquidada até __/__/____]]/Tabela115[[#This Row],[GOVERNANÇA
Estratégia
Orçamento 
Atualizado]]</f>
        <v>#DIV/0!</v>
      </c>
      <c r="AM231" s="93"/>
      <c r="AN231" s="201" t="e">
        <f>Tabela115[[#This Row],[GOVERNANÇA
Estratégia
(+)
Suplementação
 proposta para a
_ª Reformulação]]/Tabela115[[#This Row],[GOVERNANÇA
Estratégia
Orçamento 
Atualizado]]</f>
        <v>#DIV/0!</v>
      </c>
      <c r="AO231" s="93"/>
      <c r="AP231" s="201" t="e">
        <f>-Tabela115[[#This Row],[GOVERNANÇA
Estratégia
(-)
Redução
proposta para a
_ª Reformulação]]/Tabela115[[#This Row],[GOVERNANÇA
Estratégia
Orçamento 
Atualizado]]</f>
        <v>#DIV/0!</v>
      </c>
      <c r="AQ23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1" s="31"/>
      <c r="AS231" s="93"/>
      <c r="AT231" s="93">
        <f>Tabela115[[#This Row],[GOVERNANÇA
Controle
Proposta Orçamentária Inicial]]+Tabela115[[#This Row],[GOVERNANÇA
Controle
Transposições Orçamentárias 
Nº __ a __ 
e
Reformulações
aprovadas]]</f>
        <v>0</v>
      </c>
      <c r="AU231" s="93"/>
      <c r="AV231" s="201" t="e">
        <f>Tabela115[[#This Row],[GOVERNANÇA
Controle
Despesa Liquidada até __/__/____]]/Tabela115[[#This Row],[GOVERNANÇA
Controle
Orçamento 
Atualizado]]</f>
        <v>#DIV/0!</v>
      </c>
      <c r="AW231" s="93"/>
      <c r="AX231" s="201" t="e">
        <f>Tabela115[[#This Row],[GOVERNANÇA
Controle
(+)
Suplementação
 proposta para a
_ª Reformulação]]/Tabela115[[#This Row],[GOVERNANÇA
Controle
Orçamento 
Atualizado]]</f>
        <v>#DIV/0!</v>
      </c>
      <c r="AY231" s="93"/>
      <c r="AZ231" s="201" t="e">
        <f>-Tabela115[[#This Row],[GOVERNANÇA
Controle
(-)
Redução
proposta para a
_ª Reformulação]]/Tabela115[[#This Row],[GOVERNANÇA
Controle
Orçamento 
Atualizado]]</f>
        <v>#DIV/0!</v>
      </c>
      <c r="BA23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1" s="225"/>
      <c r="BD231" s="93"/>
      <c r="BE231" s="93">
        <f>Tabela115[[#This Row],[FINALIDADE
Fiscalização
Proposta Orçamentária Inicial]]+Tabela115[[#This Row],[FINALIDADE
Fiscalização
Transposições Orçamentárias 
Nº __ a __ 
e
Reformulações
aprovadas]]</f>
        <v>0</v>
      </c>
      <c r="BF231" s="93"/>
      <c r="BG231" s="201" t="e">
        <f>Tabela115[[#This Row],[FINALIDADE
Fiscalização
Despesa Liquidada até __/__/____]]/Tabela115[[#This Row],[FINALIDADE
Fiscalização
Orçamento 
Atualizado]]</f>
        <v>#DIV/0!</v>
      </c>
      <c r="BH231" s="93"/>
      <c r="BI231" s="201" t="e">
        <f>Tabela115[[#This Row],[FINALIDADE
Fiscalização
(+)
Suplementação
 proposta para a
_ª Reformulação]]/Tabela115[[#This Row],[FINALIDADE
Fiscalização
Orçamento 
Atualizado]]</f>
        <v>#DIV/0!</v>
      </c>
      <c r="BJ231" s="93"/>
      <c r="BK231" s="201" t="e">
        <f>Tabela115[[#This Row],[FINALIDADE
Fiscalização
(-)
Redução
proposta para a
_ª Reformulação]]/Tabela115[[#This Row],[FINALIDADE
Fiscalização
Orçamento 
Atualizado]]</f>
        <v>#DIV/0!</v>
      </c>
      <c r="BL23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1" s="31"/>
      <c r="BN231" s="93"/>
      <c r="BO231" s="93">
        <f>Tabela115[[#This Row],[FINALIDADE
Registro
Proposta Orçamentária Inicial]]+Tabela115[[#This Row],[FINALIDADE
Registro
Transposições Orçamentárias 
Nº __ a __ 
e
Reformulações
aprovadas]]</f>
        <v>0</v>
      </c>
      <c r="BP231" s="93"/>
      <c r="BQ231" s="202" t="e">
        <f>Tabela115[[#This Row],[FINALIDADE
Registro
Despesa Liquidada até __/__/____]]/Tabela115[[#This Row],[FINALIDADE
Registro
Orçamento 
Atualizado]]</f>
        <v>#DIV/0!</v>
      </c>
      <c r="BR231" s="93"/>
      <c r="BS231" s="202" t="e">
        <f>Tabela115[[#This Row],[FINALIDADE
Registro
(+)
Suplementação
 proposta para a
_ª Reformulação]]/Tabela115[[#This Row],[FINALIDADE
Registro
Orçamento 
Atualizado]]</f>
        <v>#DIV/0!</v>
      </c>
      <c r="BT231" s="93"/>
      <c r="BU231" s="202" t="e">
        <f>Tabela115[[#This Row],[FINALIDADE
Registro
(-)
Redução
proposta para a
_ª Reformulação]]/Tabela115[[#This Row],[FINALIDADE
Registro
Orçamento 
Atualizado]]</f>
        <v>#DIV/0!</v>
      </c>
      <c r="BV23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1" s="244"/>
      <c r="BX231" s="31"/>
      <c r="BY23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1" s="93"/>
      <c r="CA231" s="201" t="e">
        <f>Tabela115[[#This Row],[FINALIDADE
Julgamento e Normatização
Despesa Liquidada até __/__/____]]/Tabela115[[#This Row],[FINALIDADE
Julgamento e Normatização
Orçamento 
Atualizado]]</f>
        <v>#DIV/0!</v>
      </c>
      <c r="CB231" s="93"/>
      <c r="CC23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1" s="93"/>
      <c r="CE23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1" s="31"/>
      <c r="CI231" s="31"/>
      <c r="CJ23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1" s="93"/>
      <c r="CL231" s="201" t="e">
        <f>Tabela115[[#This Row],[GESTÃO
Comunicação 
e Eventos
Despesa Liquidada até __/__/____]]/Tabela115[[#This Row],[GESTÃO
Comunicação 
e Eventos
Orçamento 
Atualizado]]</f>
        <v>#DIV/0!</v>
      </c>
      <c r="CM231" s="93"/>
      <c r="CN231" s="201" t="e">
        <f>Tabela115[[#This Row],[GESTÃO
Comunicação 
e Eventos
(+)
Suplementação
 proposta para a
_ª Reformulação]]/Tabela115[[#This Row],[GESTÃO
Comunicação 
e Eventos
Orçamento 
Atualizado]]</f>
        <v>#DIV/0!</v>
      </c>
      <c r="CO231" s="93"/>
      <c r="CP231" s="201" t="e">
        <f>-Tabela115[[#This Row],[GESTÃO
Comunicação 
e Eventos
(-)
Redução
proposta para a
_ª Reformulação]]/Tabela115[[#This Row],[GESTÃO
Comunicação 
e Eventos
Orçamento 
Atualizado]]</f>
        <v>#DIV/0!</v>
      </c>
      <c r="CQ23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1" s="31"/>
      <c r="CS231" s="31"/>
      <c r="CT23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1" s="93"/>
      <c r="CV231" s="201" t="e">
        <f>Tabela115[[#This Row],[GESTÃO
Suporte Técnico-Administrativo
Despesa Liquidada até __/__/____]]/Tabela115[[#This Row],[GESTÃO
Suporte Técnico-Administrativo
Orçamento 
Atualizado]]</f>
        <v>#DIV/0!</v>
      </c>
      <c r="CW231" s="93"/>
      <c r="CX23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1" s="93"/>
      <c r="CZ23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1" s="31"/>
      <c r="DC231" s="31"/>
      <c r="DD23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1" s="93"/>
      <c r="DF231" s="201" t="e">
        <f>Tabela115[[#This Row],[GESTÃO
Tecnologia da
Informação
Despesa Liquidada até __/__/____]]/Tabela115[[#This Row],[GESTÃO
Tecnologia da
Informação
Orçamento 
Atualizado]]</f>
        <v>#DIV/0!</v>
      </c>
      <c r="DG231" s="93"/>
      <c r="DH23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1" s="93"/>
      <c r="DJ231" s="201" t="e">
        <f>-Tabela115[[#This Row],[GESTÃO
Tecnologia da
Informação
(-)
Redução
proposta para a
_ª Reformulação]]/Tabela115[[#This Row],[GESTÃO
Tecnologia da
Informação
Orçamento 
Atualizado]]</f>
        <v>#DIV/0!</v>
      </c>
      <c r="DK23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1" s="31"/>
      <c r="DM231" s="31"/>
      <c r="DN231" s="31">
        <f>Tabela115[[#This Row],[GESTÃO
Infraestrutura
Proposta Orçamentária Inicial]]+Tabela115[[#This Row],[GESTÃO
Infraestrutura
Transposições Orçamentárias 
Nº __ a __ 
e
Reformulações
aprovadas]]</f>
        <v>0</v>
      </c>
      <c r="DO231" s="93"/>
      <c r="DP231" s="201" t="e">
        <f>Tabela115[[#This Row],[GESTÃO
Infraestrutura
Despesa Liquidada até __/__/____]]/Tabela115[[#This Row],[GESTÃO
Infraestrutura
Orçamento 
Atualizado]]</f>
        <v>#DIV/0!</v>
      </c>
      <c r="DQ231" s="93"/>
      <c r="DR231" s="201" t="e">
        <f>Tabela115[[#This Row],[GESTÃO
Infraestrutura
(+)
Suplementação
 proposta para a
_ª Reformulação]]/Tabela115[[#This Row],[GESTÃO
Infraestrutura
Orçamento 
Atualizado]]</f>
        <v>#DIV/0!</v>
      </c>
      <c r="DS231" s="93"/>
      <c r="DT231" s="201" t="e">
        <f>Tabela115[[#This Row],[GESTÃO
Infraestrutura
(-)
Redução
proposta para a
_ª Reformulação]]/Tabela115[[#This Row],[GESTÃO
Infraestrutura
Orçamento 
Atualizado]]</f>
        <v>#DIV/0!</v>
      </c>
      <c r="DU23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1" s="89"/>
    </row>
    <row r="232" spans="1:127" s="18" customFormat="1" ht="12" x14ac:dyDescent="0.25">
      <c r="A232" s="85" t="s">
        <v>248</v>
      </c>
      <c r="B232" s="213" t="s">
        <v>395</v>
      </c>
      <c r="C23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2" s="230" t="e">
        <f>Tabela115[[#This Row],[DESPESA
LIQUIDADA ATÉ
 __/__/____]]/Tabela115[[#This Row],[ORÇAMENTO
ATUALIZADO]]</f>
        <v>#DIV/0!</v>
      </c>
      <c r="H23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2" s="266" t="e">
        <f>Tabela115[[#This Row],[(+)
SUPLEMENTAÇÃO
PROPOSTA PARA A
_ª
REFORMULAÇÃO]]/Tabela115[[#This Row],[ORÇAMENTO
ATUALIZADO]]</f>
        <v>#DIV/0!</v>
      </c>
      <c r="J23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2" s="266" t="e">
        <f>-Tabela115[[#This Row],[(-)
REDUÇÃO
PROPOSTA PARA A
_ª
REFORMULAÇÃO]]/Tabela115[[#This Row],[ORÇAMENTO
ATUALIZADO]]</f>
        <v>#DIV/0!</v>
      </c>
      <c r="L23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2" s="268" t="e">
        <f>(Tabela115[[#This Row],[PROPOSTA
ORÇAMENTÁRIA
ATUALIZADA
APÓS A
_ª
REFORMULAÇÃO]]/Tabela115[[#This Row],[ORÇAMENTO
ATUALIZADO]])-1</f>
        <v>#DIV/0!</v>
      </c>
      <c r="N232" s="225"/>
      <c r="O232" s="93"/>
      <c r="P23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2" s="93"/>
      <c r="R232" s="201" t="e">
        <f>Tabela115[[#This Row],[GOVERNANÇA
Direção e
Liderança
Despesa Liquidada até __/__/____]]/Tabela115[[#This Row],[GOVERNANÇA
Direção e
Liderança
Orçamento 
Atualizado]]</f>
        <v>#DIV/0!</v>
      </c>
      <c r="S232" s="93"/>
      <c r="T232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2" s="93"/>
      <c r="V232" s="202" t="e">
        <f>-Tabela115[[#This Row],[GOVERNANÇA
Direção e
Liderança
(-)
Redução
proposta para a
_ª Reformulação]]/Tabela115[[#This Row],[GOVERNANÇA
Direção e
Liderança
Orçamento 
Atualizado]]</f>
        <v>#DIV/0!</v>
      </c>
      <c r="W23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2" s="31"/>
      <c r="Y232" s="31"/>
      <c r="Z23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2" s="93"/>
      <c r="AB232" s="201" t="e">
        <f>Tabela115[[#This Row],[GOVERNANÇA
Relacionamento 
Institucional
Despesa Liquidada até __/__/____]]/Tabela115[[#This Row],[GOVERNANÇA
Relacionamento 
Institucional
Orçamento 
Atualizado]]</f>
        <v>#DIV/0!</v>
      </c>
      <c r="AC232" s="93"/>
      <c r="AD23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2" s="93"/>
      <c r="AF23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2" s="31"/>
      <c r="AI232" s="93"/>
      <c r="AJ232" s="93">
        <f>Tabela115[[#This Row],[GOVERNANÇA
Estratégia
Proposta Orçamentária Inicial]]+Tabela115[[#This Row],[GOVERNANÇA
Estratégia
Transposições Orçamentárias 
Nº __ a __ 
e
Reformulações
aprovadas]]</f>
        <v>0</v>
      </c>
      <c r="AK232" s="93"/>
      <c r="AL232" s="202" t="e">
        <f>Tabela115[[#This Row],[GOVERNANÇA
Estratégia
Despesa Liquidada até __/__/____]]/Tabela115[[#This Row],[GOVERNANÇA
Estratégia
Orçamento 
Atualizado]]</f>
        <v>#DIV/0!</v>
      </c>
      <c r="AM232" s="93"/>
      <c r="AN232" s="201" t="e">
        <f>Tabela115[[#This Row],[GOVERNANÇA
Estratégia
(+)
Suplementação
 proposta para a
_ª Reformulação]]/Tabela115[[#This Row],[GOVERNANÇA
Estratégia
Orçamento 
Atualizado]]</f>
        <v>#DIV/0!</v>
      </c>
      <c r="AO232" s="93"/>
      <c r="AP232" s="201" t="e">
        <f>-Tabela115[[#This Row],[GOVERNANÇA
Estratégia
(-)
Redução
proposta para a
_ª Reformulação]]/Tabela115[[#This Row],[GOVERNANÇA
Estratégia
Orçamento 
Atualizado]]</f>
        <v>#DIV/0!</v>
      </c>
      <c r="AQ23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2" s="31"/>
      <c r="AS232" s="93"/>
      <c r="AT232" s="93">
        <f>Tabela115[[#This Row],[GOVERNANÇA
Controle
Proposta Orçamentária Inicial]]+Tabela115[[#This Row],[GOVERNANÇA
Controle
Transposições Orçamentárias 
Nº __ a __ 
e
Reformulações
aprovadas]]</f>
        <v>0</v>
      </c>
      <c r="AU232" s="93"/>
      <c r="AV232" s="201" t="e">
        <f>Tabela115[[#This Row],[GOVERNANÇA
Controle
Despesa Liquidada até __/__/____]]/Tabela115[[#This Row],[GOVERNANÇA
Controle
Orçamento 
Atualizado]]</f>
        <v>#DIV/0!</v>
      </c>
      <c r="AW232" s="93"/>
      <c r="AX232" s="201" t="e">
        <f>Tabela115[[#This Row],[GOVERNANÇA
Controle
(+)
Suplementação
 proposta para a
_ª Reformulação]]/Tabela115[[#This Row],[GOVERNANÇA
Controle
Orçamento 
Atualizado]]</f>
        <v>#DIV/0!</v>
      </c>
      <c r="AY232" s="93"/>
      <c r="AZ232" s="201" t="e">
        <f>-Tabela115[[#This Row],[GOVERNANÇA
Controle
(-)
Redução
proposta para a
_ª Reformulação]]/Tabela115[[#This Row],[GOVERNANÇA
Controle
Orçamento 
Atualizado]]</f>
        <v>#DIV/0!</v>
      </c>
      <c r="BA23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2" s="225"/>
      <c r="BD232" s="93"/>
      <c r="BE232" s="93">
        <f>Tabela115[[#This Row],[FINALIDADE
Fiscalização
Proposta Orçamentária Inicial]]+Tabela115[[#This Row],[FINALIDADE
Fiscalização
Transposições Orçamentárias 
Nº __ a __ 
e
Reformulações
aprovadas]]</f>
        <v>0</v>
      </c>
      <c r="BF232" s="93"/>
      <c r="BG232" s="201" t="e">
        <f>Tabela115[[#This Row],[FINALIDADE
Fiscalização
Despesa Liquidada até __/__/____]]/Tabela115[[#This Row],[FINALIDADE
Fiscalização
Orçamento 
Atualizado]]</f>
        <v>#DIV/0!</v>
      </c>
      <c r="BH232" s="93"/>
      <c r="BI232" s="201" t="e">
        <f>Tabela115[[#This Row],[FINALIDADE
Fiscalização
(+)
Suplementação
 proposta para a
_ª Reformulação]]/Tabela115[[#This Row],[FINALIDADE
Fiscalização
Orçamento 
Atualizado]]</f>
        <v>#DIV/0!</v>
      </c>
      <c r="BJ232" s="93"/>
      <c r="BK232" s="201" t="e">
        <f>Tabela115[[#This Row],[FINALIDADE
Fiscalização
(-)
Redução
proposta para a
_ª Reformulação]]/Tabela115[[#This Row],[FINALIDADE
Fiscalização
Orçamento 
Atualizado]]</f>
        <v>#DIV/0!</v>
      </c>
      <c r="BL23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2" s="31"/>
      <c r="BN232" s="93"/>
      <c r="BO232" s="93">
        <f>Tabela115[[#This Row],[FINALIDADE
Registro
Proposta Orçamentária Inicial]]+Tabela115[[#This Row],[FINALIDADE
Registro
Transposições Orçamentárias 
Nº __ a __ 
e
Reformulações
aprovadas]]</f>
        <v>0</v>
      </c>
      <c r="BP232" s="93"/>
      <c r="BQ232" s="202" t="e">
        <f>Tabela115[[#This Row],[FINALIDADE
Registro
Despesa Liquidada até __/__/____]]/Tabela115[[#This Row],[FINALIDADE
Registro
Orçamento 
Atualizado]]</f>
        <v>#DIV/0!</v>
      </c>
      <c r="BR232" s="93"/>
      <c r="BS232" s="202" t="e">
        <f>Tabela115[[#This Row],[FINALIDADE
Registro
(+)
Suplementação
 proposta para a
_ª Reformulação]]/Tabela115[[#This Row],[FINALIDADE
Registro
Orçamento 
Atualizado]]</f>
        <v>#DIV/0!</v>
      </c>
      <c r="BT232" s="93"/>
      <c r="BU232" s="202" t="e">
        <f>Tabela115[[#This Row],[FINALIDADE
Registro
(-)
Redução
proposta para a
_ª Reformulação]]/Tabela115[[#This Row],[FINALIDADE
Registro
Orçamento 
Atualizado]]</f>
        <v>#DIV/0!</v>
      </c>
      <c r="BV23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2" s="244"/>
      <c r="BX232" s="31"/>
      <c r="BY23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2" s="93"/>
      <c r="CA232" s="201" t="e">
        <f>Tabela115[[#This Row],[FINALIDADE
Julgamento e Normatização
Despesa Liquidada até __/__/____]]/Tabela115[[#This Row],[FINALIDADE
Julgamento e Normatização
Orçamento 
Atualizado]]</f>
        <v>#DIV/0!</v>
      </c>
      <c r="CB232" s="93"/>
      <c r="CC23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2" s="93"/>
      <c r="CE23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2" s="31"/>
      <c r="CI232" s="31"/>
      <c r="CJ23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2" s="93"/>
      <c r="CL232" s="201" t="e">
        <f>Tabela115[[#This Row],[GESTÃO
Comunicação 
e Eventos
Despesa Liquidada até __/__/____]]/Tabela115[[#This Row],[GESTÃO
Comunicação 
e Eventos
Orçamento 
Atualizado]]</f>
        <v>#DIV/0!</v>
      </c>
      <c r="CM232" s="93"/>
      <c r="CN232" s="201" t="e">
        <f>Tabela115[[#This Row],[GESTÃO
Comunicação 
e Eventos
(+)
Suplementação
 proposta para a
_ª Reformulação]]/Tabela115[[#This Row],[GESTÃO
Comunicação 
e Eventos
Orçamento 
Atualizado]]</f>
        <v>#DIV/0!</v>
      </c>
      <c r="CO232" s="93"/>
      <c r="CP232" s="201" t="e">
        <f>-Tabela115[[#This Row],[GESTÃO
Comunicação 
e Eventos
(-)
Redução
proposta para a
_ª Reformulação]]/Tabela115[[#This Row],[GESTÃO
Comunicação 
e Eventos
Orçamento 
Atualizado]]</f>
        <v>#DIV/0!</v>
      </c>
      <c r="CQ23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2" s="31"/>
      <c r="CS232" s="31"/>
      <c r="CT23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2" s="93"/>
      <c r="CV232" s="201" t="e">
        <f>Tabela115[[#This Row],[GESTÃO
Suporte Técnico-Administrativo
Despesa Liquidada até __/__/____]]/Tabela115[[#This Row],[GESTÃO
Suporte Técnico-Administrativo
Orçamento 
Atualizado]]</f>
        <v>#DIV/0!</v>
      </c>
      <c r="CW232" s="93"/>
      <c r="CX23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2" s="93"/>
      <c r="CZ23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2" s="31"/>
      <c r="DC232" s="31"/>
      <c r="DD23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2" s="93"/>
      <c r="DF232" s="201" t="e">
        <f>Tabela115[[#This Row],[GESTÃO
Tecnologia da
Informação
Despesa Liquidada até __/__/____]]/Tabela115[[#This Row],[GESTÃO
Tecnologia da
Informação
Orçamento 
Atualizado]]</f>
        <v>#DIV/0!</v>
      </c>
      <c r="DG232" s="93"/>
      <c r="DH23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2" s="93"/>
      <c r="DJ232" s="201" t="e">
        <f>-Tabela115[[#This Row],[GESTÃO
Tecnologia da
Informação
(-)
Redução
proposta para a
_ª Reformulação]]/Tabela115[[#This Row],[GESTÃO
Tecnologia da
Informação
Orçamento 
Atualizado]]</f>
        <v>#DIV/0!</v>
      </c>
      <c r="DK23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2" s="31"/>
      <c r="DM232" s="31"/>
      <c r="DN232" s="31">
        <f>Tabela115[[#This Row],[GESTÃO
Infraestrutura
Proposta Orçamentária Inicial]]+Tabela115[[#This Row],[GESTÃO
Infraestrutura
Transposições Orçamentárias 
Nº __ a __ 
e
Reformulações
aprovadas]]</f>
        <v>0</v>
      </c>
      <c r="DO232" s="93"/>
      <c r="DP232" s="201" t="e">
        <f>Tabela115[[#This Row],[GESTÃO
Infraestrutura
Despesa Liquidada até __/__/____]]/Tabela115[[#This Row],[GESTÃO
Infraestrutura
Orçamento 
Atualizado]]</f>
        <v>#DIV/0!</v>
      </c>
      <c r="DQ232" s="93"/>
      <c r="DR232" s="201" t="e">
        <f>Tabela115[[#This Row],[GESTÃO
Infraestrutura
(+)
Suplementação
 proposta para a
_ª Reformulação]]/Tabela115[[#This Row],[GESTÃO
Infraestrutura
Orçamento 
Atualizado]]</f>
        <v>#DIV/0!</v>
      </c>
      <c r="DS232" s="93"/>
      <c r="DT232" s="201" t="e">
        <f>Tabela115[[#This Row],[GESTÃO
Infraestrutura
(-)
Redução
proposta para a
_ª Reformulação]]/Tabela115[[#This Row],[GESTÃO
Infraestrutura
Orçamento 
Atualizado]]</f>
        <v>#DIV/0!</v>
      </c>
      <c r="DU23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2" s="89"/>
    </row>
    <row r="233" spans="1:127" s="18" customFormat="1" ht="12" x14ac:dyDescent="0.25">
      <c r="A233" s="85" t="s">
        <v>249</v>
      </c>
      <c r="B233" s="213" t="s">
        <v>384</v>
      </c>
      <c r="C23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3" s="230" t="e">
        <f>Tabela115[[#This Row],[DESPESA
LIQUIDADA ATÉ
 __/__/____]]/Tabela115[[#This Row],[ORÇAMENTO
ATUALIZADO]]</f>
        <v>#DIV/0!</v>
      </c>
      <c r="H23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3" s="266" t="e">
        <f>Tabela115[[#This Row],[(+)
SUPLEMENTAÇÃO
PROPOSTA PARA A
_ª
REFORMULAÇÃO]]/Tabela115[[#This Row],[ORÇAMENTO
ATUALIZADO]]</f>
        <v>#DIV/0!</v>
      </c>
      <c r="J23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3" s="266" t="e">
        <f>-Tabela115[[#This Row],[(-)
REDUÇÃO
PROPOSTA PARA A
_ª
REFORMULAÇÃO]]/Tabela115[[#This Row],[ORÇAMENTO
ATUALIZADO]]</f>
        <v>#DIV/0!</v>
      </c>
      <c r="L23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3" s="268" t="e">
        <f>(Tabela115[[#This Row],[PROPOSTA
ORÇAMENTÁRIA
ATUALIZADA
APÓS A
_ª
REFORMULAÇÃO]]/Tabela115[[#This Row],[ORÇAMENTO
ATUALIZADO]])-1</f>
        <v>#DIV/0!</v>
      </c>
      <c r="N233" s="225"/>
      <c r="O233" s="93"/>
      <c r="P23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3" s="93"/>
      <c r="R233" s="201" t="e">
        <f>Tabela115[[#This Row],[GOVERNANÇA
Direção e
Liderança
Despesa Liquidada até __/__/____]]/Tabela115[[#This Row],[GOVERNANÇA
Direção e
Liderança
Orçamento 
Atualizado]]</f>
        <v>#DIV/0!</v>
      </c>
      <c r="S233" s="93"/>
      <c r="T233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3" s="93"/>
      <c r="V233" s="202" t="e">
        <f>-Tabela115[[#This Row],[GOVERNANÇA
Direção e
Liderança
(-)
Redução
proposta para a
_ª Reformulação]]/Tabela115[[#This Row],[GOVERNANÇA
Direção e
Liderança
Orçamento 
Atualizado]]</f>
        <v>#DIV/0!</v>
      </c>
      <c r="W23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3" s="31"/>
      <c r="Y233" s="31"/>
      <c r="Z23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3" s="93"/>
      <c r="AB233" s="201" t="e">
        <f>Tabela115[[#This Row],[GOVERNANÇA
Relacionamento 
Institucional
Despesa Liquidada até __/__/____]]/Tabela115[[#This Row],[GOVERNANÇA
Relacionamento 
Institucional
Orçamento 
Atualizado]]</f>
        <v>#DIV/0!</v>
      </c>
      <c r="AC233" s="93"/>
      <c r="AD23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3" s="93"/>
      <c r="AF23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3" s="31"/>
      <c r="AI233" s="93"/>
      <c r="AJ233" s="93">
        <f>Tabela115[[#This Row],[GOVERNANÇA
Estratégia
Proposta Orçamentária Inicial]]+Tabela115[[#This Row],[GOVERNANÇA
Estratégia
Transposições Orçamentárias 
Nº __ a __ 
e
Reformulações
aprovadas]]</f>
        <v>0</v>
      </c>
      <c r="AK233" s="93"/>
      <c r="AL233" s="202" t="e">
        <f>Tabela115[[#This Row],[GOVERNANÇA
Estratégia
Despesa Liquidada até __/__/____]]/Tabela115[[#This Row],[GOVERNANÇA
Estratégia
Orçamento 
Atualizado]]</f>
        <v>#DIV/0!</v>
      </c>
      <c r="AM233" s="93"/>
      <c r="AN233" s="201" t="e">
        <f>Tabela115[[#This Row],[GOVERNANÇA
Estratégia
(+)
Suplementação
 proposta para a
_ª Reformulação]]/Tabela115[[#This Row],[GOVERNANÇA
Estratégia
Orçamento 
Atualizado]]</f>
        <v>#DIV/0!</v>
      </c>
      <c r="AO233" s="93"/>
      <c r="AP233" s="201" t="e">
        <f>-Tabela115[[#This Row],[GOVERNANÇA
Estratégia
(-)
Redução
proposta para a
_ª Reformulação]]/Tabela115[[#This Row],[GOVERNANÇA
Estratégia
Orçamento 
Atualizado]]</f>
        <v>#DIV/0!</v>
      </c>
      <c r="AQ23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3" s="31"/>
      <c r="AS233" s="93"/>
      <c r="AT233" s="93">
        <f>Tabela115[[#This Row],[GOVERNANÇA
Controle
Proposta Orçamentária Inicial]]+Tabela115[[#This Row],[GOVERNANÇA
Controle
Transposições Orçamentárias 
Nº __ a __ 
e
Reformulações
aprovadas]]</f>
        <v>0</v>
      </c>
      <c r="AU233" s="93"/>
      <c r="AV233" s="201" t="e">
        <f>Tabela115[[#This Row],[GOVERNANÇA
Controle
Despesa Liquidada até __/__/____]]/Tabela115[[#This Row],[GOVERNANÇA
Controle
Orçamento 
Atualizado]]</f>
        <v>#DIV/0!</v>
      </c>
      <c r="AW233" s="93"/>
      <c r="AX233" s="201" t="e">
        <f>Tabela115[[#This Row],[GOVERNANÇA
Controle
(+)
Suplementação
 proposta para a
_ª Reformulação]]/Tabela115[[#This Row],[GOVERNANÇA
Controle
Orçamento 
Atualizado]]</f>
        <v>#DIV/0!</v>
      </c>
      <c r="AY233" s="93"/>
      <c r="AZ233" s="201" t="e">
        <f>-Tabela115[[#This Row],[GOVERNANÇA
Controle
(-)
Redução
proposta para a
_ª Reformulação]]/Tabela115[[#This Row],[GOVERNANÇA
Controle
Orçamento 
Atualizado]]</f>
        <v>#DIV/0!</v>
      </c>
      <c r="BA23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3" s="225"/>
      <c r="BD233" s="93"/>
      <c r="BE233" s="93">
        <f>Tabela115[[#This Row],[FINALIDADE
Fiscalização
Proposta Orçamentária Inicial]]+Tabela115[[#This Row],[FINALIDADE
Fiscalização
Transposições Orçamentárias 
Nº __ a __ 
e
Reformulações
aprovadas]]</f>
        <v>0</v>
      </c>
      <c r="BF233" s="93"/>
      <c r="BG233" s="201" t="e">
        <f>Tabela115[[#This Row],[FINALIDADE
Fiscalização
Despesa Liquidada até __/__/____]]/Tabela115[[#This Row],[FINALIDADE
Fiscalização
Orçamento 
Atualizado]]</f>
        <v>#DIV/0!</v>
      </c>
      <c r="BH233" s="93"/>
      <c r="BI233" s="201" t="e">
        <f>Tabela115[[#This Row],[FINALIDADE
Fiscalização
(+)
Suplementação
 proposta para a
_ª Reformulação]]/Tabela115[[#This Row],[FINALIDADE
Fiscalização
Orçamento 
Atualizado]]</f>
        <v>#DIV/0!</v>
      </c>
      <c r="BJ233" s="93"/>
      <c r="BK233" s="201" t="e">
        <f>Tabela115[[#This Row],[FINALIDADE
Fiscalização
(-)
Redução
proposta para a
_ª Reformulação]]/Tabela115[[#This Row],[FINALIDADE
Fiscalização
Orçamento 
Atualizado]]</f>
        <v>#DIV/0!</v>
      </c>
      <c r="BL23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3" s="31"/>
      <c r="BN233" s="93"/>
      <c r="BO233" s="93">
        <f>Tabela115[[#This Row],[FINALIDADE
Registro
Proposta Orçamentária Inicial]]+Tabela115[[#This Row],[FINALIDADE
Registro
Transposições Orçamentárias 
Nº __ a __ 
e
Reformulações
aprovadas]]</f>
        <v>0</v>
      </c>
      <c r="BP233" s="93"/>
      <c r="BQ233" s="202" t="e">
        <f>Tabela115[[#This Row],[FINALIDADE
Registro
Despesa Liquidada até __/__/____]]/Tabela115[[#This Row],[FINALIDADE
Registro
Orçamento 
Atualizado]]</f>
        <v>#DIV/0!</v>
      </c>
      <c r="BR233" s="93"/>
      <c r="BS233" s="202" t="e">
        <f>Tabela115[[#This Row],[FINALIDADE
Registro
(+)
Suplementação
 proposta para a
_ª Reformulação]]/Tabela115[[#This Row],[FINALIDADE
Registro
Orçamento 
Atualizado]]</f>
        <v>#DIV/0!</v>
      </c>
      <c r="BT233" s="93"/>
      <c r="BU233" s="202" t="e">
        <f>Tabela115[[#This Row],[FINALIDADE
Registro
(-)
Redução
proposta para a
_ª Reformulação]]/Tabela115[[#This Row],[FINALIDADE
Registro
Orçamento 
Atualizado]]</f>
        <v>#DIV/0!</v>
      </c>
      <c r="BV23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3" s="244"/>
      <c r="BX233" s="31"/>
      <c r="BY23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3" s="93"/>
      <c r="CA233" s="201" t="e">
        <f>Tabela115[[#This Row],[FINALIDADE
Julgamento e Normatização
Despesa Liquidada até __/__/____]]/Tabela115[[#This Row],[FINALIDADE
Julgamento e Normatização
Orçamento 
Atualizado]]</f>
        <v>#DIV/0!</v>
      </c>
      <c r="CB233" s="93"/>
      <c r="CC23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3" s="93"/>
      <c r="CE23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3" s="31"/>
      <c r="CI233" s="31"/>
      <c r="CJ23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3" s="93"/>
      <c r="CL233" s="201" t="e">
        <f>Tabela115[[#This Row],[GESTÃO
Comunicação 
e Eventos
Despesa Liquidada até __/__/____]]/Tabela115[[#This Row],[GESTÃO
Comunicação 
e Eventos
Orçamento 
Atualizado]]</f>
        <v>#DIV/0!</v>
      </c>
      <c r="CM233" s="93"/>
      <c r="CN233" s="201" t="e">
        <f>Tabela115[[#This Row],[GESTÃO
Comunicação 
e Eventos
(+)
Suplementação
 proposta para a
_ª Reformulação]]/Tabela115[[#This Row],[GESTÃO
Comunicação 
e Eventos
Orçamento 
Atualizado]]</f>
        <v>#DIV/0!</v>
      </c>
      <c r="CO233" s="93"/>
      <c r="CP233" s="201" t="e">
        <f>-Tabela115[[#This Row],[GESTÃO
Comunicação 
e Eventos
(-)
Redução
proposta para a
_ª Reformulação]]/Tabela115[[#This Row],[GESTÃO
Comunicação 
e Eventos
Orçamento 
Atualizado]]</f>
        <v>#DIV/0!</v>
      </c>
      <c r="CQ23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3" s="31"/>
      <c r="CS233" s="31"/>
      <c r="CT23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3" s="93"/>
      <c r="CV233" s="201" t="e">
        <f>Tabela115[[#This Row],[GESTÃO
Suporte Técnico-Administrativo
Despesa Liquidada até __/__/____]]/Tabela115[[#This Row],[GESTÃO
Suporte Técnico-Administrativo
Orçamento 
Atualizado]]</f>
        <v>#DIV/0!</v>
      </c>
      <c r="CW233" s="93"/>
      <c r="CX23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3" s="93"/>
      <c r="CZ23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3" s="31"/>
      <c r="DC233" s="31"/>
      <c r="DD23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3" s="93"/>
      <c r="DF233" s="201" t="e">
        <f>Tabela115[[#This Row],[GESTÃO
Tecnologia da
Informação
Despesa Liquidada até __/__/____]]/Tabela115[[#This Row],[GESTÃO
Tecnologia da
Informação
Orçamento 
Atualizado]]</f>
        <v>#DIV/0!</v>
      </c>
      <c r="DG233" s="93"/>
      <c r="DH23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3" s="93"/>
      <c r="DJ233" s="201" t="e">
        <f>-Tabela115[[#This Row],[GESTÃO
Tecnologia da
Informação
(-)
Redução
proposta para a
_ª Reformulação]]/Tabela115[[#This Row],[GESTÃO
Tecnologia da
Informação
Orçamento 
Atualizado]]</f>
        <v>#DIV/0!</v>
      </c>
      <c r="DK23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3" s="31"/>
      <c r="DM233" s="31"/>
      <c r="DN233" s="31">
        <f>Tabela115[[#This Row],[GESTÃO
Infraestrutura
Proposta Orçamentária Inicial]]+Tabela115[[#This Row],[GESTÃO
Infraestrutura
Transposições Orçamentárias 
Nº __ a __ 
e
Reformulações
aprovadas]]</f>
        <v>0</v>
      </c>
      <c r="DO233" s="93"/>
      <c r="DP233" s="201" t="e">
        <f>Tabela115[[#This Row],[GESTÃO
Infraestrutura
Despesa Liquidada até __/__/____]]/Tabela115[[#This Row],[GESTÃO
Infraestrutura
Orçamento 
Atualizado]]</f>
        <v>#DIV/0!</v>
      </c>
      <c r="DQ233" s="93"/>
      <c r="DR233" s="201" t="e">
        <f>Tabela115[[#This Row],[GESTÃO
Infraestrutura
(+)
Suplementação
 proposta para a
_ª Reformulação]]/Tabela115[[#This Row],[GESTÃO
Infraestrutura
Orçamento 
Atualizado]]</f>
        <v>#DIV/0!</v>
      </c>
      <c r="DS233" s="93"/>
      <c r="DT233" s="201" t="e">
        <f>Tabela115[[#This Row],[GESTÃO
Infraestrutura
(-)
Redução
proposta para a
_ª Reformulação]]/Tabela115[[#This Row],[GESTÃO
Infraestrutura
Orçamento 
Atualizado]]</f>
        <v>#DIV/0!</v>
      </c>
      <c r="DU23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3" s="89"/>
    </row>
    <row r="234" spans="1:127" s="18" customFormat="1" ht="12" x14ac:dyDescent="0.25">
      <c r="A234" s="85" t="s">
        <v>250</v>
      </c>
      <c r="B234" s="213" t="s">
        <v>385</v>
      </c>
      <c r="C23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4" s="230" t="e">
        <f>Tabela115[[#This Row],[DESPESA
LIQUIDADA ATÉ
 __/__/____]]/Tabela115[[#This Row],[ORÇAMENTO
ATUALIZADO]]</f>
        <v>#DIV/0!</v>
      </c>
      <c r="H23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4" s="266" t="e">
        <f>Tabela115[[#This Row],[(+)
SUPLEMENTAÇÃO
PROPOSTA PARA A
_ª
REFORMULAÇÃO]]/Tabela115[[#This Row],[ORÇAMENTO
ATUALIZADO]]</f>
        <v>#DIV/0!</v>
      </c>
      <c r="J23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4" s="266" t="e">
        <f>-Tabela115[[#This Row],[(-)
REDUÇÃO
PROPOSTA PARA A
_ª
REFORMULAÇÃO]]/Tabela115[[#This Row],[ORÇAMENTO
ATUALIZADO]]</f>
        <v>#DIV/0!</v>
      </c>
      <c r="L23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4" s="268" t="e">
        <f>(Tabela115[[#This Row],[PROPOSTA
ORÇAMENTÁRIA
ATUALIZADA
APÓS A
_ª
REFORMULAÇÃO]]/Tabela115[[#This Row],[ORÇAMENTO
ATUALIZADO]])-1</f>
        <v>#DIV/0!</v>
      </c>
      <c r="N234" s="225"/>
      <c r="O234" s="93"/>
      <c r="P23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4" s="93"/>
      <c r="R234" s="201" t="e">
        <f>Tabela115[[#This Row],[GOVERNANÇA
Direção e
Liderança
Despesa Liquidada até __/__/____]]/Tabela115[[#This Row],[GOVERNANÇA
Direção e
Liderança
Orçamento 
Atualizado]]</f>
        <v>#DIV/0!</v>
      </c>
      <c r="S234" s="93"/>
      <c r="T23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4" s="93"/>
      <c r="V234" s="202" t="e">
        <f>-Tabela115[[#This Row],[GOVERNANÇA
Direção e
Liderança
(-)
Redução
proposta para a
_ª Reformulação]]/Tabela115[[#This Row],[GOVERNANÇA
Direção e
Liderança
Orçamento 
Atualizado]]</f>
        <v>#DIV/0!</v>
      </c>
      <c r="W23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4" s="31"/>
      <c r="Y234" s="31"/>
      <c r="Z23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4" s="93"/>
      <c r="AB234" s="201" t="e">
        <f>Tabela115[[#This Row],[GOVERNANÇA
Relacionamento 
Institucional
Despesa Liquidada até __/__/____]]/Tabela115[[#This Row],[GOVERNANÇA
Relacionamento 
Institucional
Orçamento 
Atualizado]]</f>
        <v>#DIV/0!</v>
      </c>
      <c r="AC234" s="93"/>
      <c r="AD23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4" s="93"/>
      <c r="AF23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4" s="31"/>
      <c r="AI234" s="93"/>
      <c r="AJ234" s="93">
        <f>Tabela115[[#This Row],[GOVERNANÇA
Estratégia
Proposta Orçamentária Inicial]]+Tabela115[[#This Row],[GOVERNANÇA
Estratégia
Transposições Orçamentárias 
Nº __ a __ 
e
Reformulações
aprovadas]]</f>
        <v>0</v>
      </c>
      <c r="AK234" s="93"/>
      <c r="AL234" s="202" t="e">
        <f>Tabela115[[#This Row],[GOVERNANÇA
Estratégia
Despesa Liquidada até __/__/____]]/Tabela115[[#This Row],[GOVERNANÇA
Estratégia
Orçamento 
Atualizado]]</f>
        <v>#DIV/0!</v>
      </c>
      <c r="AM234" s="93"/>
      <c r="AN234" s="201" t="e">
        <f>Tabela115[[#This Row],[GOVERNANÇA
Estratégia
(+)
Suplementação
 proposta para a
_ª Reformulação]]/Tabela115[[#This Row],[GOVERNANÇA
Estratégia
Orçamento 
Atualizado]]</f>
        <v>#DIV/0!</v>
      </c>
      <c r="AO234" s="93"/>
      <c r="AP234" s="201" t="e">
        <f>-Tabela115[[#This Row],[GOVERNANÇA
Estratégia
(-)
Redução
proposta para a
_ª Reformulação]]/Tabela115[[#This Row],[GOVERNANÇA
Estratégia
Orçamento 
Atualizado]]</f>
        <v>#DIV/0!</v>
      </c>
      <c r="AQ23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4" s="31"/>
      <c r="AS234" s="93"/>
      <c r="AT234" s="93">
        <f>Tabela115[[#This Row],[GOVERNANÇA
Controle
Proposta Orçamentária Inicial]]+Tabela115[[#This Row],[GOVERNANÇA
Controle
Transposições Orçamentárias 
Nº __ a __ 
e
Reformulações
aprovadas]]</f>
        <v>0</v>
      </c>
      <c r="AU234" s="93"/>
      <c r="AV234" s="201" t="e">
        <f>Tabela115[[#This Row],[GOVERNANÇA
Controle
Despesa Liquidada até __/__/____]]/Tabela115[[#This Row],[GOVERNANÇA
Controle
Orçamento 
Atualizado]]</f>
        <v>#DIV/0!</v>
      </c>
      <c r="AW234" s="93"/>
      <c r="AX234" s="201" t="e">
        <f>Tabela115[[#This Row],[GOVERNANÇA
Controle
(+)
Suplementação
 proposta para a
_ª Reformulação]]/Tabela115[[#This Row],[GOVERNANÇA
Controle
Orçamento 
Atualizado]]</f>
        <v>#DIV/0!</v>
      </c>
      <c r="AY234" s="93"/>
      <c r="AZ234" s="201" t="e">
        <f>-Tabela115[[#This Row],[GOVERNANÇA
Controle
(-)
Redução
proposta para a
_ª Reformulação]]/Tabela115[[#This Row],[GOVERNANÇA
Controle
Orçamento 
Atualizado]]</f>
        <v>#DIV/0!</v>
      </c>
      <c r="BA23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4" s="225"/>
      <c r="BD234" s="93"/>
      <c r="BE234" s="93">
        <f>Tabela115[[#This Row],[FINALIDADE
Fiscalização
Proposta Orçamentária Inicial]]+Tabela115[[#This Row],[FINALIDADE
Fiscalização
Transposições Orçamentárias 
Nº __ a __ 
e
Reformulações
aprovadas]]</f>
        <v>0</v>
      </c>
      <c r="BF234" s="93"/>
      <c r="BG234" s="201" t="e">
        <f>Tabela115[[#This Row],[FINALIDADE
Fiscalização
Despesa Liquidada até __/__/____]]/Tabela115[[#This Row],[FINALIDADE
Fiscalização
Orçamento 
Atualizado]]</f>
        <v>#DIV/0!</v>
      </c>
      <c r="BH234" s="93"/>
      <c r="BI234" s="201" t="e">
        <f>Tabela115[[#This Row],[FINALIDADE
Fiscalização
(+)
Suplementação
 proposta para a
_ª Reformulação]]/Tabela115[[#This Row],[FINALIDADE
Fiscalização
Orçamento 
Atualizado]]</f>
        <v>#DIV/0!</v>
      </c>
      <c r="BJ234" s="93"/>
      <c r="BK234" s="201" t="e">
        <f>Tabela115[[#This Row],[FINALIDADE
Fiscalização
(-)
Redução
proposta para a
_ª Reformulação]]/Tabela115[[#This Row],[FINALIDADE
Fiscalização
Orçamento 
Atualizado]]</f>
        <v>#DIV/0!</v>
      </c>
      <c r="BL23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4" s="31"/>
      <c r="BN234" s="93"/>
      <c r="BO234" s="93">
        <f>Tabela115[[#This Row],[FINALIDADE
Registro
Proposta Orçamentária Inicial]]+Tabela115[[#This Row],[FINALIDADE
Registro
Transposições Orçamentárias 
Nº __ a __ 
e
Reformulações
aprovadas]]</f>
        <v>0</v>
      </c>
      <c r="BP234" s="93"/>
      <c r="BQ234" s="202" t="e">
        <f>Tabela115[[#This Row],[FINALIDADE
Registro
Despesa Liquidada até __/__/____]]/Tabela115[[#This Row],[FINALIDADE
Registro
Orçamento 
Atualizado]]</f>
        <v>#DIV/0!</v>
      </c>
      <c r="BR234" s="93"/>
      <c r="BS234" s="202" t="e">
        <f>Tabela115[[#This Row],[FINALIDADE
Registro
(+)
Suplementação
 proposta para a
_ª Reformulação]]/Tabela115[[#This Row],[FINALIDADE
Registro
Orçamento 
Atualizado]]</f>
        <v>#DIV/0!</v>
      </c>
      <c r="BT234" s="93"/>
      <c r="BU234" s="202" t="e">
        <f>Tabela115[[#This Row],[FINALIDADE
Registro
(-)
Redução
proposta para a
_ª Reformulação]]/Tabela115[[#This Row],[FINALIDADE
Registro
Orçamento 
Atualizado]]</f>
        <v>#DIV/0!</v>
      </c>
      <c r="BV23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4" s="244"/>
      <c r="BX234" s="31"/>
      <c r="BY23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4" s="93"/>
      <c r="CA234" s="201" t="e">
        <f>Tabela115[[#This Row],[FINALIDADE
Julgamento e Normatização
Despesa Liquidada até __/__/____]]/Tabela115[[#This Row],[FINALIDADE
Julgamento e Normatização
Orçamento 
Atualizado]]</f>
        <v>#DIV/0!</v>
      </c>
      <c r="CB234" s="93"/>
      <c r="CC23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4" s="93"/>
      <c r="CE23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4" s="31"/>
      <c r="CI234" s="31"/>
      <c r="CJ23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4" s="93"/>
      <c r="CL234" s="201" t="e">
        <f>Tabela115[[#This Row],[GESTÃO
Comunicação 
e Eventos
Despesa Liquidada até __/__/____]]/Tabela115[[#This Row],[GESTÃO
Comunicação 
e Eventos
Orçamento 
Atualizado]]</f>
        <v>#DIV/0!</v>
      </c>
      <c r="CM234" s="93"/>
      <c r="CN234" s="201" t="e">
        <f>Tabela115[[#This Row],[GESTÃO
Comunicação 
e Eventos
(+)
Suplementação
 proposta para a
_ª Reformulação]]/Tabela115[[#This Row],[GESTÃO
Comunicação 
e Eventos
Orçamento 
Atualizado]]</f>
        <v>#DIV/0!</v>
      </c>
      <c r="CO234" s="93"/>
      <c r="CP234" s="201" t="e">
        <f>-Tabela115[[#This Row],[GESTÃO
Comunicação 
e Eventos
(-)
Redução
proposta para a
_ª Reformulação]]/Tabela115[[#This Row],[GESTÃO
Comunicação 
e Eventos
Orçamento 
Atualizado]]</f>
        <v>#DIV/0!</v>
      </c>
      <c r="CQ23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4" s="31"/>
      <c r="CS234" s="31"/>
      <c r="CT23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4" s="93"/>
      <c r="CV234" s="201" t="e">
        <f>Tabela115[[#This Row],[GESTÃO
Suporte Técnico-Administrativo
Despesa Liquidada até __/__/____]]/Tabela115[[#This Row],[GESTÃO
Suporte Técnico-Administrativo
Orçamento 
Atualizado]]</f>
        <v>#DIV/0!</v>
      </c>
      <c r="CW234" s="93"/>
      <c r="CX23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4" s="93"/>
      <c r="CZ23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4" s="31"/>
      <c r="DC234" s="31"/>
      <c r="DD23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4" s="93"/>
      <c r="DF234" s="201" t="e">
        <f>Tabela115[[#This Row],[GESTÃO
Tecnologia da
Informação
Despesa Liquidada até __/__/____]]/Tabela115[[#This Row],[GESTÃO
Tecnologia da
Informação
Orçamento 
Atualizado]]</f>
        <v>#DIV/0!</v>
      </c>
      <c r="DG234" s="93"/>
      <c r="DH23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4" s="93"/>
      <c r="DJ234" s="201" t="e">
        <f>-Tabela115[[#This Row],[GESTÃO
Tecnologia da
Informação
(-)
Redução
proposta para a
_ª Reformulação]]/Tabela115[[#This Row],[GESTÃO
Tecnologia da
Informação
Orçamento 
Atualizado]]</f>
        <v>#DIV/0!</v>
      </c>
      <c r="DK23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4" s="31"/>
      <c r="DM234" s="31"/>
      <c r="DN234" s="31">
        <f>Tabela115[[#This Row],[GESTÃO
Infraestrutura
Proposta Orçamentária Inicial]]+Tabela115[[#This Row],[GESTÃO
Infraestrutura
Transposições Orçamentárias 
Nº __ a __ 
e
Reformulações
aprovadas]]</f>
        <v>0</v>
      </c>
      <c r="DO234" s="93"/>
      <c r="DP234" s="201" t="e">
        <f>Tabela115[[#This Row],[GESTÃO
Infraestrutura
Despesa Liquidada até __/__/____]]/Tabela115[[#This Row],[GESTÃO
Infraestrutura
Orçamento 
Atualizado]]</f>
        <v>#DIV/0!</v>
      </c>
      <c r="DQ234" s="93"/>
      <c r="DR234" s="201" t="e">
        <f>Tabela115[[#This Row],[GESTÃO
Infraestrutura
(+)
Suplementação
 proposta para a
_ª Reformulação]]/Tabela115[[#This Row],[GESTÃO
Infraestrutura
Orçamento 
Atualizado]]</f>
        <v>#DIV/0!</v>
      </c>
      <c r="DS234" s="93"/>
      <c r="DT234" s="201" t="e">
        <f>Tabela115[[#This Row],[GESTÃO
Infraestrutura
(-)
Redução
proposta para a
_ª Reformulação]]/Tabela115[[#This Row],[GESTÃO
Infraestrutura
Orçamento 
Atualizado]]</f>
        <v>#DIV/0!</v>
      </c>
      <c r="DU23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4" s="89"/>
    </row>
    <row r="235" spans="1:127" s="18" customFormat="1" ht="12" x14ac:dyDescent="0.25">
      <c r="A235" s="85" t="s">
        <v>251</v>
      </c>
      <c r="B235" s="213" t="s">
        <v>386</v>
      </c>
      <c r="C23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5" s="230" t="e">
        <f>Tabela115[[#This Row],[DESPESA
LIQUIDADA ATÉ
 __/__/____]]/Tabela115[[#This Row],[ORÇAMENTO
ATUALIZADO]]</f>
        <v>#DIV/0!</v>
      </c>
      <c r="H235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5" s="266" t="e">
        <f>Tabela115[[#This Row],[(+)
SUPLEMENTAÇÃO
PROPOSTA PARA A
_ª
REFORMULAÇÃO]]/Tabela115[[#This Row],[ORÇAMENTO
ATUALIZADO]]</f>
        <v>#DIV/0!</v>
      </c>
      <c r="J235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5" s="266" t="e">
        <f>-Tabela115[[#This Row],[(-)
REDUÇÃO
PROPOSTA PARA A
_ª
REFORMULAÇÃO]]/Tabela115[[#This Row],[ORÇAMENTO
ATUALIZADO]]</f>
        <v>#DIV/0!</v>
      </c>
      <c r="L235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5" s="268" t="e">
        <f>(Tabela115[[#This Row],[PROPOSTA
ORÇAMENTÁRIA
ATUALIZADA
APÓS A
_ª
REFORMULAÇÃO]]/Tabela115[[#This Row],[ORÇAMENTO
ATUALIZADO]])-1</f>
        <v>#DIV/0!</v>
      </c>
      <c r="N235" s="225"/>
      <c r="O235" s="93"/>
      <c r="P23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5" s="93"/>
      <c r="R235" s="201" t="e">
        <f>Tabela115[[#This Row],[GOVERNANÇA
Direção e
Liderança
Despesa Liquidada até __/__/____]]/Tabela115[[#This Row],[GOVERNANÇA
Direção e
Liderança
Orçamento 
Atualizado]]</f>
        <v>#DIV/0!</v>
      </c>
      <c r="S235" s="93"/>
      <c r="T235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5" s="93"/>
      <c r="V235" s="202" t="e">
        <f>-Tabela115[[#This Row],[GOVERNANÇA
Direção e
Liderança
(-)
Redução
proposta para a
_ª Reformulação]]/Tabela115[[#This Row],[GOVERNANÇA
Direção e
Liderança
Orçamento 
Atualizado]]</f>
        <v>#DIV/0!</v>
      </c>
      <c r="W23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5" s="31"/>
      <c r="Y235" s="31"/>
      <c r="Z23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5" s="93"/>
      <c r="AB235" s="201" t="e">
        <f>Tabela115[[#This Row],[GOVERNANÇA
Relacionamento 
Institucional
Despesa Liquidada até __/__/____]]/Tabela115[[#This Row],[GOVERNANÇA
Relacionamento 
Institucional
Orçamento 
Atualizado]]</f>
        <v>#DIV/0!</v>
      </c>
      <c r="AC235" s="93"/>
      <c r="AD235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5" s="93"/>
      <c r="AF23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5" s="31"/>
      <c r="AI235" s="93"/>
      <c r="AJ235" s="93">
        <f>Tabela115[[#This Row],[GOVERNANÇA
Estratégia
Proposta Orçamentária Inicial]]+Tabela115[[#This Row],[GOVERNANÇA
Estratégia
Transposições Orçamentárias 
Nº __ a __ 
e
Reformulações
aprovadas]]</f>
        <v>0</v>
      </c>
      <c r="AK235" s="93"/>
      <c r="AL235" s="202" t="e">
        <f>Tabela115[[#This Row],[GOVERNANÇA
Estratégia
Despesa Liquidada até __/__/____]]/Tabela115[[#This Row],[GOVERNANÇA
Estratégia
Orçamento 
Atualizado]]</f>
        <v>#DIV/0!</v>
      </c>
      <c r="AM235" s="93"/>
      <c r="AN235" s="201" t="e">
        <f>Tabela115[[#This Row],[GOVERNANÇA
Estratégia
(+)
Suplementação
 proposta para a
_ª Reformulação]]/Tabela115[[#This Row],[GOVERNANÇA
Estratégia
Orçamento 
Atualizado]]</f>
        <v>#DIV/0!</v>
      </c>
      <c r="AO235" s="93"/>
      <c r="AP235" s="201" t="e">
        <f>-Tabela115[[#This Row],[GOVERNANÇA
Estratégia
(-)
Redução
proposta para a
_ª Reformulação]]/Tabela115[[#This Row],[GOVERNANÇA
Estratégia
Orçamento 
Atualizado]]</f>
        <v>#DIV/0!</v>
      </c>
      <c r="AQ23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5" s="31"/>
      <c r="AS235" s="93"/>
      <c r="AT235" s="93">
        <f>Tabela115[[#This Row],[GOVERNANÇA
Controle
Proposta Orçamentária Inicial]]+Tabela115[[#This Row],[GOVERNANÇA
Controle
Transposições Orçamentárias 
Nº __ a __ 
e
Reformulações
aprovadas]]</f>
        <v>0</v>
      </c>
      <c r="AU235" s="93"/>
      <c r="AV235" s="201" t="e">
        <f>Tabela115[[#This Row],[GOVERNANÇA
Controle
Despesa Liquidada até __/__/____]]/Tabela115[[#This Row],[GOVERNANÇA
Controle
Orçamento 
Atualizado]]</f>
        <v>#DIV/0!</v>
      </c>
      <c r="AW235" s="93"/>
      <c r="AX235" s="201" t="e">
        <f>Tabela115[[#This Row],[GOVERNANÇA
Controle
(+)
Suplementação
 proposta para a
_ª Reformulação]]/Tabela115[[#This Row],[GOVERNANÇA
Controle
Orçamento 
Atualizado]]</f>
        <v>#DIV/0!</v>
      </c>
      <c r="AY235" s="93"/>
      <c r="AZ235" s="201" t="e">
        <f>-Tabela115[[#This Row],[GOVERNANÇA
Controle
(-)
Redução
proposta para a
_ª Reformulação]]/Tabela115[[#This Row],[GOVERNANÇA
Controle
Orçamento 
Atualizado]]</f>
        <v>#DIV/0!</v>
      </c>
      <c r="BA23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5" s="225"/>
      <c r="BD235" s="93"/>
      <c r="BE235" s="93">
        <f>Tabela115[[#This Row],[FINALIDADE
Fiscalização
Proposta Orçamentária Inicial]]+Tabela115[[#This Row],[FINALIDADE
Fiscalização
Transposições Orçamentárias 
Nº __ a __ 
e
Reformulações
aprovadas]]</f>
        <v>0</v>
      </c>
      <c r="BF235" s="93"/>
      <c r="BG235" s="201" t="e">
        <f>Tabela115[[#This Row],[FINALIDADE
Fiscalização
Despesa Liquidada até __/__/____]]/Tabela115[[#This Row],[FINALIDADE
Fiscalização
Orçamento 
Atualizado]]</f>
        <v>#DIV/0!</v>
      </c>
      <c r="BH235" s="93"/>
      <c r="BI235" s="201" t="e">
        <f>Tabela115[[#This Row],[FINALIDADE
Fiscalização
(+)
Suplementação
 proposta para a
_ª Reformulação]]/Tabela115[[#This Row],[FINALIDADE
Fiscalização
Orçamento 
Atualizado]]</f>
        <v>#DIV/0!</v>
      </c>
      <c r="BJ235" s="93"/>
      <c r="BK235" s="201" t="e">
        <f>Tabela115[[#This Row],[FINALIDADE
Fiscalização
(-)
Redução
proposta para a
_ª Reformulação]]/Tabela115[[#This Row],[FINALIDADE
Fiscalização
Orçamento 
Atualizado]]</f>
        <v>#DIV/0!</v>
      </c>
      <c r="BL23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5" s="31"/>
      <c r="BN235" s="93"/>
      <c r="BO235" s="93">
        <f>Tabela115[[#This Row],[FINALIDADE
Registro
Proposta Orçamentária Inicial]]+Tabela115[[#This Row],[FINALIDADE
Registro
Transposições Orçamentárias 
Nº __ a __ 
e
Reformulações
aprovadas]]</f>
        <v>0</v>
      </c>
      <c r="BP235" s="93"/>
      <c r="BQ235" s="202" t="e">
        <f>Tabela115[[#This Row],[FINALIDADE
Registro
Despesa Liquidada até __/__/____]]/Tabela115[[#This Row],[FINALIDADE
Registro
Orçamento 
Atualizado]]</f>
        <v>#DIV/0!</v>
      </c>
      <c r="BR235" s="93"/>
      <c r="BS235" s="202" t="e">
        <f>Tabela115[[#This Row],[FINALIDADE
Registro
(+)
Suplementação
 proposta para a
_ª Reformulação]]/Tabela115[[#This Row],[FINALIDADE
Registro
Orçamento 
Atualizado]]</f>
        <v>#DIV/0!</v>
      </c>
      <c r="BT235" s="93"/>
      <c r="BU235" s="202" t="e">
        <f>Tabela115[[#This Row],[FINALIDADE
Registro
(-)
Redução
proposta para a
_ª Reformulação]]/Tabela115[[#This Row],[FINALIDADE
Registro
Orçamento 
Atualizado]]</f>
        <v>#DIV/0!</v>
      </c>
      <c r="BV23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5" s="244"/>
      <c r="BX235" s="31"/>
      <c r="BY23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5" s="93"/>
      <c r="CA235" s="201" t="e">
        <f>Tabela115[[#This Row],[FINALIDADE
Julgamento e Normatização
Despesa Liquidada até __/__/____]]/Tabela115[[#This Row],[FINALIDADE
Julgamento e Normatização
Orçamento 
Atualizado]]</f>
        <v>#DIV/0!</v>
      </c>
      <c r="CB235" s="93"/>
      <c r="CC23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5" s="93"/>
      <c r="CE23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5" s="31"/>
      <c r="CI235" s="31"/>
      <c r="CJ23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5" s="93"/>
      <c r="CL235" s="201" t="e">
        <f>Tabela115[[#This Row],[GESTÃO
Comunicação 
e Eventos
Despesa Liquidada até __/__/____]]/Tabela115[[#This Row],[GESTÃO
Comunicação 
e Eventos
Orçamento 
Atualizado]]</f>
        <v>#DIV/0!</v>
      </c>
      <c r="CM235" s="93"/>
      <c r="CN235" s="201" t="e">
        <f>Tabela115[[#This Row],[GESTÃO
Comunicação 
e Eventos
(+)
Suplementação
 proposta para a
_ª Reformulação]]/Tabela115[[#This Row],[GESTÃO
Comunicação 
e Eventos
Orçamento 
Atualizado]]</f>
        <v>#DIV/0!</v>
      </c>
      <c r="CO235" s="93"/>
      <c r="CP235" s="201" t="e">
        <f>-Tabela115[[#This Row],[GESTÃO
Comunicação 
e Eventos
(-)
Redução
proposta para a
_ª Reformulação]]/Tabela115[[#This Row],[GESTÃO
Comunicação 
e Eventos
Orçamento 
Atualizado]]</f>
        <v>#DIV/0!</v>
      </c>
      <c r="CQ23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5" s="31"/>
      <c r="CS235" s="31"/>
      <c r="CT23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5" s="93"/>
      <c r="CV235" s="201" t="e">
        <f>Tabela115[[#This Row],[GESTÃO
Suporte Técnico-Administrativo
Despesa Liquidada até __/__/____]]/Tabela115[[#This Row],[GESTÃO
Suporte Técnico-Administrativo
Orçamento 
Atualizado]]</f>
        <v>#DIV/0!</v>
      </c>
      <c r="CW235" s="93"/>
      <c r="CX235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5" s="93"/>
      <c r="CZ23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5" s="31"/>
      <c r="DC235" s="31"/>
      <c r="DD23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5" s="93"/>
      <c r="DF235" s="201" t="e">
        <f>Tabela115[[#This Row],[GESTÃO
Tecnologia da
Informação
Despesa Liquidada até __/__/____]]/Tabela115[[#This Row],[GESTÃO
Tecnologia da
Informação
Orçamento 
Atualizado]]</f>
        <v>#DIV/0!</v>
      </c>
      <c r="DG235" s="93"/>
      <c r="DH235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5" s="93"/>
      <c r="DJ235" s="201" t="e">
        <f>-Tabela115[[#This Row],[GESTÃO
Tecnologia da
Informação
(-)
Redução
proposta para a
_ª Reformulação]]/Tabela115[[#This Row],[GESTÃO
Tecnologia da
Informação
Orçamento 
Atualizado]]</f>
        <v>#DIV/0!</v>
      </c>
      <c r="DK23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5" s="31"/>
      <c r="DM235" s="31"/>
      <c r="DN235" s="31">
        <f>Tabela115[[#This Row],[GESTÃO
Infraestrutura
Proposta Orçamentária Inicial]]+Tabela115[[#This Row],[GESTÃO
Infraestrutura
Transposições Orçamentárias 
Nº __ a __ 
e
Reformulações
aprovadas]]</f>
        <v>0</v>
      </c>
      <c r="DO235" s="93"/>
      <c r="DP235" s="201" t="e">
        <f>Tabela115[[#This Row],[GESTÃO
Infraestrutura
Despesa Liquidada até __/__/____]]/Tabela115[[#This Row],[GESTÃO
Infraestrutura
Orçamento 
Atualizado]]</f>
        <v>#DIV/0!</v>
      </c>
      <c r="DQ235" s="93"/>
      <c r="DR235" s="201" t="e">
        <f>Tabela115[[#This Row],[GESTÃO
Infraestrutura
(+)
Suplementação
 proposta para a
_ª Reformulação]]/Tabela115[[#This Row],[GESTÃO
Infraestrutura
Orçamento 
Atualizado]]</f>
        <v>#DIV/0!</v>
      </c>
      <c r="DS235" s="93"/>
      <c r="DT235" s="201" t="e">
        <f>Tabela115[[#This Row],[GESTÃO
Infraestrutura
(-)
Redução
proposta para a
_ª Reformulação]]/Tabela115[[#This Row],[GESTÃO
Infraestrutura
Orçamento 
Atualizado]]</f>
        <v>#DIV/0!</v>
      </c>
      <c r="DU23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5" s="89"/>
    </row>
    <row r="236" spans="1:127" s="18" customFormat="1" ht="12" x14ac:dyDescent="0.25">
      <c r="A236" s="85" t="s">
        <v>252</v>
      </c>
      <c r="B236" s="213" t="s">
        <v>387</v>
      </c>
      <c r="C23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6" s="230" t="e">
        <f>Tabela115[[#This Row],[DESPESA
LIQUIDADA ATÉ
 __/__/____]]/Tabela115[[#This Row],[ORÇAMENTO
ATUALIZADO]]</f>
        <v>#DIV/0!</v>
      </c>
      <c r="H236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6" s="266" t="e">
        <f>Tabela115[[#This Row],[(+)
SUPLEMENTAÇÃO
PROPOSTA PARA A
_ª
REFORMULAÇÃO]]/Tabela115[[#This Row],[ORÇAMENTO
ATUALIZADO]]</f>
        <v>#DIV/0!</v>
      </c>
      <c r="J236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6" s="266" t="e">
        <f>-Tabela115[[#This Row],[(-)
REDUÇÃO
PROPOSTA PARA A
_ª
REFORMULAÇÃO]]/Tabela115[[#This Row],[ORÇAMENTO
ATUALIZADO]]</f>
        <v>#DIV/0!</v>
      </c>
      <c r="L236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6" s="268" t="e">
        <f>(Tabela115[[#This Row],[PROPOSTA
ORÇAMENTÁRIA
ATUALIZADA
APÓS A
_ª
REFORMULAÇÃO]]/Tabela115[[#This Row],[ORÇAMENTO
ATUALIZADO]])-1</f>
        <v>#DIV/0!</v>
      </c>
      <c r="N236" s="225"/>
      <c r="O236" s="93"/>
      <c r="P23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6" s="93"/>
      <c r="R236" s="201" t="e">
        <f>Tabela115[[#This Row],[GOVERNANÇA
Direção e
Liderança
Despesa Liquidada até __/__/____]]/Tabela115[[#This Row],[GOVERNANÇA
Direção e
Liderança
Orçamento 
Atualizado]]</f>
        <v>#DIV/0!</v>
      </c>
      <c r="S236" s="93"/>
      <c r="T236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6" s="93"/>
      <c r="V236" s="202" t="e">
        <f>-Tabela115[[#This Row],[GOVERNANÇA
Direção e
Liderança
(-)
Redução
proposta para a
_ª Reformulação]]/Tabela115[[#This Row],[GOVERNANÇA
Direção e
Liderança
Orçamento 
Atualizado]]</f>
        <v>#DIV/0!</v>
      </c>
      <c r="W23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6" s="31"/>
      <c r="Y236" s="31"/>
      <c r="Z23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6" s="93"/>
      <c r="AB236" s="201" t="e">
        <f>Tabela115[[#This Row],[GOVERNANÇA
Relacionamento 
Institucional
Despesa Liquidada até __/__/____]]/Tabela115[[#This Row],[GOVERNANÇA
Relacionamento 
Institucional
Orçamento 
Atualizado]]</f>
        <v>#DIV/0!</v>
      </c>
      <c r="AC236" s="93"/>
      <c r="AD236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6" s="93"/>
      <c r="AF23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6" s="31"/>
      <c r="AI236" s="93"/>
      <c r="AJ236" s="93">
        <f>Tabela115[[#This Row],[GOVERNANÇA
Estratégia
Proposta Orçamentária Inicial]]+Tabela115[[#This Row],[GOVERNANÇA
Estratégia
Transposições Orçamentárias 
Nº __ a __ 
e
Reformulações
aprovadas]]</f>
        <v>0</v>
      </c>
      <c r="AK236" s="93"/>
      <c r="AL236" s="202" t="e">
        <f>Tabela115[[#This Row],[GOVERNANÇA
Estratégia
Despesa Liquidada até __/__/____]]/Tabela115[[#This Row],[GOVERNANÇA
Estratégia
Orçamento 
Atualizado]]</f>
        <v>#DIV/0!</v>
      </c>
      <c r="AM236" s="93"/>
      <c r="AN236" s="201" t="e">
        <f>Tabela115[[#This Row],[GOVERNANÇA
Estratégia
(+)
Suplementação
 proposta para a
_ª Reformulação]]/Tabela115[[#This Row],[GOVERNANÇA
Estratégia
Orçamento 
Atualizado]]</f>
        <v>#DIV/0!</v>
      </c>
      <c r="AO236" s="93"/>
      <c r="AP236" s="201" t="e">
        <f>-Tabela115[[#This Row],[GOVERNANÇA
Estratégia
(-)
Redução
proposta para a
_ª Reformulação]]/Tabela115[[#This Row],[GOVERNANÇA
Estratégia
Orçamento 
Atualizado]]</f>
        <v>#DIV/0!</v>
      </c>
      <c r="AQ23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6" s="31"/>
      <c r="AS236" s="93"/>
      <c r="AT236" s="93">
        <f>Tabela115[[#This Row],[GOVERNANÇA
Controle
Proposta Orçamentária Inicial]]+Tabela115[[#This Row],[GOVERNANÇA
Controle
Transposições Orçamentárias 
Nº __ a __ 
e
Reformulações
aprovadas]]</f>
        <v>0</v>
      </c>
      <c r="AU236" s="93"/>
      <c r="AV236" s="201" t="e">
        <f>Tabela115[[#This Row],[GOVERNANÇA
Controle
Despesa Liquidada até __/__/____]]/Tabela115[[#This Row],[GOVERNANÇA
Controle
Orçamento 
Atualizado]]</f>
        <v>#DIV/0!</v>
      </c>
      <c r="AW236" s="93"/>
      <c r="AX236" s="201" t="e">
        <f>Tabela115[[#This Row],[GOVERNANÇA
Controle
(+)
Suplementação
 proposta para a
_ª Reformulação]]/Tabela115[[#This Row],[GOVERNANÇA
Controle
Orçamento 
Atualizado]]</f>
        <v>#DIV/0!</v>
      </c>
      <c r="AY236" s="93"/>
      <c r="AZ236" s="201" t="e">
        <f>-Tabela115[[#This Row],[GOVERNANÇA
Controle
(-)
Redução
proposta para a
_ª Reformulação]]/Tabela115[[#This Row],[GOVERNANÇA
Controle
Orçamento 
Atualizado]]</f>
        <v>#DIV/0!</v>
      </c>
      <c r="BA23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6" s="225"/>
      <c r="BD236" s="93"/>
      <c r="BE236" s="93">
        <f>Tabela115[[#This Row],[FINALIDADE
Fiscalização
Proposta Orçamentária Inicial]]+Tabela115[[#This Row],[FINALIDADE
Fiscalização
Transposições Orçamentárias 
Nº __ a __ 
e
Reformulações
aprovadas]]</f>
        <v>0</v>
      </c>
      <c r="BF236" s="93"/>
      <c r="BG236" s="201" t="e">
        <f>Tabela115[[#This Row],[FINALIDADE
Fiscalização
Despesa Liquidada até __/__/____]]/Tabela115[[#This Row],[FINALIDADE
Fiscalização
Orçamento 
Atualizado]]</f>
        <v>#DIV/0!</v>
      </c>
      <c r="BH236" s="93"/>
      <c r="BI236" s="201" t="e">
        <f>Tabela115[[#This Row],[FINALIDADE
Fiscalização
(+)
Suplementação
 proposta para a
_ª Reformulação]]/Tabela115[[#This Row],[FINALIDADE
Fiscalização
Orçamento 
Atualizado]]</f>
        <v>#DIV/0!</v>
      </c>
      <c r="BJ236" s="93"/>
      <c r="BK236" s="201" t="e">
        <f>Tabela115[[#This Row],[FINALIDADE
Fiscalização
(-)
Redução
proposta para a
_ª Reformulação]]/Tabela115[[#This Row],[FINALIDADE
Fiscalização
Orçamento 
Atualizado]]</f>
        <v>#DIV/0!</v>
      </c>
      <c r="BL23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6" s="31"/>
      <c r="BN236" s="93"/>
      <c r="BO236" s="93">
        <f>Tabela115[[#This Row],[FINALIDADE
Registro
Proposta Orçamentária Inicial]]+Tabela115[[#This Row],[FINALIDADE
Registro
Transposições Orçamentárias 
Nº __ a __ 
e
Reformulações
aprovadas]]</f>
        <v>0</v>
      </c>
      <c r="BP236" s="93"/>
      <c r="BQ236" s="202" t="e">
        <f>Tabela115[[#This Row],[FINALIDADE
Registro
Despesa Liquidada até __/__/____]]/Tabela115[[#This Row],[FINALIDADE
Registro
Orçamento 
Atualizado]]</f>
        <v>#DIV/0!</v>
      </c>
      <c r="BR236" s="93"/>
      <c r="BS236" s="202" t="e">
        <f>Tabela115[[#This Row],[FINALIDADE
Registro
(+)
Suplementação
 proposta para a
_ª Reformulação]]/Tabela115[[#This Row],[FINALIDADE
Registro
Orçamento 
Atualizado]]</f>
        <v>#DIV/0!</v>
      </c>
      <c r="BT236" s="93"/>
      <c r="BU236" s="202" t="e">
        <f>Tabela115[[#This Row],[FINALIDADE
Registro
(-)
Redução
proposta para a
_ª Reformulação]]/Tabela115[[#This Row],[FINALIDADE
Registro
Orçamento 
Atualizado]]</f>
        <v>#DIV/0!</v>
      </c>
      <c r="BV23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6" s="244"/>
      <c r="BX236" s="31"/>
      <c r="BY23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6" s="93"/>
      <c r="CA236" s="201" t="e">
        <f>Tabela115[[#This Row],[FINALIDADE
Julgamento e Normatização
Despesa Liquidada até __/__/____]]/Tabela115[[#This Row],[FINALIDADE
Julgamento e Normatização
Orçamento 
Atualizado]]</f>
        <v>#DIV/0!</v>
      </c>
      <c r="CB236" s="93"/>
      <c r="CC23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6" s="93"/>
      <c r="CE23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6" s="31"/>
      <c r="CI236" s="31"/>
      <c r="CJ23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6" s="93"/>
      <c r="CL236" s="201" t="e">
        <f>Tabela115[[#This Row],[GESTÃO
Comunicação 
e Eventos
Despesa Liquidada até __/__/____]]/Tabela115[[#This Row],[GESTÃO
Comunicação 
e Eventos
Orçamento 
Atualizado]]</f>
        <v>#DIV/0!</v>
      </c>
      <c r="CM236" s="93"/>
      <c r="CN236" s="201" t="e">
        <f>Tabela115[[#This Row],[GESTÃO
Comunicação 
e Eventos
(+)
Suplementação
 proposta para a
_ª Reformulação]]/Tabela115[[#This Row],[GESTÃO
Comunicação 
e Eventos
Orçamento 
Atualizado]]</f>
        <v>#DIV/0!</v>
      </c>
      <c r="CO236" s="93"/>
      <c r="CP236" s="201" t="e">
        <f>-Tabela115[[#This Row],[GESTÃO
Comunicação 
e Eventos
(-)
Redução
proposta para a
_ª Reformulação]]/Tabela115[[#This Row],[GESTÃO
Comunicação 
e Eventos
Orçamento 
Atualizado]]</f>
        <v>#DIV/0!</v>
      </c>
      <c r="CQ23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6" s="31"/>
      <c r="CS236" s="31"/>
      <c r="CT23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6" s="93"/>
      <c r="CV236" s="201" t="e">
        <f>Tabela115[[#This Row],[GESTÃO
Suporte Técnico-Administrativo
Despesa Liquidada até __/__/____]]/Tabela115[[#This Row],[GESTÃO
Suporte Técnico-Administrativo
Orçamento 
Atualizado]]</f>
        <v>#DIV/0!</v>
      </c>
      <c r="CW236" s="93"/>
      <c r="CX236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6" s="93"/>
      <c r="CZ23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6" s="31"/>
      <c r="DC236" s="31"/>
      <c r="DD23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6" s="93"/>
      <c r="DF236" s="201" t="e">
        <f>Tabela115[[#This Row],[GESTÃO
Tecnologia da
Informação
Despesa Liquidada até __/__/____]]/Tabela115[[#This Row],[GESTÃO
Tecnologia da
Informação
Orçamento 
Atualizado]]</f>
        <v>#DIV/0!</v>
      </c>
      <c r="DG236" s="93"/>
      <c r="DH236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6" s="93"/>
      <c r="DJ236" s="201" t="e">
        <f>-Tabela115[[#This Row],[GESTÃO
Tecnologia da
Informação
(-)
Redução
proposta para a
_ª Reformulação]]/Tabela115[[#This Row],[GESTÃO
Tecnologia da
Informação
Orçamento 
Atualizado]]</f>
        <v>#DIV/0!</v>
      </c>
      <c r="DK23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6" s="31"/>
      <c r="DM236" s="31"/>
      <c r="DN236" s="31">
        <f>Tabela115[[#This Row],[GESTÃO
Infraestrutura
Proposta Orçamentária Inicial]]+Tabela115[[#This Row],[GESTÃO
Infraestrutura
Transposições Orçamentárias 
Nº __ a __ 
e
Reformulações
aprovadas]]</f>
        <v>0</v>
      </c>
      <c r="DO236" s="93"/>
      <c r="DP236" s="201" t="e">
        <f>Tabela115[[#This Row],[GESTÃO
Infraestrutura
Despesa Liquidada até __/__/____]]/Tabela115[[#This Row],[GESTÃO
Infraestrutura
Orçamento 
Atualizado]]</f>
        <v>#DIV/0!</v>
      </c>
      <c r="DQ236" s="93"/>
      <c r="DR236" s="201" t="e">
        <f>Tabela115[[#This Row],[GESTÃO
Infraestrutura
(+)
Suplementação
 proposta para a
_ª Reformulação]]/Tabela115[[#This Row],[GESTÃO
Infraestrutura
Orçamento 
Atualizado]]</f>
        <v>#DIV/0!</v>
      </c>
      <c r="DS236" s="93"/>
      <c r="DT236" s="201" t="e">
        <f>Tabela115[[#This Row],[GESTÃO
Infraestrutura
(-)
Redução
proposta para a
_ª Reformulação]]/Tabela115[[#This Row],[GESTÃO
Infraestrutura
Orçamento 
Atualizado]]</f>
        <v>#DIV/0!</v>
      </c>
      <c r="DU23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6" s="89"/>
    </row>
    <row r="237" spans="1:127" s="18" customFormat="1" ht="12" x14ac:dyDescent="0.25">
      <c r="A237" s="85" t="s">
        <v>855</v>
      </c>
      <c r="B237" s="213" t="s">
        <v>856</v>
      </c>
      <c r="C23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7" s="230" t="e">
        <f>Tabela115[[#This Row],[DESPESA
LIQUIDADA ATÉ
 __/__/____]]/Tabela115[[#This Row],[ORÇAMENTO
ATUALIZADO]]</f>
        <v>#DIV/0!</v>
      </c>
      <c r="H23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7" s="266" t="e">
        <f>Tabela115[[#This Row],[(+)
SUPLEMENTAÇÃO
PROPOSTA PARA A
_ª
REFORMULAÇÃO]]/Tabela115[[#This Row],[ORÇAMENTO
ATUALIZADO]]</f>
        <v>#DIV/0!</v>
      </c>
      <c r="J23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7" s="266" t="e">
        <f>-Tabela115[[#This Row],[(-)
REDUÇÃO
PROPOSTA PARA A
_ª
REFORMULAÇÃO]]/Tabela115[[#This Row],[ORÇAMENTO
ATUALIZADO]]</f>
        <v>#DIV/0!</v>
      </c>
      <c r="L23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7" s="268" t="e">
        <f>(Tabela115[[#This Row],[PROPOSTA
ORÇAMENTÁRIA
ATUALIZADA
APÓS A
_ª
REFORMULAÇÃO]]/Tabela115[[#This Row],[ORÇAMENTO
ATUALIZADO]])-1</f>
        <v>#DIV/0!</v>
      </c>
      <c r="N237" s="225"/>
      <c r="O237" s="93"/>
      <c r="P23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7" s="93"/>
      <c r="R237" s="201" t="e">
        <f>Tabela115[[#This Row],[GOVERNANÇA
Direção e
Liderança
Despesa Liquidada até __/__/____]]/Tabela115[[#This Row],[GOVERNANÇA
Direção e
Liderança
Orçamento 
Atualizado]]</f>
        <v>#DIV/0!</v>
      </c>
      <c r="S237" s="93"/>
      <c r="T23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7" s="93"/>
      <c r="V237" s="202" t="e">
        <f>-Tabela115[[#This Row],[GOVERNANÇA
Direção e
Liderança
(-)
Redução
proposta para a
_ª Reformulação]]/Tabela115[[#This Row],[GOVERNANÇA
Direção e
Liderança
Orçamento 
Atualizado]]</f>
        <v>#DIV/0!</v>
      </c>
      <c r="W23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7" s="31"/>
      <c r="Y237" s="31"/>
      <c r="Z23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7" s="93"/>
      <c r="AB237" s="201" t="e">
        <f>Tabela115[[#This Row],[GOVERNANÇA
Relacionamento 
Institucional
Despesa Liquidada até __/__/____]]/Tabela115[[#This Row],[GOVERNANÇA
Relacionamento 
Institucional
Orçamento 
Atualizado]]</f>
        <v>#DIV/0!</v>
      </c>
      <c r="AC237" s="93"/>
      <c r="AD23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7" s="93"/>
      <c r="AF23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7" s="31"/>
      <c r="AI237" s="93"/>
      <c r="AJ237" s="93">
        <f>Tabela115[[#This Row],[GOVERNANÇA
Estratégia
Proposta Orçamentária Inicial]]+Tabela115[[#This Row],[GOVERNANÇA
Estratégia
Transposições Orçamentárias 
Nº __ a __ 
e
Reformulações
aprovadas]]</f>
        <v>0</v>
      </c>
      <c r="AK237" s="93"/>
      <c r="AL237" s="202" t="e">
        <f>Tabela115[[#This Row],[GOVERNANÇA
Estratégia
Despesa Liquidada até __/__/____]]/Tabela115[[#This Row],[GOVERNANÇA
Estratégia
Orçamento 
Atualizado]]</f>
        <v>#DIV/0!</v>
      </c>
      <c r="AM237" s="93"/>
      <c r="AN237" s="201" t="e">
        <f>Tabela115[[#This Row],[GOVERNANÇA
Estratégia
(+)
Suplementação
 proposta para a
_ª Reformulação]]/Tabela115[[#This Row],[GOVERNANÇA
Estratégia
Orçamento 
Atualizado]]</f>
        <v>#DIV/0!</v>
      </c>
      <c r="AO237" s="93"/>
      <c r="AP237" s="201" t="e">
        <f>-Tabela115[[#This Row],[GOVERNANÇA
Estratégia
(-)
Redução
proposta para a
_ª Reformulação]]/Tabela115[[#This Row],[GOVERNANÇA
Estratégia
Orçamento 
Atualizado]]</f>
        <v>#DIV/0!</v>
      </c>
      <c r="AQ23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7" s="31"/>
      <c r="AS237" s="93"/>
      <c r="AT237" s="93">
        <f>Tabela115[[#This Row],[GOVERNANÇA
Controle
Proposta Orçamentária Inicial]]+Tabela115[[#This Row],[GOVERNANÇA
Controle
Transposições Orçamentárias 
Nº __ a __ 
e
Reformulações
aprovadas]]</f>
        <v>0</v>
      </c>
      <c r="AU237" s="93"/>
      <c r="AV237" s="201" t="e">
        <f>Tabela115[[#This Row],[GOVERNANÇA
Controle
Despesa Liquidada até __/__/____]]/Tabela115[[#This Row],[GOVERNANÇA
Controle
Orçamento 
Atualizado]]</f>
        <v>#DIV/0!</v>
      </c>
      <c r="AW237" s="93"/>
      <c r="AX237" s="201" t="e">
        <f>Tabela115[[#This Row],[GOVERNANÇA
Controle
(+)
Suplementação
 proposta para a
_ª Reformulação]]/Tabela115[[#This Row],[GOVERNANÇA
Controle
Orçamento 
Atualizado]]</f>
        <v>#DIV/0!</v>
      </c>
      <c r="AY237" s="93"/>
      <c r="AZ237" s="201" t="e">
        <f>-Tabela115[[#This Row],[GOVERNANÇA
Controle
(-)
Redução
proposta para a
_ª Reformulação]]/Tabela115[[#This Row],[GOVERNANÇA
Controle
Orçamento 
Atualizado]]</f>
        <v>#DIV/0!</v>
      </c>
      <c r="BA23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7" s="225"/>
      <c r="BD237" s="93"/>
      <c r="BE237" s="93">
        <f>Tabela115[[#This Row],[FINALIDADE
Fiscalização
Proposta Orçamentária Inicial]]+Tabela115[[#This Row],[FINALIDADE
Fiscalização
Transposições Orçamentárias 
Nº __ a __ 
e
Reformulações
aprovadas]]</f>
        <v>0</v>
      </c>
      <c r="BF237" s="93"/>
      <c r="BG237" s="201" t="e">
        <f>Tabela115[[#This Row],[FINALIDADE
Fiscalização
Despesa Liquidada até __/__/____]]/Tabela115[[#This Row],[FINALIDADE
Fiscalização
Orçamento 
Atualizado]]</f>
        <v>#DIV/0!</v>
      </c>
      <c r="BH237" s="93"/>
      <c r="BI237" s="201" t="e">
        <f>Tabela115[[#This Row],[FINALIDADE
Fiscalização
(+)
Suplementação
 proposta para a
_ª Reformulação]]/Tabela115[[#This Row],[FINALIDADE
Fiscalização
Orçamento 
Atualizado]]</f>
        <v>#DIV/0!</v>
      </c>
      <c r="BJ237" s="93"/>
      <c r="BK237" s="201" t="e">
        <f>Tabela115[[#This Row],[FINALIDADE
Fiscalização
(-)
Redução
proposta para a
_ª Reformulação]]/Tabela115[[#This Row],[FINALIDADE
Fiscalização
Orçamento 
Atualizado]]</f>
        <v>#DIV/0!</v>
      </c>
      <c r="BL23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7" s="31"/>
      <c r="BN237" s="93"/>
      <c r="BO237" s="93">
        <f>Tabela115[[#This Row],[FINALIDADE
Registro
Proposta Orçamentária Inicial]]+Tabela115[[#This Row],[FINALIDADE
Registro
Transposições Orçamentárias 
Nº __ a __ 
e
Reformulações
aprovadas]]</f>
        <v>0</v>
      </c>
      <c r="BP237" s="93"/>
      <c r="BQ237" s="202" t="e">
        <f>Tabela115[[#This Row],[FINALIDADE
Registro
Despesa Liquidada até __/__/____]]/Tabela115[[#This Row],[FINALIDADE
Registro
Orçamento 
Atualizado]]</f>
        <v>#DIV/0!</v>
      </c>
      <c r="BR237" s="93"/>
      <c r="BS237" s="202" t="e">
        <f>Tabela115[[#This Row],[FINALIDADE
Registro
(+)
Suplementação
 proposta para a
_ª Reformulação]]/Tabela115[[#This Row],[FINALIDADE
Registro
Orçamento 
Atualizado]]</f>
        <v>#DIV/0!</v>
      </c>
      <c r="BT237" s="93"/>
      <c r="BU237" s="202" t="e">
        <f>Tabela115[[#This Row],[FINALIDADE
Registro
(-)
Redução
proposta para a
_ª Reformulação]]/Tabela115[[#This Row],[FINALIDADE
Registro
Orçamento 
Atualizado]]</f>
        <v>#DIV/0!</v>
      </c>
      <c r="BV23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7" s="244"/>
      <c r="BX237" s="31"/>
      <c r="BY23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7" s="93"/>
      <c r="CA237" s="201" t="e">
        <f>Tabela115[[#This Row],[FINALIDADE
Julgamento e Normatização
Despesa Liquidada até __/__/____]]/Tabela115[[#This Row],[FINALIDADE
Julgamento e Normatização
Orçamento 
Atualizado]]</f>
        <v>#DIV/0!</v>
      </c>
      <c r="CB237" s="93"/>
      <c r="CC23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7" s="93"/>
      <c r="CE23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7" s="31"/>
      <c r="CI237" s="31"/>
      <c r="CJ23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7" s="93"/>
      <c r="CL237" s="201" t="e">
        <f>Tabela115[[#This Row],[GESTÃO
Comunicação 
e Eventos
Despesa Liquidada até __/__/____]]/Tabela115[[#This Row],[GESTÃO
Comunicação 
e Eventos
Orçamento 
Atualizado]]</f>
        <v>#DIV/0!</v>
      </c>
      <c r="CM237" s="93"/>
      <c r="CN237" s="201" t="e">
        <f>Tabela115[[#This Row],[GESTÃO
Comunicação 
e Eventos
(+)
Suplementação
 proposta para a
_ª Reformulação]]/Tabela115[[#This Row],[GESTÃO
Comunicação 
e Eventos
Orçamento 
Atualizado]]</f>
        <v>#DIV/0!</v>
      </c>
      <c r="CO237" s="93"/>
      <c r="CP237" s="201" t="e">
        <f>-Tabela115[[#This Row],[GESTÃO
Comunicação 
e Eventos
(-)
Redução
proposta para a
_ª Reformulação]]/Tabela115[[#This Row],[GESTÃO
Comunicação 
e Eventos
Orçamento 
Atualizado]]</f>
        <v>#DIV/0!</v>
      </c>
      <c r="CQ23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7" s="31"/>
      <c r="CS237" s="31"/>
      <c r="CT23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7" s="93"/>
      <c r="CV237" s="201" t="e">
        <f>Tabela115[[#This Row],[GESTÃO
Suporte Técnico-Administrativo
Despesa Liquidada até __/__/____]]/Tabela115[[#This Row],[GESTÃO
Suporte Técnico-Administrativo
Orçamento 
Atualizado]]</f>
        <v>#DIV/0!</v>
      </c>
      <c r="CW237" s="93"/>
      <c r="CX23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7" s="93"/>
      <c r="CZ23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7" s="31"/>
      <c r="DC237" s="31"/>
      <c r="DD23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7" s="93"/>
      <c r="DF237" s="201" t="e">
        <f>Tabela115[[#This Row],[GESTÃO
Tecnologia da
Informação
Despesa Liquidada até __/__/____]]/Tabela115[[#This Row],[GESTÃO
Tecnologia da
Informação
Orçamento 
Atualizado]]</f>
        <v>#DIV/0!</v>
      </c>
      <c r="DG237" s="93"/>
      <c r="DH23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7" s="93"/>
      <c r="DJ237" s="201" t="e">
        <f>-Tabela115[[#This Row],[GESTÃO
Tecnologia da
Informação
(-)
Redução
proposta para a
_ª Reformulação]]/Tabela115[[#This Row],[GESTÃO
Tecnologia da
Informação
Orçamento 
Atualizado]]</f>
        <v>#DIV/0!</v>
      </c>
      <c r="DK23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7" s="31"/>
      <c r="DM237" s="31"/>
      <c r="DN237" s="31">
        <f>Tabela115[[#This Row],[GESTÃO
Infraestrutura
Proposta Orçamentária Inicial]]+Tabela115[[#This Row],[GESTÃO
Infraestrutura
Transposições Orçamentárias 
Nº __ a __ 
e
Reformulações
aprovadas]]</f>
        <v>0</v>
      </c>
      <c r="DO237" s="93"/>
      <c r="DP237" s="201" t="e">
        <f>Tabela115[[#This Row],[GESTÃO
Infraestrutura
Despesa Liquidada até __/__/____]]/Tabela115[[#This Row],[GESTÃO
Infraestrutura
Orçamento 
Atualizado]]</f>
        <v>#DIV/0!</v>
      </c>
      <c r="DQ237" s="93"/>
      <c r="DR237" s="201" t="e">
        <f>Tabela115[[#This Row],[GESTÃO
Infraestrutura
(+)
Suplementação
 proposta para a
_ª Reformulação]]/Tabela115[[#This Row],[GESTÃO
Infraestrutura
Orçamento 
Atualizado]]</f>
        <v>#DIV/0!</v>
      </c>
      <c r="DS237" s="93"/>
      <c r="DT237" s="201" t="e">
        <f>Tabela115[[#This Row],[GESTÃO
Infraestrutura
(-)
Redução
proposta para a
_ª Reformulação]]/Tabela115[[#This Row],[GESTÃO
Infraestrutura
Orçamento 
Atualizado]]</f>
        <v>#DIV/0!</v>
      </c>
      <c r="DU23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7" s="89"/>
    </row>
    <row r="238" spans="1:127" s="18" customFormat="1" ht="12" x14ac:dyDescent="0.25">
      <c r="A238" s="85" t="s">
        <v>253</v>
      </c>
      <c r="B238" s="213" t="s">
        <v>388</v>
      </c>
      <c r="C23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8" s="230" t="e">
        <f>Tabela115[[#This Row],[DESPESA
LIQUIDADA ATÉ
 __/__/____]]/Tabela115[[#This Row],[ORÇAMENTO
ATUALIZADO]]</f>
        <v>#DIV/0!</v>
      </c>
      <c r="H23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8" s="266" t="e">
        <f>Tabela115[[#This Row],[(+)
SUPLEMENTAÇÃO
PROPOSTA PARA A
_ª
REFORMULAÇÃO]]/Tabela115[[#This Row],[ORÇAMENTO
ATUALIZADO]]</f>
        <v>#DIV/0!</v>
      </c>
      <c r="J23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8" s="266" t="e">
        <f>-Tabela115[[#This Row],[(-)
REDUÇÃO
PROPOSTA PARA A
_ª
REFORMULAÇÃO]]/Tabela115[[#This Row],[ORÇAMENTO
ATUALIZADO]]</f>
        <v>#DIV/0!</v>
      </c>
      <c r="L23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8" s="268" t="e">
        <f>(Tabela115[[#This Row],[PROPOSTA
ORÇAMENTÁRIA
ATUALIZADA
APÓS A
_ª
REFORMULAÇÃO]]/Tabela115[[#This Row],[ORÇAMENTO
ATUALIZADO]])-1</f>
        <v>#DIV/0!</v>
      </c>
      <c r="N238" s="225"/>
      <c r="O238" s="93"/>
      <c r="P23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8" s="93"/>
      <c r="R238" s="201" t="e">
        <f>Tabela115[[#This Row],[GOVERNANÇA
Direção e
Liderança
Despesa Liquidada até __/__/____]]/Tabela115[[#This Row],[GOVERNANÇA
Direção e
Liderança
Orçamento 
Atualizado]]</f>
        <v>#DIV/0!</v>
      </c>
      <c r="S238" s="93"/>
      <c r="T238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8" s="93"/>
      <c r="V238" s="202" t="e">
        <f>-Tabela115[[#This Row],[GOVERNANÇA
Direção e
Liderança
(-)
Redução
proposta para a
_ª Reformulação]]/Tabela115[[#This Row],[GOVERNANÇA
Direção e
Liderança
Orçamento 
Atualizado]]</f>
        <v>#DIV/0!</v>
      </c>
      <c r="W23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8" s="31"/>
      <c r="Y238" s="31"/>
      <c r="Z23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8" s="93"/>
      <c r="AB238" s="201" t="e">
        <f>Tabela115[[#This Row],[GOVERNANÇA
Relacionamento 
Institucional
Despesa Liquidada até __/__/____]]/Tabela115[[#This Row],[GOVERNANÇA
Relacionamento 
Institucional
Orçamento 
Atualizado]]</f>
        <v>#DIV/0!</v>
      </c>
      <c r="AC238" s="93"/>
      <c r="AD23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8" s="93"/>
      <c r="AF23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8" s="31"/>
      <c r="AI238" s="93"/>
      <c r="AJ238" s="93">
        <f>Tabela115[[#This Row],[GOVERNANÇA
Estratégia
Proposta Orçamentária Inicial]]+Tabela115[[#This Row],[GOVERNANÇA
Estratégia
Transposições Orçamentárias 
Nº __ a __ 
e
Reformulações
aprovadas]]</f>
        <v>0</v>
      </c>
      <c r="AK238" s="93"/>
      <c r="AL238" s="202" t="e">
        <f>Tabela115[[#This Row],[GOVERNANÇA
Estratégia
Despesa Liquidada até __/__/____]]/Tabela115[[#This Row],[GOVERNANÇA
Estratégia
Orçamento 
Atualizado]]</f>
        <v>#DIV/0!</v>
      </c>
      <c r="AM238" s="93"/>
      <c r="AN238" s="201" t="e">
        <f>Tabela115[[#This Row],[GOVERNANÇA
Estratégia
(+)
Suplementação
 proposta para a
_ª Reformulação]]/Tabela115[[#This Row],[GOVERNANÇA
Estratégia
Orçamento 
Atualizado]]</f>
        <v>#DIV/0!</v>
      </c>
      <c r="AO238" s="93"/>
      <c r="AP238" s="201" t="e">
        <f>-Tabela115[[#This Row],[GOVERNANÇA
Estratégia
(-)
Redução
proposta para a
_ª Reformulação]]/Tabela115[[#This Row],[GOVERNANÇA
Estratégia
Orçamento 
Atualizado]]</f>
        <v>#DIV/0!</v>
      </c>
      <c r="AQ23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8" s="31"/>
      <c r="AS238" s="93"/>
      <c r="AT238" s="93">
        <f>Tabela115[[#This Row],[GOVERNANÇA
Controle
Proposta Orçamentária Inicial]]+Tabela115[[#This Row],[GOVERNANÇA
Controle
Transposições Orçamentárias 
Nº __ a __ 
e
Reformulações
aprovadas]]</f>
        <v>0</v>
      </c>
      <c r="AU238" s="93"/>
      <c r="AV238" s="201" t="e">
        <f>Tabela115[[#This Row],[GOVERNANÇA
Controle
Despesa Liquidada até __/__/____]]/Tabela115[[#This Row],[GOVERNANÇA
Controle
Orçamento 
Atualizado]]</f>
        <v>#DIV/0!</v>
      </c>
      <c r="AW238" s="93"/>
      <c r="AX238" s="201" t="e">
        <f>Tabela115[[#This Row],[GOVERNANÇA
Controle
(+)
Suplementação
 proposta para a
_ª Reformulação]]/Tabela115[[#This Row],[GOVERNANÇA
Controle
Orçamento 
Atualizado]]</f>
        <v>#DIV/0!</v>
      </c>
      <c r="AY238" s="93"/>
      <c r="AZ238" s="201" t="e">
        <f>-Tabela115[[#This Row],[GOVERNANÇA
Controle
(-)
Redução
proposta para a
_ª Reformulação]]/Tabela115[[#This Row],[GOVERNANÇA
Controle
Orçamento 
Atualizado]]</f>
        <v>#DIV/0!</v>
      </c>
      <c r="BA23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8" s="225"/>
      <c r="BD238" s="93"/>
      <c r="BE238" s="93">
        <f>Tabela115[[#This Row],[FINALIDADE
Fiscalização
Proposta Orçamentária Inicial]]+Tabela115[[#This Row],[FINALIDADE
Fiscalização
Transposições Orçamentárias 
Nº __ a __ 
e
Reformulações
aprovadas]]</f>
        <v>0</v>
      </c>
      <c r="BF238" s="93"/>
      <c r="BG238" s="201" t="e">
        <f>Tabela115[[#This Row],[FINALIDADE
Fiscalização
Despesa Liquidada até __/__/____]]/Tabela115[[#This Row],[FINALIDADE
Fiscalização
Orçamento 
Atualizado]]</f>
        <v>#DIV/0!</v>
      </c>
      <c r="BH238" s="93"/>
      <c r="BI238" s="201" t="e">
        <f>Tabela115[[#This Row],[FINALIDADE
Fiscalização
(+)
Suplementação
 proposta para a
_ª Reformulação]]/Tabela115[[#This Row],[FINALIDADE
Fiscalização
Orçamento 
Atualizado]]</f>
        <v>#DIV/0!</v>
      </c>
      <c r="BJ238" s="93"/>
      <c r="BK238" s="201" t="e">
        <f>Tabela115[[#This Row],[FINALIDADE
Fiscalização
(-)
Redução
proposta para a
_ª Reformulação]]/Tabela115[[#This Row],[FINALIDADE
Fiscalização
Orçamento 
Atualizado]]</f>
        <v>#DIV/0!</v>
      </c>
      <c r="BL23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8" s="31"/>
      <c r="BN238" s="93"/>
      <c r="BO238" s="93">
        <f>Tabela115[[#This Row],[FINALIDADE
Registro
Proposta Orçamentária Inicial]]+Tabela115[[#This Row],[FINALIDADE
Registro
Transposições Orçamentárias 
Nº __ a __ 
e
Reformulações
aprovadas]]</f>
        <v>0</v>
      </c>
      <c r="BP238" s="93"/>
      <c r="BQ238" s="202" t="e">
        <f>Tabela115[[#This Row],[FINALIDADE
Registro
Despesa Liquidada até __/__/____]]/Tabela115[[#This Row],[FINALIDADE
Registro
Orçamento 
Atualizado]]</f>
        <v>#DIV/0!</v>
      </c>
      <c r="BR238" s="93"/>
      <c r="BS238" s="202" t="e">
        <f>Tabela115[[#This Row],[FINALIDADE
Registro
(+)
Suplementação
 proposta para a
_ª Reformulação]]/Tabela115[[#This Row],[FINALIDADE
Registro
Orçamento 
Atualizado]]</f>
        <v>#DIV/0!</v>
      </c>
      <c r="BT238" s="93"/>
      <c r="BU238" s="202" t="e">
        <f>Tabela115[[#This Row],[FINALIDADE
Registro
(-)
Redução
proposta para a
_ª Reformulação]]/Tabela115[[#This Row],[FINALIDADE
Registro
Orçamento 
Atualizado]]</f>
        <v>#DIV/0!</v>
      </c>
      <c r="BV23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8" s="244"/>
      <c r="BX238" s="31"/>
      <c r="BY23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8" s="93"/>
      <c r="CA238" s="201" t="e">
        <f>Tabela115[[#This Row],[FINALIDADE
Julgamento e Normatização
Despesa Liquidada até __/__/____]]/Tabela115[[#This Row],[FINALIDADE
Julgamento e Normatização
Orçamento 
Atualizado]]</f>
        <v>#DIV/0!</v>
      </c>
      <c r="CB238" s="93"/>
      <c r="CC23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8" s="93"/>
      <c r="CE23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8" s="31"/>
      <c r="CI238" s="31"/>
      <c r="CJ23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8" s="93"/>
      <c r="CL238" s="201" t="e">
        <f>Tabela115[[#This Row],[GESTÃO
Comunicação 
e Eventos
Despesa Liquidada até __/__/____]]/Tabela115[[#This Row],[GESTÃO
Comunicação 
e Eventos
Orçamento 
Atualizado]]</f>
        <v>#DIV/0!</v>
      </c>
      <c r="CM238" s="93"/>
      <c r="CN238" s="201" t="e">
        <f>Tabela115[[#This Row],[GESTÃO
Comunicação 
e Eventos
(+)
Suplementação
 proposta para a
_ª Reformulação]]/Tabela115[[#This Row],[GESTÃO
Comunicação 
e Eventos
Orçamento 
Atualizado]]</f>
        <v>#DIV/0!</v>
      </c>
      <c r="CO238" s="93"/>
      <c r="CP238" s="201" t="e">
        <f>-Tabela115[[#This Row],[GESTÃO
Comunicação 
e Eventos
(-)
Redução
proposta para a
_ª Reformulação]]/Tabela115[[#This Row],[GESTÃO
Comunicação 
e Eventos
Orçamento 
Atualizado]]</f>
        <v>#DIV/0!</v>
      </c>
      <c r="CQ23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8" s="31"/>
      <c r="CS238" s="31"/>
      <c r="CT23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8" s="93"/>
      <c r="CV238" s="201" t="e">
        <f>Tabela115[[#This Row],[GESTÃO
Suporte Técnico-Administrativo
Despesa Liquidada até __/__/____]]/Tabela115[[#This Row],[GESTÃO
Suporte Técnico-Administrativo
Orçamento 
Atualizado]]</f>
        <v>#DIV/0!</v>
      </c>
      <c r="CW238" s="93"/>
      <c r="CX23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8" s="93"/>
      <c r="CZ23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8" s="31"/>
      <c r="DC238" s="31"/>
      <c r="DD23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8" s="93"/>
      <c r="DF238" s="201" t="e">
        <f>Tabela115[[#This Row],[GESTÃO
Tecnologia da
Informação
Despesa Liquidada até __/__/____]]/Tabela115[[#This Row],[GESTÃO
Tecnologia da
Informação
Orçamento 
Atualizado]]</f>
        <v>#DIV/0!</v>
      </c>
      <c r="DG238" s="93"/>
      <c r="DH23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8" s="93"/>
      <c r="DJ238" s="201" t="e">
        <f>-Tabela115[[#This Row],[GESTÃO
Tecnologia da
Informação
(-)
Redução
proposta para a
_ª Reformulação]]/Tabela115[[#This Row],[GESTÃO
Tecnologia da
Informação
Orçamento 
Atualizado]]</f>
        <v>#DIV/0!</v>
      </c>
      <c r="DK23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8" s="31"/>
      <c r="DM238" s="31"/>
      <c r="DN238" s="31">
        <f>Tabela115[[#This Row],[GESTÃO
Infraestrutura
Proposta Orçamentária Inicial]]+Tabela115[[#This Row],[GESTÃO
Infraestrutura
Transposições Orçamentárias 
Nº __ a __ 
e
Reformulações
aprovadas]]</f>
        <v>0</v>
      </c>
      <c r="DO238" s="93"/>
      <c r="DP238" s="201" t="e">
        <f>Tabela115[[#This Row],[GESTÃO
Infraestrutura
Despesa Liquidada até __/__/____]]/Tabela115[[#This Row],[GESTÃO
Infraestrutura
Orçamento 
Atualizado]]</f>
        <v>#DIV/0!</v>
      </c>
      <c r="DQ238" s="93"/>
      <c r="DR238" s="201" t="e">
        <f>Tabela115[[#This Row],[GESTÃO
Infraestrutura
(+)
Suplementação
 proposta para a
_ª Reformulação]]/Tabela115[[#This Row],[GESTÃO
Infraestrutura
Orçamento 
Atualizado]]</f>
        <v>#DIV/0!</v>
      </c>
      <c r="DS238" s="93"/>
      <c r="DT238" s="201" t="e">
        <f>Tabela115[[#This Row],[GESTÃO
Infraestrutura
(-)
Redução
proposta para a
_ª Reformulação]]/Tabela115[[#This Row],[GESTÃO
Infraestrutura
Orçamento 
Atualizado]]</f>
        <v>#DIV/0!</v>
      </c>
      <c r="DU23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8" s="89"/>
    </row>
    <row r="239" spans="1:127" s="18" customFormat="1" ht="12" x14ac:dyDescent="0.25">
      <c r="A239" s="85" t="s">
        <v>254</v>
      </c>
      <c r="B239" s="213" t="s">
        <v>389</v>
      </c>
      <c r="C23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3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3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3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39" s="230" t="e">
        <f>Tabela115[[#This Row],[DESPESA
LIQUIDADA ATÉ
 __/__/____]]/Tabela115[[#This Row],[ORÇAMENTO
ATUALIZADO]]</f>
        <v>#DIV/0!</v>
      </c>
      <c r="H23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39" s="266" t="e">
        <f>Tabela115[[#This Row],[(+)
SUPLEMENTAÇÃO
PROPOSTA PARA A
_ª
REFORMULAÇÃO]]/Tabela115[[#This Row],[ORÇAMENTO
ATUALIZADO]]</f>
        <v>#DIV/0!</v>
      </c>
      <c r="J23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39" s="266" t="e">
        <f>-Tabela115[[#This Row],[(-)
REDUÇÃO
PROPOSTA PARA A
_ª
REFORMULAÇÃO]]/Tabela115[[#This Row],[ORÇAMENTO
ATUALIZADO]]</f>
        <v>#DIV/0!</v>
      </c>
      <c r="L23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39" s="268" t="e">
        <f>(Tabela115[[#This Row],[PROPOSTA
ORÇAMENTÁRIA
ATUALIZADA
APÓS A
_ª
REFORMULAÇÃO]]/Tabela115[[#This Row],[ORÇAMENTO
ATUALIZADO]])-1</f>
        <v>#DIV/0!</v>
      </c>
      <c r="N239" s="225"/>
      <c r="O239" s="93"/>
      <c r="P23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39" s="93"/>
      <c r="R239" s="201" t="e">
        <f>Tabela115[[#This Row],[GOVERNANÇA
Direção e
Liderança
Despesa Liquidada até __/__/____]]/Tabela115[[#This Row],[GOVERNANÇA
Direção e
Liderança
Orçamento 
Atualizado]]</f>
        <v>#DIV/0!</v>
      </c>
      <c r="S239" s="93"/>
      <c r="T239" s="201" t="e">
        <f>Tabela115[[#This Row],[GOVERNANÇA
Direção e
Liderança
(+)
Suplementação
 proposta para a
_ª Reformulação]]/Tabela115[[#This Row],[GOVERNANÇA
Direção e
Liderança
Orçamento 
Atualizado]]</f>
        <v>#DIV/0!</v>
      </c>
      <c r="U239" s="93"/>
      <c r="V239" s="202" t="e">
        <f>-Tabela115[[#This Row],[GOVERNANÇA
Direção e
Liderança
(-)
Redução
proposta para a
_ª Reformulação]]/Tabela115[[#This Row],[GOVERNANÇA
Direção e
Liderança
Orçamento 
Atualizado]]</f>
        <v>#DIV/0!</v>
      </c>
      <c r="W23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39" s="31"/>
      <c r="Y239" s="31"/>
      <c r="Z23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39" s="93"/>
      <c r="AB239" s="201" t="e">
        <f>Tabela115[[#This Row],[GOVERNANÇA
Relacionamento 
Institucional
Despesa Liquidada até __/__/____]]/Tabela115[[#This Row],[GOVERNANÇA
Relacionamento 
Institucional
Orçamento 
Atualizado]]</f>
        <v>#DIV/0!</v>
      </c>
      <c r="AC239" s="93"/>
      <c r="AD23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39" s="93"/>
      <c r="AF23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3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39" s="31"/>
      <c r="AI239" s="93"/>
      <c r="AJ239" s="93">
        <f>Tabela115[[#This Row],[GOVERNANÇA
Estratégia
Proposta Orçamentária Inicial]]+Tabela115[[#This Row],[GOVERNANÇA
Estratégia
Transposições Orçamentárias 
Nº __ a __ 
e
Reformulações
aprovadas]]</f>
        <v>0</v>
      </c>
      <c r="AK239" s="93"/>
      <c r="AL239" s="202" t="e">
        <f>Tabela115[[#This Row],[GOVERNANÇA
Estratégia
Despesa Liquidada até __/__/____]]/Tabela115[[#This Row],[GOVERNANÇA
Estratégia
Orçamento 
Atualizado]]</f>
        <v>#DIV/0!</v>
      </c>
      <c r="AM239" s="93"/>
      <c r="AN239" s="201" t="e">
        <f>Tabela115[[#This Row],[GOVERNANÇA
Estratégia
(+)
Suplementação
 proposta para a
_ª Reformulação]]/Tabela115[[#This Row],[GOVERNANÇA
Estratégia
Orçamento 
Atualizado]]</f>
        <v>#DIV/0!</v>
      </c>
      <c r="AO239" s="93"/>
      <c r="AP239" s="201" t="e">
        <f>-Tabela115[[#This Row],[GOVERNANÇA
Estratégia
(-)
Redução
proposta para a
_ª Reformulação]]/Tabela115[[#This Row],[GOVERNANÇA
Estratégia
Orçamento 
Atualizado]]</f>
        <v>#DIV/0!</v>
      </c>
      <c r="AQ23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39" s="31"/>
      <c r="AS239" s="93"/>
      <c r="AT239" s="93">
        <f>Tabela115[[#This Row],[GOVERNANÇA
Controle
Proposta Orçamentária Inicial]]+Tabela115[[#This Row],[GOVERNANÇA
Controle
Transposições Orçamentárias 
Nº __ a __ 
e
Reformulações
aprovadas]]</f>
        <v>0</v>
      </c>
      <c r="AU239" s="93"/>
      <c r="AV239" s="201" t="e">
        <f>Tabela115[[#This Row],[GOVERNANÇA
Controle
Despesa Liquidada até __/__/____]]/Tabela115[[#This Row],[GOVERNANÇA
Controle
Orçamento 
Atualizado]]</f>
        <v>#DIV/0!</v>
      </c>
      <c r="AW239" s="93"/>
      <c r="AX239" s="201" t="e">
        <f>Tabela115[[#This Row],[GOVERNANÇA
Controle
(+)
Suplementação
 proposta para a
_ª Reformulação]]/Tabela115[[#This Row],[GOVERNANÇA
Controle
Orçamento 
Atualizado]]</f>
        <v>#DIV/0!</v>
      </c>
      <c r="AY239" s="93"/>
      <c r="AZ239" s="201" t="e">
        <f>-Tabela115[[#This Row],[GOVERNANÇA
Controle
(-)
Redução
proposta para a
_ª Reformulação]]/Tabela115[[#This Row],[GOVERNANÇA
Controle
Orçamento 
Atualizado]]</f>
        <v>#DIV/0!</v>
      </c>
      <c r="BA23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3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39" s="225"/>
      <c r="BD239" s="93"/>
      <c r="BE239" s="93">
        <f>Tabela115[[#This Row],[FINALIDADE
Fiscalização
Proposta Orçamentária Inicial]]+Tabela115[[#This Row],[FINALIDADE
Fiscalização
Transposições Orçamentárias 
Nº __ a __ 
e
Reformulações
aprovadas]]</f>
        <v>0</v>
      </c>
      <c r="BF239" s="93"/>
      <c r="BG239" s="201" t="e">
        <f>Tabela115[[#This Row],[FINALIDADE
Fiscalização
Despesa Liquidada até __/__/____]]/Tabela115[[#This Row],[FINALIDADE
Fiscalização
Orçamento 
Atualizado]]</f>
        <v>#DIV/0!</v>
      </c>
      <c r="BH239" s="93"/>
      <c r="BI239" s="201" t="e">
        <f>Tabela115[[#This Row],[FINALIDADE
Fiscalização
(+)
Suplementação
 proposta para a
_ª Reformulação]]/Tabela115[[#This Row],[FINALIDADE
Fiscalização
Orçamento 
Atualizado]]</f>
        <v>#DIV/0!</v>
      </c>
      <c r="BJ239" s="93"/>
      <c r="BK239" s="201" t="e">
        <f>Tabela115[[#This Row],[FINALIDADE
Fiscalização
(-)
Redução
proposta para a
_ª Reformulação]]/Tabela115[[#This Row],[FINALIDADE
Fiscalização
Orçamento 
Atualizado]]</f>
        <v>#DIV/0!</v>
      </c>
      <c r="BL23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39" s="31"/>
      <c r="BN239" s="93"/>
      <c r="BO239" s="93">
        <f>Tabela115[[#This Row],[FINALIDADE
Registro
Proposta Orçamentária Inicial]]+Tabela115[[#This Row],[FINALIDADE
Registro
Transposições Orçamentárias 
Nº __ a __ 
e
Reformulações
aprovadas]]</f>
        <v>0</v>
      </c>
      <c r="BP239" s="93"/>
      <c r="BQ239" s="202" t="e">
        <f>Tabela115[[#This Row],[FINALIDADE
Registro
Despesa Liquidada até __/__/____]]/Tabela115[[#This Row],[FINALIDADE
Registro
Orçamento 
Atualizado]]</f>
        <v>#DIV/0!</v>
      </c>
      <c r="BR239" s="93"/>
      <c r="BS239" s="202" t="e">
        <f>Tabela115[[#This Row],[FINALIDADE
Registro
(+)
Suplementação
 proposta para a
_ª Reformulação]]/Tabela115[[#This Row],[FINALIDADE
Registro
Orçamento 
Atualizado]]</f>
        <v>#DIV/0!</v>
      </c>
      <c r="BT239" s="93"/>
      <c r="BU239" s="202" t="e">
        <f>Tabela115[[#This Row],[FINALIDADE
Registro
(-)
Redução
proposta para a
_ª Reformulação]]/Tabela115[[#This Row],[FINALIDADE
Registro
Orçamento 
Atualizado]]</f>
        <v>#DIV/0!</v>
      </c>
      <c r="BV23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39" s="244"/>
      <c r="BX239" s="31"/>
      <c r="BY23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39" s="93"/>
      <c r="CA239" s="201" t="e">
        <f>Tabela115[[#This Row],[FINALIDADE
Julgamento e Normatização
Despesa Liquidada até __/__/____]]/Tabela115[[#This Row],[FINALIDADE
Julgamento e Normatização
Orçamento 
Atualizado]]</f>
        <v>#DIV/0!</v>
      </c>
      <c r="CB239" s="93"/>
      <c r="CC23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39" s="93"/>
      <c r="CE23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3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3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39" s="31"/>
      <c r="CI239" s="31"/>
      <c r="CJ23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39" s="93"/>
      <c r="CL239" s="201" t="e">
        <f>Tabela115[[#This Row],[GESTÃO
Comunicação 
e Eventos
Despesa Liquidada até __/__/____]]/Tabela115[[#This Row],[GESTÃO
Comunicação 
e Eventos
Orçamento 
Atualizado]]</f>
        <v>#DIV/0!</v>
      </c>
      <c r="CM239" s="93"/>
      <c r="CN239" s="201" t="e">
        <f>Tabela115[[#This Row],[GESTÃO
Comunicação 
e Eventos
(+)
Suplementação
 proposta para a
_ª Reformulação]]/Tabela115[[#This Row],[GESTÃO
Comunicação 
e Eventos
Orçamento 
Atualizado]]</f>
        <v>#DIV/0!</v>
      </c>
      <c r="CO239" s="93"/>
      <c r="CP239" s="201" t="e">
        <f>-Tabela115[[#This Row],[GESTÃO
Comunicação 
e Eventos
(-)
Redução
proposta para a
_ª Reformulação]]/Tabela115[[#This Row],[GESTÃO
Comunicação 
e Eventos
Orçamento 
Atualizado]]</f>
        <v>#DIV/0!</v>
      </c>
      <c r="CQ23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39" s="31"/>
      <c r="CS239" s="31"/>
      <c r="CT23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39" s="93"/>
      <c r="CV239" s="201" t="e">
        <f>Tabela115[[#This Row],[GESTÃO
Suporte Técnico-Administrativo
Despesa Liquidada até __/__/____]]/Tabela115[[#This Row],[GESTÃO
Suporte Técnico-Administrativo
Orçamento 
Atualizado]]</f>
        <v>#DIV/0!</v>
      </c>
      <c r="CW239" s="93"/>
      <c r="CX23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39" s="93"/>
      <c r="CZ23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3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39" s="31"/>
      <c r="DC239" s="31"/>
      <c r="DD23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39" s="93"/>
      <c r="DF239" s="201" t="e">
        <f>Tabela115[[#This Row],[GESTÃO
Tecnologia da
Informação
Despesa Liquidada até __/__/____]]/Tabela115[[#This Row],[GESTÃO
Tecnologia da
Informação
Orçamento 
Atualizado]]</f>
        <v>#DIV/0!</v>
      </c>
      <c r="DG239" s="93"/>
      <c r="DH23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39" s="93"/>
      <c r="DJ239" s="201" t="e">
        <f>-Tabela115[[#This Row],[GESTÃO
Tecnologia da
Informação
(-)
Redução
proposta para a
_ª Reformulação]]/Tabela115[[#This Row],[GESTÃO
Tecnologia da
Informação
Orçamento 
Atualizado]]</f>
        <v>#DIV/0!</v>
      </c>
      <c r="DK23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39" s="31"/>
      <c r="DM239" s="31"/>
      <c r="DN239" s="31">
        <f>Tabela115[[#This Row],[GESTÃO
Infraestrutura
Proposta Orçamentária Inicial]]+Tabela115[[#This Row],[GESTÃO
Infraestrutura
Transposições Orçamentárias 
Nº __ a __ 
e
Reformulações
aprovadas]]</f>
        <v>0</v>
      </c>
      <c r="DO239" s="93"/>
      <c r="DP239" s="201" t="e">
        <f>Tabela115[[#This Row],[GESTÃO
Infraestrutura
Despesa Liquidada até __/__/____]]/Tabela115[[#This Row],[GESTÃO
Infraestrutura
Orçamento 
Atualizado]]</f>
        <v>#DIV/0!</v>
      </c>
      <c r="DQ239" s="93"/>
      <c r="DR239" s="201" t="e">
        <f>Tabela115[[#This Row],[GESTÃO
Infraestrutura
(+)
Suplementação
 proposta para a
_ª Reformulação]]/Tabela115[[#This Row],[GESTÃO
Infraestrutura
Orçamento 
Atualizado]]</f>
        <v>#DIV/0!</v>
      </c>
      <c r="DS239" s="93"/>
      <c r="DT239" s="201" t="e">
        <f>Tabela115[[#This Row],[GESTÃO
Infraestrutura
(-)
Redução
proposta para a
_ª Reformulação]]/Tabela115[[#This Row],[GESTÃO
Infraestrutura
Orçamento 
Atualizado]]</f>
        <v>#DIV/0!</v>
      </c>
      <c r="DU23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3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39" s="89"/>
    </row>
    <row r="240" spans="1:127" s="37" customFormat="1" ht="12" x14ac:dyDescent="0.25">
      <c r="A240" s="74" t="s">
        <v>842</v>
      </c>
      <c r="B240" s="212" t="s">
        <v>255</v>
      </c>
      <c r="C24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0" s="216" t="e">
        <f>Tabela115[[#This Row],[DESPESA
LIQUIDADA ATÉ
 __/__/____]]/Tabela115[[#This Row],[ORÇAMENTO
ATUALIZADO]]</f>
        <v>#DIV/0!</v>
      </c>
      <c r="H240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0" s="270" t="e">
        <f>Tabela115[[#This Row],[(+)
SUPLEMENTAÇÃO
PROPOSTA PARA A
_ª
REFORMULAÇÃO]]/Tabela115[[#This Row],[ORÇAMENTO
ATUALIZADO]]</f>
        <v>#DIV/0!</v>
      </c>
      <c r="J240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0" s="270" t="e">
        <f>-Tabela115[[#This Row],[(-)
REDUÇÃO
PROPOSTA PARA A
_ª
REFORMULAÇÃO]]/Tabela115[[#This Row],[ORÇAMENTO
ATUALIZADO]]</f>
        <v>#DIV/0!</v>
      </c>
      <c r="L240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0" s="272" t="e">
        <f>(Tabela115[[#This Row],[PROPOSTA
ORÇAMENTÁRIA
ATUALIZADA
APÓS A
_ª
REFORMULAÇÃO]]/Tabela115[[#This Row],[ORÇAMENTO
ATUALIZADO]])-1</f>
        <v>#DIV/0!</v>
      </c>
      <c r="N240" s="221">
        <f>SUM(N241:N243)</f>
        <v>0</v>
      </c>
      <c r="O240" s="92">
        <f>SUM(O241:O243)</f>
        <v>0</v>
      </c>
      <c r="P24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0" s="92">
        <f>SUM(Q241:Q243)</f>
        <v>0</v>
      </c>
      <c r="R240" s="217" t="e">
        <f>Tabela115[[#This Row],[GOVERNANÇA
Direção e
Liderança
Despesa Liquidada até __/__/____]]/Tabela115[[#This Row],[GOVERNANÇA
Direção e
Liderança
Orçamento 
Atualizado]]</f>
        <v>#DIV/0!</v>
      </c>
      <c r="S240" s="92">
        <f>SUM(S241:S243)</f>
        <v>0</v>
      </c>
      <c r="T240" s="217" t="e">
        <f>Tabela115[[#This Row],[GOVERNANÇA
Direção e
Liderança
(+)
Suplementação
 proposta para a
_ª Reformulação]]/Tabela115[[#This Row],[GOVERNANÇA
Direção e
Liderança
Orçamento 
Atualizado]]</f>
        <v>#DIV/0!</v>
      </c>
      <c r="U240" s="92">
        <f>SUM(U241:U243)</f>
        <v>0</v>
      </c>
      <c r="V240" s="220" t="e">
        <f>-Tabela115[[#This Row],[GOVERNANÇA
Direção e
Liderança
(-)
Redução
proposta para a
_ª Reformulação]]/Tabela115[[#This Row],[GOVERNANÇA
Direção e
Liderança
Orçamento 
Atualizado]]</f>
        <v>#DIV/0!</v>
      </c>
      <c r="W24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0" s="80">
        <f>SUM(X241:X243)</f>
        <v>0</v>
      </c>
      <c r="Y240" s="80">
        <f>SUM(Y241:Y243)</f>
        <v>0</v>
      </c>
      <c r="Z24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0" s="92">
        <f>SUM(AA241:AA243)</f>
        <v>0</v>
      </c>
      <c r="AB240" s="217" t="e">
        <f>Tabela115[[#This Row],[GOVERNANÇA
Relacionamento 
Institucional
Despesa Liquidada até __/__/____]]/Tabela115[[#This Row],[GOVERNANÇA
Relacionamento 
Institucional
Orçamento 
Atualizado]]</f>
        <v>#DIV/0!</v>
      </c>
      <c r="AC240" s="92">
        <f>SUM(AC241:AC243)</f>
        <v>0</v>
      </c>
      <c r="AD240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0" s="92">
        <f>SUM(AE241:AE243)</f>
        <v>0</v>
      </c>
      <c r="AF24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0" s="80">
        <f>SUM(AH241:AH243)</f>
        <v>0</v>
      </c>
      <c r="AI240" s="92">
        <f>SUM(AI241:AI243)</f>
        <v>0</v>
      </c>
      <c r="AJ240" s="92">
        <f>Tabela115[[#This Row],[GOVERNANÇA
Estratégia
Proposta Orçamentária Inicial]]+Tabela115[[#This Row],[GOVERNANÇA
Estratégia
Transposições Orçamentárias 
Nº __ a __ 
e
Reformulações
aprovadas]]</f>
        <v>0</v>
      </c>
      <c r="AK240" s="92">
        <f>SUM(AK241:AK243)</f>
        <v>0</v>
      </c>
      <c r="AL240" s="220" t="e">
        <f>Tabela115[[#This Row],[GOVERNANÇA
Estratégia
Despesa Liquidada até __/__/____]]/Tabela115[[#This Row],[GOVERNANÇA
Estratégia
Orçamento 
Atualizado]]</f>
        <v>#DIV/0!</v>
      </c>
      <c r="AM240" s="92">
        <f>SUM(AM241:AM243)</f>
        <v>0</v>
      </c>
      <c r="AN240" s="217" t="e">
        <f>Tabela115[[#This Row],[GOVERNANÇA
Estratégia
(+)
Suplementação
 proposta para a
_ª Reformulação]]/Tabela115[[#This Row],[GOVERNANÇA
Estratégia
Orçamento 
Atualizado]]</f>
        <v>#DIV/0!</v>
      </c>
      <c r="AO240" s="92">
        <f>SUM(AO241:AO243)</f>
        <v>0</v>
      </c>
      <c r="AP240" s="217" t="e">
        <f>-Tabela115[[#This Row],[GOVERNANÇA
Estratégia
(-)
Redução
proposta para a
_ª Reformulação]]/Tabela115[[#This Row],[GOVERNANÇA
Estratégia
Orçamento 
Atualizado]]</f>
        <v>#DIV/0!</v>
      </c>
      <c r="AQ24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0" s="80">
        <f>SUM(AR241:AR243)</f>
        <v>0</v>
      </c>
      <c r="AS240" s="92">
        <f>SUM(AS241:AS243)</f>
        <v>0</v>
      </c>
      <c r="AT240" s="92">
        <f>Tabela115[[#This Row],[GOVERNANÇA
Controle
Proposta Orçamentária Inicial]]+Tabela115[[#This Row],[GOVERNANÇA
Controle
Transposições Orçamentárias 
Nº __ a __ 
e
Reformulações
aprovadas]]</f>
        <v>0</v>
      </c>
      <c r="AU240" s="92">
        <f>SUM(AU241:AU243)</f>
        <v>0</v>
      </c>
      <c r="AV240" s="217" t="e">
        <f>Tabela115[[#This Row],[GOVERNANÇA
Controle
Despesa Liquidada até __/__/____]]/Tabela115[[#This Row],[GOVERNANÇA
Controle
Orçamento 
Atualizado]]</f>
        <v>#DIV/0!</v>
      </c>
      <c r="AW240" s="92">
        <f>SUM(AW241:AW243)</f>
        <v>0</v>
      </c>
      <c r="AX240" s="217" t="e">
        <f>Tabela115[[#This Row],[GOVERNANÇA
Controle
(+)
Suplementação
 proposta para a
_ª Reformulação]]/Tabela115[[#This Row],[GOVERNANÇA
Controle
Orçamento 
Atualizado]]</f>
        <v>#DIV/0!</v>
      </c>
      <c r="AY240" s="92">
        <f>SUM(AY241:AY243)</f>
        <v>0</v>
      </c>
      <c r="AZ240" s="217" t="e">
        <f>-Tabela115[[#This Row],[GOVERNANÇA
Controle
(-)
Redução
proposta para a
_ª Reformulação]]/Tabela115[[#This Row],[GOVERNANÇA
Controle
Orçamento 
Atualizado]]</f>
        <v>#DIV/0!</v>
      </c>
      <c r="BA24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0" s="221">
        <f>SUM(BC241:BC243)</f>
        <v>0</v>
      </c>
      <c r="BD240" s="92">
        <f>SUM(BD241:BD243)</f>
        <v>0</v>
      </c>
      <c r="BE240" s="92">
        <f>Tabela115[[#This Row],[FINALIDADE
Fiscalização
Proposta Orçamentária Inicial]]+Tabela115[[#This Row],[FINALIDADE
Fiscalização
Transposições Orçamentárias 
Nº __ a __ 
e
Reformulações
aprovadas]]</f>
        <v>0</v>
      </c>
      <c r="BF240" s="92">
        <f>SUM(BF241:BF243)</f>
        <v>0</v>
      </c>
      <c r="BG240" s="217" t="e">
        <f>Tabela115[[#This Row],[FINALIDADE
Fiscalização
Despesa Liquidada até __/__/____]]/Tabela115[[#This Row],[FINALIDADE
Fiscalização
Orçamento 
Atualizado]]</f>
        <v>#DIV/0!</v>
      </c>
      <c r="BH240" s="92">
        <f>SUM(BH241:BH243)</f>
        <v>0</v>
      </c>
      <c r="BI240" s="217" t="e">
        <f>Tabela115[[#This Row],[FINALIDADE
Fiscalização
(+)
Suplementação
 proposta para a
_ª Reformulação]]/Tabela115[[#This Row],[FINALIDADE
Fiscalização
Orçamento 
Atualizado]]</f>
        <v>#DIV/0!</v>
      </c>
      <c r="BJ240" s="92">
        <f>SUM(BJ241:BJ243)</f>
        <v>0</v>
      </c>
      <c r="BK240" s="217" t="e">
        <f>Tabela115[[#This Row],[FINALIDADE
Fiscalização
(-)
Redução
proposta para a
_ª Reformulação]]/Tabela115[[#This Row],[FINALIDADE
Fiscalização
Orçamento 
Atualizado]]</f>
        <v>#DIV/0!</v>
      </c>
      <c r="BL24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0" s="80">
        <f>SUM(BM241:BM243)</f>
        <v>0</v>
      </c>
      <c r="BN240" s="92">
        <f>SUM(BN241:BN243)</f>
        <v>0</v>
      </c>
      <c r="BO240" s="92">
        <f>Tabela115[[#This Row],[FINALIDADE
Registro
Proposta Orçamentária Inicial]]+Tabela115[[#This Row],[FINALIDADE
Registro
Transposições Orçamentárias 
Nº __ a __ 
e
Reformulações
aprovadas]]</f>
        <v>0</v>
      </c>
      <c r="BP240" s="92">
        <f>SUM(BP241:BP243)</f>
        <v>0</v>
      </c>
      <c r="BQ240" s="220" t="e">
        <f>Tabela115[[#This Row],[FINALIDADE
Registro
Despesa Liquidada até __/__/____]]/Tabela115[[#This Row],[FINALIDADE
Registro
Orçamento 
Atualizado]]</f>
        <v>#DIV/0!</v>
      </c>
      <c r="BR240" s="92">
        <f>SUM(BR241:BR243)</f>
        <v>0</v>
      </c>
      <c r="BS240" s="220" t="e">
        <f>Tabela115[[#This Row],[FINALIDADE
Registro
(+)
Suplementação
 proposta para a
_ª Reformulação]]/Tabela115[[#This Row],[FINALIDADE
Registro
Orçamento 
Atualizado]]</f>
        <v>#DIV/0!</v>
      </c>
      <c r="BT240" s="92">
        <f>SUM(BT241:BT243)</f>
        <v>0</v>
      </c>
      <c r="BU240" s="220" t="e">
        <f>Tabela115[[#This Row],[FINALIDADE
Registro
(-)
Redução
proposta para a
_ª Reformulação]]/Tabela115[[#This Row],[FINALIDADE
Registro
Orçamento 
Atualizado]]</f>
        <v>#DIV/0!</v>
      </c>
      <c r="BV24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0" s="243">
        <f>SUM(BW241:BW243)</f>
        <v>0</v>
      </c>
      <c r="BX240" s="80">
        <f>SUM(BX241:BX243)</f>
        <v>0</v>
      </c>
      <c r="BY24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0" s="92">
        <f>SUM(BZ241:BZ243)</f>
        <v>0</v>
      </c>
      <c r="CA240" s="217" t="e">
        <f>Tabela115[[#This Row],[FINALIDADE
Julgamento e Normatização
Despesa Liquidada até __/__/____]]/Tabela115[[#This Row],[FINALIDADE
Julgamento e Normatização
Orçamento 
Atualizado]]</f>
        <v>#DIV/0!</v>
      </c>
      <c r="CB240" s="92">
        <f>SUM(CB241:CB243)</f>
        <v>0</v>
      </c>
      <c r="CC24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0" s="92">
        <f>SUM(CD241:CD243)</f>
        <v>0</v>
      </c>
      <c r="CE24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4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0" s="80">
        <f>SUM(CH241:CH243)</f>
        <v>0</v>
      </c>
      <c r="CI240" s="80">
        <f>SUM(CI241:CI243)</f>
        <v>0</v>
      </c>
      <c r="CJ24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0" s="92">
        <f>SUM(CK241:CK243)</f>
        <v>0</v>
      </c>
      <c r="CL240" s="217" t="e">
        <f>Tabela115[[#This Row],[GESTÃO
Comunicação 
e Eventos
Despesa Liquidada até __/__/____]]/Tabela115[[#This Row],[GESTÃO
Comunicação 
e Eventos
Orçamento 
Atualizado]]</f>
        <v>#DIV/0!</v>
      </c>
      <c r="CM240" s="92">
        <f>SUM(CM241:CM243)</f>
        <v>0</v>
      </c>
      <c r="CN240" s="217" t="e">
        <f>Tabela115[[#This Row],[GESTÃO
Comunicação 
e Eventos
(+)
Suplementação
 proposta para a
_ª Reformulação]]/Tabela115[[#This Row],[GESTÃO
Comunicação 
e Eventos
Orçamento 
Atualizado]]</f>
        <v>#DIV/0!</v>
      </c>
      <c r="CO240" s="92">
        <f>SUM(CO241:CO243)</f>
        <v>0</v>
      </c>
      <c r="CP240" s="217" t="e">
        <f>-Tabela115[[#This Row],[GESTÃO
Comunicação 
e Eventos
(-)
Redução
proposta para a
_ª Reformulação]]/Tabela115[[#This Row],[GESTÃO
Comunicação 
e Eventos
Orçamento 
Atualizado]]</f>
        <v>#DIV/0!</v>
      </c>
      <c r="CQ24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0" s="80">
        <f>SUM(CR241:CR243)</f>
        <v>0</v>
      </c>
      <c r="CS240" s="80">
        <f>SUM(CS241:CS243)</f>
        <v>0</v>
      </c>
      <c r="CT24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0" s="92">
        <f>SUM(CU241:CU243)</f>
        <v>0</v>
      </c>
      <c r="CV240" s="217" t="e">
        <f>Tabela115[[#This Row],[GESTÃO
Suporte Técnico-Administrativo
Despesa Liquidada até __/__/____]]/Tabela115[[#This Row],[GESTÃO
Suporte Técnico-Administrativo
Orçamento 
Atualizado]]</f>
        <v>#DIV/0!</v>
      </c>
      <c r="CW240" s="92">
        <f>SUM(CW241:CW243)</f>
        <v>0</v>
      </c>
      <c r="CX240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0" s="92">
        <f>SUM(CY241:CY243)</f>
        <v>0</v>
      </c>
      <c r="CZ24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4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0" s="80">
        <f>SUM(DB241:DB243)</f>
        <v>0</v>
      </c>
      <c r="DC240" s="80">
        <f>SUM(DC241:DC243)</f>
        <v>0</v>
      </c>
      <c r="DD24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0" s="92">
        <f>SUM(DE241:DE243)</f>
        <v>0</v>
      </c>
      <c r="DF240" s="217" t="e">
        <f>Tabela115[[#This Row],[GESTÃO
Tecnologia da
Informação
Despesa Liquidada até __/__/____]]/Tabela115[[#This Row],[GESTÃO
Tecnologia da
Informação
Orçamento 
Atualizado]]</f>
        <v>#DIV/0!</v>
      </c>
      <c r="DG240" s="92">
        <f>SUM(DG241:DG243)</f>
        <v>0</v>
      </c>
      <c r="DH240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40" s="92">
        <f>SUM(DI241:DI243)</f>
        <v>0</v>
      </c>
      <c r="DJ240" s="217" t="e">
        <f>-Tabela115[[#This Row],[GESTÃO
Tecnologia da
Informação
(-)
Redução
proposta para a
_ª Reformulação]]/Tabela115[[#This Row],[GESTÃO
Tecnologia da
Informação
Orçamento 
Atualizado]]</f>
        <v>#DIV/0!</v>
      </c>
      <c r="DK24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0" s="80">
        <f>SUM(DL241:DL243)</f>
        <v>0</v>
      </c>
      <c r="DM240" s="80">
        <f>SUM(DM241:DM243)</f>
        <v>0</v>
      </c>
      <c r="DN240" s="80">
        <f>Tabela115[[#This Row],[GESTÃO
Infraestrutura
Proposta Orçamentária Inicial]]+Tabela115[[#This Row],[GESTÃO
Infraestrutura
Transposições Orçamentárias 
Nº __ a __ 
e
Reformulações
aprovadas]]</f>
        <v>0</v>
      </c>
      <c r="DO240" s="92">
        <f>SUM(DO241:DO243)</f>
        <v>0</v>
      </c>
      <c r="DP240" s="217" t="e">
        <f>Tabela115[[#This Row],[GESTÃO
Infraestrutura
Despesa Liquidada até __/__/____]]/Tabela115[[#This Row],[GESTÃO
Infraestrutura
Orçamento 
Atualizado]]</f>
        <v>#DIV/0!</v>
      </c>
      <c r="DQ240" s="92">
        <f>SUM(DQ241:DQ243)</f>
        <v>0</v>
      </c>
      <c r="DR240" s="217" t="e">
        <f>Tabela115[[#This Row],[GESTÃO
Infraestrutura
(+)
Suplementação
 proposta para a
_ª Reformulação]]/Tabela115[[#This Row],[GESTÃO
Infraestrutura
Orçamento 
Atualizado]]</f>
        <v>#DIV/0!</v>
      </c>
      <c r="DS240" s="92">
        <f>SUM(DS241:DS243)</f>
        <v>0</v>
      </c>
      <c r="DT240" s="217" t="e">
        <f>Tabela115[[#This Row],[GESTÃO
Infraestrutura
(-)
Redução
proposta para a
_ª Reformulação]]/Tabela115[[#This Row],[GESTÃO
Infraestrutura
Orçamento 
Atualizado]]</f>
        <v>#DIV/0!</v>
      </c>
      <c r="DU24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0" s="94"/>
    </row>
    <row r="241" spans="1:127" s="18" customFormat="1" ht="12" x14ac:dyDescent="0.25">
      <c r="A241" s="85" t="s">
        <v>843</v>
      </c>
      <c r="B241" s="213" t="s">
        <v>390</v>
      </c>
      <c r="C24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1" s="230" t="e">
        <f>Tabela115[[#This Row],[DESPESA
LIQUIDADA ATÉ
 __/__/____]]/Tabela115[[#This Row],[ORÇAMENTO
ATUALIZADO]]</f>
        <v>#DIV/0!</v>
      </c>
      <c r="H24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1" s="266" t="e">
        <f>Tabela115[[#This Row],[(+)
SUPLEMENTAÇÃO
PROPOSTA PARA A
_ª
REFORMULAÇÃO]]/Tabela115[[#This Row],[ORÇAMENTO
ATUALIZADO]]</f>
        <v>#DIV/0!</v>
      </c>
      <c r="J24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1" s="266" t="e">
        <f>-Tabela115[[#This Row],[(-)
REDUÇÃO
PROPOSTA PARA A
_ª
REFORMULAÇÃO]]/Tabela115[[#This Row],[ORÇAMENTO
ATUALIZADO]]</f>
        <v>#DIV/0!</v>
      </c>
      <c r="L24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1" s="268" t="e">
        <f>(Tabela115[[#This Row],[PROPOSTA
ORÇAMENTÁRIA
ATUALIZADA
APÓS A
_ª
REFORMULAÇÃO]]/Tabela115[[#This Row],[ORÇAMENTO
ATUALIZADO]])-1</f>
        <v>#DIV/0!</v>
      </c>
      <c r="N241" s="225"/>
      <c r="O241" s="93"/>
      <c r="P24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1" s="93"/>
      <c r="R241" s="201" t="e">
        <f>Tabela115[[#This Row],[GOVERNANÇA
Direção e
Liderança
Despesa Liquidada até __/__/____]]/Tabela115[[#This Row],[GOVERNANÇA
Direção e
Liderança
Orçamento 
Atualizado]]</f>
        <v>#DIV/0!</v>
      </c>
      <c r="S241" s="93"/>
      <c r="T24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41" s="93"/>
      <c r="V241" s="202" t="e">
        <f>-Tabela115[[#This Row],[GOVERNANÇA
Direção e
Liderança
(-)
Redução
proposta para a
_ª Reformulação]]/Tabela115[[#This Row],[GOVERNANÇA
Direção e
Liderança
Orçamento 
Atualizado]]</f>
        <v>#DIV/0!</v>
      </c>
      <c r="W24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1" s="31"/>
      <c r="Y241" s="31"/>
      <c r="Z24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1" s="93"/>
      <c r="AB241" s="201" t="e">
        <f>Tabela115[[#This Row],[GOVERNANÇA
Relacionamento 
Institucional
Despesa Liquidada até __/__/____]]/Tabela115[[#This Row],[GOVERNANÇA
Relacionamento 
Institucional
Orçamento 
Atualizado]]</f>
        <v>#DIV/0!</v>
      </c>
      <c r="AC241" s="93"/>
      <c r="AD24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1" s="93"/>
      <c r="AF24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1" s="31"/>
      <c r="AI241" s="93"/>
      <c r="AJ241" s="93">
        <f>Tabela115[[#This Row],[GOVERNANÇA
Estratégia
Proposta Orçamentária Inicial]]+Tabela115[[#This Row],[GOVERNANÇA
Estratégia
Transposições Orçamentárias 
Nº __ a __ 
e
Reformulações
aprovadas]]</f>
        <v>0</v>
      </c>
      <c r="AK241" s="93"/>
      <c r="AL241" s="202" t="e">
        <f>Tabela115[[#This Row],[GOVERNANÇA
Estratégia
Despesa Liquidada até __/__/____]]/Tabela115[[#This Row],[GOVERNANÇA
Estratégia
Orçamento 
Atualizado]]</f>
        <v>#DIV/0!</v>
      </c>
      <c r="AM241" s="93"/>
      <c r="AN241" s="201" t="e">
        <f>Tabela115[[#This Row],[GOVERNANÇA
Estratégia
(+)
Suplementação
 proposta para a
_ª Reformulação]]/Tabela115[[#This Row],[GOVERNANÇA
Estratégia
Orçamento 
Atualizado]]</f>
        <v>#DIV/0!</v>
      </c>
      <c r="AO241" s="93"/>
      <c r="AP241" s="201" t="e">
        <f>-Tabela115[[#This Row],[GOVERNANÇA
Estratégia
(-)
Redução
proposta para a
_ª Reformulação]]/Tabela115[[#This Row],[GOVERNANÇA
Estratégia
Orçamento 
Atualizado]]</f>
        <v>#DIV/0!</v>
      </c>
      <c r="AQ24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1" s="31"/>
      <c r="AS241" s="93"/>
      <c r="AT241" s="93">
        <f>Tabela115[[#This Row],[GOVERNANÇA
Controle
Proposta Orçamentária Inicial]]+Tabela115[[#This Row],[GOVERNANÇA
Controle
Transposições Orçamentárias 
Nº __ a __ 
e
Reformulações
aprovadas]]</f>
        <v>0</v>
      </c>
      <c r="AU241" s="93"/>
      <c r="AV241" s="201" t="e">
        <f>Tabela115[[#This Row],[GOVERNANÇA
Controle
Despesa Liquidada até __/__/____]]/Tabela115[[#This Row],[GOVERNANÇA
Controle
Orçamento 
Atualizado]]</f>
        <v>#DIV/0!</v>
      </c>
      <c r="AW241" s="93"/>
      <c r="AX241" s="201" t="e">
        <f>Tabela115[[#This Row],[GOVERNANÇA
Controle
(+)
Suplementação
 proposta para a
_ª Reformulação]]/Tabela115[[#This Row],[GOVERNANÇA
Controle
Orçamento 
Atualizado]]</f>
        <v>#DIV/0!</v>
      </c>
      <c r="AY241" s="93"/>
      <c r="AZ241" s="201" t="e">
        <f>-Tabela115[[#This Row],[GOVERNANÇA
Controle
(-)
Redução
proposta para a
_ª Reformulação]]/Tabela115[[#This Row],[GOVERNANÇA
Controle
Orçamento 
Atualizado]]</f>
        <v>#DIV/0!</v>
      </c>
      <c r="BA24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1" s="225"/>
      <c r="BD241" s="93"/>
      <c r="BE241" s="93">
        <f>Tabela115[[#This Row],[FINALIDADE
Fiscalização
Proposta Orçamentária Inicial]]+Tabela115[[#This Row],[FINALIDADE
Fiscalização
Transposições Orçamentárias 
Nº __ a __ 
e
Reformulações
aprovadas]]</f>
        <v>0</v>
      </c>
      <c r="BF241" s="93"/>
      <c r="BG241" s="201" t="e">
        <f>Tabela115[[#This Row],[FINALIDADE
Fiscalização
Despesa Liquidada até __/__/____]]/Tabela115[[#This Row],[FINALIDADE
Fiscalização
Orçamento 
Atualizado]]</f>
        <v>#DIV/0!</v>
      </c>
      <c r="BH241" s="93"/>
      <c r="BI241" s="201" t="e">
        <f>Tabela115[[#This Row],[FINALIDADE
Fiscalização
(+)
Suplementação
 proposta para a
_ª Reformulação]]/Tabela115[[#This Row],[FINALIDADE
Fiscalização
Orçamento 
Atualizado]]</f>
        <v>#DIV/0!</v>
      </c>
      <c r="BJ241" s="93"/>
      <c r="BK241" s="201" t="e">
        <f>Tabela115[[#This Row],[FINALIDADE
Fiscalização
(-)
Redução
proposta para a
_ª Reformulação]]/Tabela115[[#This Row],[FINALIDADE
Fiscalização
Orçamento 
Atualizado]]</f>
        <v>#DIV/0!</v>
      </c>
      <c r="BL24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1" s="31"/>
      <c r="BN241" s="93"/>
      <c r="BO241" s="93">
        <f>Tabela115[[#This Row],[FINALIDADE
Registro
Proposta Orçamentária Inicial]]+Tabela115[[#This Row],[FINALIDADE
Registro
Transposições Orçamentárias 
Nº __ a __ 
e
Reformulações
aprovadas]]</f>
        <v>0</v>
      </c>
      <c r="BP241" s="93"/>
      <c r="BQ241" s="202" t="e">
        <f>Tabela115[[#This Row],[FINALIDADE
Registro
Despesa Liquidada até __/__/____]]/Tabela115[[#This Row],[FINALIDADE
Registro
Orçamento 
Atualizado]]</f>
        <v>#DIV/0!</v>
      </c>
      <c r="BR241" s="93"/>
      <c r="BS241" s="202" t="e">
        <f>Tabela115[[#This Row],[FINALIDADE
Registro
(+)
Suplementação
 proposta para a
_ª Reformulação]]/Tabela115[[#This Row],[FINALIDADE
Registro
Orçamento 
Atualizado]]</f>
        <v>#DIV/0!</v>
      </c>
      <c r="BT241" s="93"/>
      <c r="BU241" s="202" t="e">
        <f>Tabela115[[#This Row],[FINALIDADE
Registro
(-)
Redução
proposta para a
_ª Reformulação]]/Tabela115[[#This Row],[FINALIDADE
Registro
Orçamento 
Atualizado]]</f>
        <v>#DIV/0!</v>
      </c>
      <c r="BV24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1" s="244"/>
      <c r="BX241" s="31"/>
      <c r="BY24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1" s="93"/>
      <c r="CA241" s="201" t="e">
        <f>Tabela115[[#This Row],[FINALIDADE
Julgamento e Normatização
Despesa Liquidada até __/__/____]]/Tabela115[[#This Row],[FINALIDADE
Julgamento e Normatização
Orçamento 
Atualizado]]</f>
        <v>#DIV/0!</v>
      </c>
      <c r="CB241" s="93"/>
      <c r="CC24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1" s="93"/>
      <c r="CE24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4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1" s="31"/>
      <c r="CI241" s="31"/>
      <c r="CJ24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1" s="93"/>
      <c r="CL241" s="201" t="e">
        <f>Tabela115[[#This Row],[GESTÃO
Comunicação 
e Eventos
Despesa Liquidada até __/__/____]]/Tabela115[[#This Row],[GESTÃO
Comunicação 
e Eventos
Orçamento 
Atualizado]]</f>
        <v>#DIV/0!</v>
      </c>
      <c r="CM241" s="93"/>
      <c r="CN241" s="201" t="e">
        <f>Tabela115[[#This Row],[GESTÃO
Comunicação 
e Eventos
(+)
Suplementação
 proposta para a
_ª Reformulação]]/Tabela115[[#This Row],[GESTÃO
Comunicação 
e Eventos
Orçamento 
Atualizado]]</f>
        <v>#DIV/0!</v>
      </c>
      <c r="CO241" s="93"/>
      <c r="CP241" s="201" t="e">
        <f>-Tabela115[[#This Row],[GESTÃO
Comunicação 
e Eventos
(-)
Redução
proposta para a
_ª Reformulação]]/Tabela115[[#This Row],[GESTÃO
Comunicação 
e Eventos
Orçamento 
Atualizado]]</f>
        <v>#DIV/0!</v>
      </c>
      <c r="CQ24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1" s="31"/>
      <c r="CS241" s="31"/>
      <c r="CT24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1" s="93"/>
      <c r="CV241" s="201" t="e">
        <f>Tabela115[[#This Row],[GESTÃO
Suporte Técnico-Administrativo
Despesa Liquidada até __/__/____]]/Tabela115[[#This Row],[GESTÃO
Suporte Técnico-Administrativo
Orçamento 
Atualizado]]</f>
        <v>#DIV/0!</v>
      </c>
      <c r="CW241" s="93"/>
      <c r="CX24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1" s="93"/>
      <c r="CZ24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4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1" s="31"/>
      <c r="DC241" s="31"/>
      <c r="DD24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1" s="93"/>
      <c r="DF241" s="201" t="e">
        <f>Tabela115[[#This Row],[GESTÃO
Tecnologia da
Informação
Despesa Liquidada até __/__/____]]/Tabela115[[#This Row],[GESTÃO
Tecnologia da
Informação
Orçamento 
Atualizado]]</f>
        <v>#DIV/0!</v>
      </c>
      <c r="DG241" s="93"/>
      <c r="DH24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41" s="93"/>
      <c r="DJ241" s="201" t="e">
        <f>-Tabela115[[#This Row],[GESTÃO
Tecnologia da
Informação
(-)
Redução
proposta para a
_ª Reformulação]]/Tabela115[[#This Row],[GESTÃO
Tecnologia da
Informação
Orçamento 
Atualizado]]</f>
        <v>#DIV/0!</v>
      </c>
      <c r="DK24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1" s="31"/>
      <c r="DM241" s="31"/>
      <c r="DN241" s="31">
        <f>Tabela115[[#This Row],[GESTÃO
Infraestrutura
Proposta Orçamentária Inicial]]+Tabela115[[#This Row],[GESTÃO
Infraestrutura
Transposições Orçamentárias 
Nº __ a __ 
e
Reformulações
aprovadas]]</f>
        <v>0</v>
      </c>
      <c r="DO241" s="93"/>
      <c r="DP241" s="201" t="e">
        <f>Tabela115[[#This Row],[GESTÃO
Infraestrutura
Despesa Liquidada até __/__/____]]/Tabela115[[#This Row],[GESTÃO
Infraestrutura
Orçamento 
Atualizado]]</f>
        <v>#DIV/0!</v>
      </c>
      <c r="DQ241" s="93"/>
      <c r="DR241" s="201" t="e">
        <f>Tabela115[[#This Row],[GESTÃO
Infraestrutura
(+)
Suplementação
 proposta para a
_ª Reformulação]]/Tabela115[[#This Row],[GESTÃO
Infraestrutura
Orçamento 
Atualizado]]</f>
        <v>#DIV/0!</v>
      </c>
      <c r="DS241" s="93"/>
      <c r="DT241" s="201" t="e">
        <f>Tabela115[[#This Row],[GESTÃO
Infraestrutura
(-)
Redução
proposta para a
_ª Reformulação]]/Tabela115[[#This Row],[GESTÃO
Infraestrutura
Orçamento 
Atualizado]]</f>
        <v>#DIV/0!</v>
      </c>
      <c r="DU24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1" s="89"/>
    </row>
    <row r="242" spans="1:127" s="18" customFormat="1" ht="12" x14ac:dyDescent="0.25">
      <c r="A242" s="85" t="s">
        <v>844</v>
      </c>
      <c r="B242" s="213" t="s">
        <v>391</v>
      </c>
      <c r="C24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2" s="230" t="e">
        <f>Tabela115[[#This Row],[DESPESA
LIQUIDADA ATÉ
 __/__/____]]/Tabela115[[#This Row],[ORÇAMENTO
ATUALIZADO]]</f>
        <v>#DIV/0!</v>
      </c>
      <c r="H24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2" s="266" t="e">
        <f>Tabela115[[#This Row],[(+)
SUPLEMENTAÇÃO
PROPOSTA PARA A
_ª
REFORMULAÇÃO]]/Tabela115[[#This Row],[ORÇAMENTO
ATUALIZADO]]</f>
        <v>#DIV/0!</v>
      </c>
      <c r="J24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2" s="266" t="e">
        <f>-Tabela115[[#This Row],[(-)
REDUÇÃO
PROPOSTA PARA A
_ª
REFORMULAÇÃO]]/Tabela115[[#This Row],[ORÇAMENTO
ATUALIZADO]]</f>
        <v>#DIV/0!</v>
      </c>
      <c r="L24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2" s="268" t="e">
        <f>(Tabela115[[#This Row],[PROPOSTA
ORÇAMENTÁRIA
ATUALIZADA
APÓS A
_ª
REFORMULAÇÃO]]/Tabela115[[#This Row],[ORÇAMENTO
ATUALIZADO]])-1</f>
        <v>#DIV/0!</v>
      </c>
      <c r="N242" s="225"/>
      <c r="O242" s="93"/>
      <c r="P24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2" s="93"/>
      <c r="R242" s="201" t="e">
        <f>Tabela115[[#This Row],[GOVERNANÇA
Direção e
Liderança
Despesa Liquidada até __/__/____]]/Tabela115[[#This Row],[GOVERNANÇA
Direção e
Liderança
Orçamento 
Atualizado]]</f>
        <v>#DIV/0!</v>
      </c>
      <c r="S242" s="93"/>
      <c r="T242" s="201" t="e">
        <f>Tabela115[[#This Row],[GOVERNANÇA
Direção e
Liderança
(+)
Suplementação
 proposta para a
_ª Reformulação]]/Tabela115[[#This Row],[GOVERNANÇA
Direção e
Liderança
Orçamento 
Atualizado]]</f>
        <v>#DIV/0!</v>
      </c>
      <c r="U242" s="93"/>
      <c r="V242" s="202" t="e">
        <f>-Tabela115[[#This Row],[GOVERNANÇA
Direção e
Liderança
(-)
Redução
proposta para a
_ª Reformulação]]/Tabela115[[#This Row],[GOVERNANÇA
Direção e
Liderança
Orçamento 
Atualizado]]</f>
        <v>#DIV/0!</v>
      </c>
      <c r="W24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2" s="31"/>
      <c r="Y242" s="31"/>
      <c r="Z24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2" s="93"/>
      <c r="AB242" s="201" t="e">
        <f>Tabela115[[#This Row],[GOVERNANÇA
Relacionamento 
Institucional
Despesa Liquidada até __/__/____]]/Tabela115[[#This Row],[GOVERNANÇA
Relacionamento 
Institucional
Orçamento 
Atualizado]]</f>
        <v>#DIV/0!</v>
      </c>
      <c r="AC242" s="93"/>
      <c r="AD24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2" s="93"/>
      <c r="AF24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2" s="31"/>
      <c r="AI242" s="93"/>
      <c r="AJ242" s="93">
        <f>Tabela115[[#This Row],[GOVERNANÇA
Estratégia
Proposta Orçamentária Inicial]]+Tabela115[[#This Row],[GOVERNANÇA
Estratégia
Transposições Orçamentárias 
Nº __ a __ 
e
Reformulações
aprovadas]]</f>
        <v>0</v>
      </c>
      <c r="AK242" s="93"/>
      <c r="AL242" s="202" t="e">
        <f>Tabela115[[#This Row],[GOVERNANÇA
Estratégia
Despesa Liquidada até __/__/____]]/Tabela115[[#This Row],[GOVERNANÇA
Estratégia
Orçamento 
Atualizado]]</f>
        <v>#DIV/0!</v>
      </c>
      <c r="AM242" s="93"/>
      <c r="AN242" s="201" t="e">
        <f>Tabela115[[#This Row],[GOVERNANÇA
Estratégia
(+)
Suplementação
 proposta para a
_ª Reformulação]]/Tabela115[[#This Row],[GOVERNANÇA
Estratégia
Orçamento 
Atualizado]]</f>
        <v>#DIV/0!</v>
      </c>
      <c r="AO242" s="93"/>
      <c r="AP242" s="201" t="e">
        <f>-Tabela115[[#This Row],[GOVERNANÇA
Estratégia
(-)
Redução
proposta para a
_ª Reformulação]]/Tabela115[[#This Row],[GOVERNANÇA
Estratégia
Orçamento 
Atualizado]]</f>
        <v>#DIV/0!</v>
      </c>
      <c r="AQ24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2" s="31"/>
      <c r="AS242" s="93"/>
      <c r="AT242" s="93">
        <f>Tabela115[[#This Row],[GOVERNANÇA
Controle
Proposta Orçamentária Inicial]]+Tabela115[[#This Row],[GOVERNANÇA
Controle
Transposições Orçamentárias 
Nº __ a __ 
e
Reformulações
aprovadas]]</f>
        <v>0</v>
      </c>
      <c r="AU242" s="93"/>
      <c r="AV242" s="201" t="e">
        <f>Tabela115[[#This Row],[GOVERNANÇA
Controle
Despesa Liquidada até __/__/____]]/Tabela115[[#This Row],[GOVERNANÇA
Controle
Orçamento 
Atualizado]]</f>
        <v>#DIV/0!</v>
      </c>
      <c r="AW242" s="93"/>
      <c r="AX242" s="201" t="e">
        <f>Tabela115[[#This Row],[GOVERNANÇA
Controle
(+)
Suplementação
 proposta para a
_ª Reformulação]]/Tabela115[[#This Row],[GOVERNANÇA
Controle
Orçamento 
Atualizado]]</f>
        <v>#DIV/0!</v>
      </c>
      <c r="AY242" s="93"/>
      <c r="AZ242" s="201" t="e">
        <f>-Tabela115[[#This Row],[GOVERNANÇA
Controle
(-)
Redução
proposta para a
_ª Reformulação]]/Tabela115[[#This Row],[GOVERNANÇA
Controle
Orçamento 
Atualizado]]</f>
        <v>#DIV/0!</v>
      </c>
      <c r="BA24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2" s="225"/>
      <c r="BD242" s="93"/>
      <c r="BE242" s="93">
        <f>Tabela115[[#This Row],[FINALIDADE
Fiscalização
Proposta Orçamentária Inicial]]+Tabela115[[#This Row],[FINALIDADE
Fiscalização
Transposições Orçamentárias 
Nº __ a __ 
e
Reformulações
aprovadas]]</f>
        <v>0</v>
      </c>
      <c r="BF242" s="93"/>
      <c r="BG242" s="201" t="e">
        <f>Tabela115[[#This Row],[FINALIDADE
Fiscalização
Despesa Liquidada até __/__/____]]/Tabela115[[#This Row],[FINALIDADE
Fiscalização
Orçamento 
Atualizado]]</f>
        <v>#DIV/0!</v>
      </c>
      <c r="BH242" s="93"/>
      <c r="BI242" s="201" t="e">
        <f>Tabela115[[#This Row],[FINALIDADE
Fiscalização
(+)
Suplementação
 proposta para a
_ª Reformulação]]/Tabela115[[#This Row],[FINALIDADE
Fiscalização
Orçamento 
Atualizado]]</f>
        <v>#DIV/0!</v>
      </c>
      <c r="BJ242" s="93"/>
      <c r="BK242" s="201" t="e">
        <f>Tabela115[[#This Row],[FINALIDADE
Fiscalização
(-)
Redução
proposta para a
_ª Reformulação]]/Tabela115[[#This Row],[FINALIDADE
Fiscalização
Orçamento 
Atualizado]]</f>
        <v>#DIV/0!</v>
      </c>
      <c r="BL24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2" s="31"/>
      <c r="BN242" s="93"/>
      <c r="BO242" s="93">
        <f>Tabela115[[#This Row],[FINALIDADE
Registro
Proposta Orçamentária Inicial]]+Tabela115[[#This Row],[FINALIDADE
Registro
Transposições Orçamentárias 
Nº __ a __ 
e
Reformulações
aprovadas]]</f>
        <v>0</v>
      </c>
      <c r="BP242" s="93"/>
      <c r="BQ242" s="202" t="e">
        <f>Tabela115[[#This Row],[FINALIDADE
Registro
Despesa Liquidada até __/__/____]]/Tabela115[[#This Row],[FINALIDADE
Registro
Orçamento 
Atualizado]]</f>
        <v>#DIV/0!</v>
      </c>
      <c r="BR242" s="93"/>
      <c r="BS242" s="202" t="e">
        <f>Tabela115[[#This Row],[FINALIDADE
Registro
(+)
Suplementação
 proposta para a
_ª Reformulação]]/Tabela115[[#This Row],[FINALIDADE
Registro
Orçamento 
Atualizado]]</f>
        <v>#DIV/0!</v>
      </c>
      <c r="BT242" s="93"/>
      <c r="BU242" s="202" t="e">
        <f>Tabela115[[#This Row],[FINALIDADE
Registro
(-)
Redução
proposta para a
_ª Reformulação]]/Tabela115[[#This Row],[FINALIDADE
Registro
Orçamento 
Atualizado]]</f>
        <v>#DIV/0!</v>
      </c>
      <c r="BV24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2" s="244"/>
      <c r="BX242" s="31"/>
      <c r="BY24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2" s="93"/>
      <c r="CA242" s="201" t="e">
        <f>Tabela115[[#This Row],[FINALIDADE
Julgamento e Normatização
Despesa Liquidada até __/__/____]]/Tabela115[[#This Row],[FINALIDADE
Julgamento e Normatização
Orçamento 
Atualizado]]</f>
        <v>#DIV/0!</v>
      </c>
      <c r="CB242" s="93"/>
      <c r="CC24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2" s="93"/>
      <c r="CE24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4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2" s="31"/>
      <c r="CI242" s="31"/>
      <c r="CJ24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2" s="93"/>
      <c r="CL242" s="201" t="e">
        <f>Tabela115[[#This Row],[GESTÃO
Comunicação 
e Eventos
Despesa Liquidada até __/__/____]]/Tabela115[[#This Row],[GESTÃO
Comunicação 
e Eventos
Orçamento 
Atualizado]]</f>
        <v>#DIV/0!</v>
      </c>
      <c r="CM242" s="93"/>
      <c r="CN242" s="201" t="e">
        <f>Tabela115[[#This Row],[GESTÃO
Comunicação 
e Eventos
(+)
Suplementação
 proposta para a
_ª Reformulação]]/Tabela115[[#This Row],[GESTÃO
Comunicação 
e Eventos
Orçamento 
Atualizado]]</f>
        <v>#DIV/0!</v>
      </c>
      <c r="CO242" s="93"/>
      <c r="CP242" s="201" t="e">
        <f>-Tabela115[[#This Row],[GESTÃO
Comunicação 
e Eventos
(-)
Redução
proposta para a
_ª Reformulação]]/Tabela115[[#This Row],[GESTÃO
Comunicação 
e Eventos
Orçamento 
Atualizado]]</f>
        <v>#DIV/0!</v>
      </c>
      <c r="CQ24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2" s="31"/>
      <c r="CS242" s="31"/>
      <c r="CT24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2" s="93"/>
      <c r="CV242" s="201" t="e">
        <f>Tabela115[[#This Row],[GESTÃO
Suporte Técnico-Administrativo
Despesa Liquidada até __/__/____]]/Tabela115[[#This Row],[GESTÃO
Suporte Técnico-Administrativo
Orçamento 
Atualizado]]</f>
        <v>#DIV/0!</v>
      </c>
      <c r="CW242" s="93"/>
      <c r="CX24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2" s="93"/>
      <c r="CZ24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4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2" s="31"/>
      <c r="DC242" s="31"/>
      <c r="DD24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2" s="93"/>
      <c r="DF242" s="201" t="e">
        <f>Tabela115[[#This Row],[GESTÃO
Tecnologia da
Informação
Despesa Liquidada até __/__/____]]/Tabela115[[#This Row],[GESTÃO
Tecnologia da
Informação
Orçamento 
Atualizado]]</f>
        <v>#DIV/0!</v>
      </c>
      <c r="DG242" s="93"/>
      <c r="DH24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42" s="93"/>
      <c r="DJ242" s="201" t="e">
        <f>-Tabela115[[#This Row],[GESTÃO
Tecnologia da
Informação
(-)
Redução
proposta para a
_ª Reformulação]]/Tabela115[[#This Row],[GESTÃO
Tecnologia da
Informação
Orçamento 
Atualizado]]</f>
        <v>#DIV/0!</v>
      </c>
      <c r="DK24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2" s="31"/>
      <c r="DM242" s="31"/>
      <c r="DN242" s="31">
        <f>Tabela115[[#This Row],[GESTÃO
Infraestrutura
Proposta Orçamentária Inicial]]+Tabela115[[#This Row],[GESTÃO
Infraestrutura
Transposições Orçamentárias 
Nº __ a __ 
e
Reformulações
aprovadas]]</f>
        <v>0</v>
      </c>
      <c r="DO242" s="93"/>
      <c r="DP242" s="201" t="e">
        <f>Tabela115[[#This Row],[GESTÃO
Infraestrutura
Despesa Liquidada até __/__/____]]/Tabela115[[#This Row],[GESTÃO
Infraestrutura
Orçamento 
Atualizado]]</f>
        <v>#DIV/0!</v>
      </c>
      <c r="DQ242" s="93"/>
      <c r="DR242" s="201" t="e">
        <f>Tabela115[[#This Row],[GESTÃO
Infraestrutura
(+)
Suplementação
 proposta para a
_ª Reformulação]]/Tabela115[[#This Row],[GESTÃO
Infraestrutura
Orçamento 
Atualizado]]</f>
        <v>#DIV/0!</v>
      </c>
      <c r="DS242" s="93"/>
      <c r="DT242" s="201" t="e">
        <f>Tabela115[[#This Row],[GESTÃO
Infraestrutura
(-)
Redução
proposta para a
_ª Reformulação]]/Tabela115[[#This Row],[GESTÃO
Infraestrutura
Orçamento 
Atualizado]]</f>
        <v>#DIV/0!</v>
      </c>
      <c r="DU24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2" s="89"/>
    </row>
    <row r="243" spans="1:127" s="18" customFormat="1" ht="12" x14ac:dyDescent="0.25">
      <c r="A243" s="85" t="s">
        <v>845</v>
      </c>
      <c r="B243" s="213" t="s">
        <v>392</v>
      </c>
      <c r="C24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3" s="230" t="e">
        <f>Tabela115[[#This Row],[DESPESA
LIQUIDADA ATÉ
 __/__/____]]/Tabela115[[#This Row],[ORÇAMENTO
ATUALIZADO]]</f>
        <v>#DIV/0!</v>
      </c>
      <c r="H24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3" s="266" t="e">
        <f>Tabela115[[#This Row],[(+)
SUPLEMENTAÇÃO
PROPOSTA PARA A
_ª
REFORMULAÇÃO]]/Tabela115[[#This Row],[ORÇAMENTO
ATUALIZADO]]</f>
        <v>#DIV/0!</v>
      </c>
      <c r="J24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3" s="266" t="e">
        <f>-Tabela115[[#This Row],[(-)
REDUÇÃO
PROPOSTA PARA A
_ª
REFORMULAÇÃO]]/Tabela115[[#This Row],[ORÇAMENTO
ATUALIZADO]]</f>
        <v>#DIV/0!</v>
      </c>
      <c r="L24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3" s="268" t="e">
        <f>(Tabela115[[#This Row],[PROPOSTA
ORÇAMENTÁRIA
ATUALIZADA
APÓS A
_ª
REFORMULAÇÃO]]/Tabela115[[#This Row],[ORÇAMENTO
ATUALIZADO]])-1</f>
        <v>#DIV/0!</v>
      </c>
      <c r="N243" s="225"/>
      <c r="O243" s="93"/>
      <c r="P24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3" s="93"/>
      <c r="R243" s="201" t="e">
        <f>Tabela115[[#This Row],[GOVERNANÇA
Direção e
Liderança
Despesa Liquidada até __/__/____]]/Tabela115[[#This Row],[GOVERNANÇA
Direção e
Liderança
Orçamento 
Atualizado]]</f>
        <v>#DIV/0!</v>
      </c>
      <c r="S243" s="93"/>
      <c r="T243" s="201" t="e">
        <f>Tabela115[[#This Row],[GOVERNANÇA
Direção e
Liderança
(+)
Suplementação
 proposta para a
_ª Reformulação]]/Tabela115[[#This Row],[GOVERNANÇA
Direção e
Liderança
Orçamento 
Atualizado]]</f>
        <v>#DIV/0!</v>
      </c>
      <c r="U243" s="93"/>
      <c r="V243" s="202" t="e">
        <f>-Tabela115[[#This Row],[GOVERNANÇA
Direção e
Liderança
(-)
Redução
proposta para a
_ª Reformulação]]/Tabela115[[#This Row],[GOVERNANÇA
Direção e
Liderança
Orçamento 
Atualizado]]</f>
        <v>#DIV/0!</v>
      </c>
      <c r="W24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3" s="31"/>
      <c r="Y243" s="31"/>
      <c r="Z24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3" s="93"/>
      <c r="AB243" s="201" t="e">
        <f>Tabela115[[#This Row],[GOVERNANÇA
Relacionamento 
Institucional
Despesa Liquidada até __/__/____]]/Tabela115[[#This Row],[GOVERNANÇA
Relacionamento 
Institucional
Orçamento 
Atualizado]]</f>
        <v>#DIV/0!</v>
      </c>
      <c r="AC243" s="93"/>
      <c r="AD24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3" s="93"/>
      <c r="AF24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3" s="31"/>
      <c r="AI243" s="93"/>
      <c r="AJ243" s="93">
        <f>Tabela115[[#This Row],[GOVERNANÇA
Estratégia
Proposta Orçamentária Inicial]]+Tabela115[[#This Row],[GOVERNANÇA
Estratégia
Transposições Orçamentárias 
Nº __ a __ 
e
Reformulações
aprovadas]]</f>
        <v>0</v>
      </c>
      <c r="AK243" s="93"/>
      <c r="AL243" s="202" t="e">
        <f>Tabela115[[#This Row],[GOVERNANÇA
Estratégia
Despesa Liquidada até __/__/____]]/Tabela115[[#This Row],[GOVERNANÇA
Estratégia
Orçamento 
Atualizado]]</f>
        <v>#DIV/0!</v>
      </c>
      <c r="AM243" s="93"/>
      <c r="AN243" s="201" t="e">
        <f>Tabela115[[#This Row],[GOVERNANÇA
Estratégia
(+)
Suplementação
 proposta para a
_ª Reformulação]]/Tabela115[[#This Row],[GOVERNANÇA
Estratégia
Orçamento 
Atualizado]]</f>
        <v>#DIV/0!</v>
      </c>
      <c r="AO243" s="93"/>
      <c r="AP243" s="201" t="e">
        <f>-Tabela115[[#This Row],[GOVERNANÇA
Estratégia
(-)
Redução
proposta para a
_ª Reformulação]]/Tabela115[[#This Row],[GOVERNANÇA
Estratégia
Orçamento 
Atualizado]]</f>
        <v>#DIV/0!</v>
      </c>
      <c r="AQ24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3" s="31"/>
      <c r="AS243" s="93"/>
      <c r="AT243" s="93">
        <f>Tabela115[[#This Row],[GOVERNANÇA
Controle
Proposta Orçamentária Inicial]]+Tabela115[[#This Row],[GOVERNANÇA
Controle
Transposições Orçamentárias 
Nº __ a __ 
e
Reformulações
aprovadas]]</f>
        <v>0</v>
      </c>
      <c r="AU243" s="93"/>
      <c r="AV243" s="201" t="e">
        <f>Tabela115[[#This Row],[GOVERNANÇA
Controle
Despesa Liquidada até __/__/____]]/Tabela115[[#This Row],[GOVERNANÇA
Controle
Orçamento 
Atualizado]]</f>
        <v>#DIV/0!</v>
      </c>
      <c r="AW243" s="93"/>
      <c r="AX243" s="201" t="e">
        <f>Tabela115[[#This Row],[GOVERNANÇA
Controle
(+)
Suplementação
 proposta para a
_ª Reformulação]]/Tabela115[[#This Row],[GOVERNANÇA
Controle
Orçamento 
Atualizado]]</f>
        <v>#DIV/0!</v>
      </c>
      <c r="AY243" s="93"/>
      <c r="AZ243" s="201" t="e">
        <f>-Tabela115[[#This Row],[GOVERNANÇA
Controle
(-)
Redução
proposta para a
_ª Reformulação]]/Tabela115[[#This Row],[GOVERNANÇA
Controle
Orçamento 
Atualizado]]</f>
        <v>#DIV/0!</v>
      </c>
      <c r="BA24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3" s="225"/>
      <c r="BD243" s="93"/>
      <c r="BE243" s="93">
        <f>Tabela115[[#This Row],[FINALIDADE
Fiscalização
Proposta Orçamentária Inicial]]+Tabela115[[#This Row],[FINALIDADE
Fiscalização
Transposições Orçamentárias 
Nº __ a __ 
e
Reformulações
aprovadas]]</f>
        <v>0</v>
      </c>
      <c r="BF243" s="93"/>
      <c r="BG243" s="201" t="e">
        <f>Tabela115[[#This Row],[FINALIDADE
Fiscalização
Despesa Liquidada até __/__/____]]/Tabela115[[#This Row],[FINALIDADE
Fiscalização
Orçamento 
Atualizado]]</f>
        <v>#DIV/0!</v>
      </c>
      <c r="BH243" s="93"/>
      <c r="BI243" s="201" t="e">
        <f>Tabela115[[#This Row],[FINALIDADE
Fiscalização
(+)
Suplementação
 proposta para a
_ª Reformulação]]/Tabela115[[#This Row],[FINALIDADE
Fiscalização
Orçamento 
Atualizado]]</f>
        <v>#DIV/0!</v>
      </c>
      <c r="BJ243" s="93"/>
      <c r="BK243" s="201" t="e">
        <f>Tabela115[[#This Row],[FINALIDADE
Fiscalização
(-)
Redução
proposta para a
_ª Reformulação]]/Tabela115[[#This Row],[FINALIDADE
Fiscalização
Orçamento 
Atualizado]]</f>
        <v>#DIV/0!</v>
      </c>
      <c r="BL24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3" s="31"/>
      <c r="BN243" s="93"/>
      <c r="BO243" s="93">
        <f>Tabela115[[#This Row],[FINALIDADE
Registro
Proposta Orçamentária Inicial]]+Tabela115[[#This Row],[FINALIDADE
Registro
Transposições Orçamentárias 
Nº __ a __ 
e
Reformulações
aprovadas]]</f>
        <v>0</v>
      </c>
      <c r="BP243" s="93"/>
      <c r="BQ243" s="202" t="e">
        <f>Tabela115[[#This Row],[FINALIDADE
Registro
Despesa Liquidada até __/__/____]]/Tabela115[[#This Row],[FINALIDADE
Registro
Orçamento 
Atualizado]]</f>
        <v>#DIV/0!</v>
      </c>
      <c r="BR243" s="93"/>
      <c r="BS243" s="202" t="e">
        <f>Tabela115[[#This Row],[FINALIDADE
Registro
(+)
Suplementação
 proposta para a
_ª Reformulação]]/Tabela115[[#This Row],[FINALIDADE
Registro
Orçamento 
Atualizado]]</f>
        <v>#DIV/0!</v>
      </c>
      <c r="BT243" s="93"/>
      <c r="BU243" s="202" t="e">
        <f>Tabela115[[#This Row],[FINALIDADE
Registro
(-)
Redução
proposta para a
_ª Reformulação]]/Tabela115[[#This Row],[FINALIDADE
Registro
Orçamento 
Atualizado]]</f>
        <v>#DIV/0!</v>
      </c>
      <c r="BV24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3" s="244"/>
      <c r="BX243" s="31"/>
      <c r="BY24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3" s="93"/>
      <c r="CA243" s="201" t="e">
        <f>Tabela115[[#This Row],[FINALIDADE
Julgamento e Normatização
Despesa Liquidada até __/__/____]]/Tabela115[[#This Row],[FINALIDADE
Julgamento e Normatização
Orçamento 
Atualizado]]</f>
        <v>#DIV/0!</v>
      </c>
      <c r="CB243" s="93"/>
      <c r="CC24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3" s="93"/>
      <c r="CE24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4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3" s="31"/>
      <c r="CI243" s="31"/>
      <c r="CJ24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3" s="93"/>
      <c r="CL243" s="201" t="e">
        <f>Tabela115[[#This Row],[GESTÃO
Comunicação 
e Eventos
Despesa Liquidada até __/__/____]]/Tabela115[[#This Row],[GESTÃO
Comunicação 
e Eventos
Orçamento 
Atualizado]]</f>
        <v>#DIV/0!</v>
      </c>
      <c r="CM243" s="93"/>
      <c r="CN243" s="201" t="e">
        <f>Tabela115[[#This Row],[GESTÃO
Comunicação 
e Eventos
(+)
Suplementação
 proposta para a
_ª Reformulação]]/Tabela115[[#This Row],[GESTÃO
Comunicação 
e Eventos
Orçamento 
Atualizado]]</f>
        <v>#DIV/0!</v>
      </c>
      <c r="CO243" s="93"/>
      <c r="CP243" s="201" t="e">
        <f>-Tabela115[[#This Row],[GESTÃO
Comunicação 
e Eventos
(-)
Redução
proposta para a
_ª Reformulação]]/Tabela115[[#This Row],[GESTÃO
Comunicação 
e Eventos
Orçamento 
Atualizado]]</f>
        <v>#DIV/0!</v>
      </c>
      <c r="CQ24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3" s="31"/>
      <c r="CS243" s="31"/>
      <c r="CT24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3" s="93"/>
      <c r="CV243" s="201" t="e">
        <f>Tabela115[[#This Row],[GESTÃO
Suporte Técnico-Administrativo
Despesa Liquidada até __/__/____]]/Tabela115[[#This Row],[GESTÃO
Suporte Técnico-Administrativo
Orçamento 
Atualizado]]</f>
        <v>#DIV/0!</v>
      </c>
      <c r="CW243" s="93"/>
      <c r="CX24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3" s="93"/>
      <c r="CZ24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4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3" s="31"/>
      <c r="DC243" s="31"/>
      <c r="DD24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3" s="93"/>
      <c r="DF243" s="201" t="e">
        <f>Tabela115[[#This Row],[GESTÃO
Tecnologia da
Informação
Despesa Liquidada até __/__/____]]/Tabela115[[#This Row],[GESTÃO
Tecnologia da
Informação
Orçamento 
Atualizado]]</f>
        <v>#DIV/0!</v>
      </c>
      <c r="DG243" s="93"/>
      <c r="DH24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43" s="93"/>
      <c r="DJ243" s="201" t="e">
        <f>-Tabela115[[#This Row],[GESTÃO
Tecnologia da
Informação
(-)
Redução
proposta para a
_ª Reformulação]]/Tabela115[[#This Row],[GESTÃO
Tecnologia da
Informação
Orçamento 
Atualizado]]</f>
        <v>#DIV/0!</v>
      </c>
      <c r="DK24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3" s="31"/>
      <c r="DM243" s="31"/>
      <c r="DN243" s="31">
        <f>Tabela115[[#This Row],[GESTÃO
Infraestrutura
Proposta Orçamentária Inicial]]+Tabela115[[#This Row],[GESTÃO
Infraestrutura
Transposições Orçamentárias 
Nº __ a __ 
e
Reformulações
aprovadas]]</f>
        <v>0</v>
      </c>
      <c r="DO243" s="93"/>
      <c r="DP243" s="201" t="e">
        <f>Tabela115[[#This Row],[GESTÃO
Infraestrutura
Despesa Liquidada até __/__/____]]/Tabela115[[#This Row],[GESTÃO
Infraestrutura
Orçamento 
Atualizado]]</f>
        <v>#DIV/0!</v>
      </c>
      <c r="DQ243" s="93"/>
      <c r="DR243" s="201" t="e">
        <f>Tabela115[[#This Row],[GESTÃO
Infraestrutura
(+)
Suplementação
 proposta para a
_ª Reformulação]]/Tabela115[[#This Row],[GESTÃO
Infraestrutura
Orçamento 
Atualizado]]</f>
        <v>#DIV/0!</v>
      </c>
      <c r="DS243" s="93"/>
      <c r="DT243" s="201" t="e">
        <f>Tabela115[[#This Row],[GESTÃO
Infraestrutura
(-)
Redução
proposta para a
_ª Reformulação]]/Tabela115[[#This Row],[GESTÃO
Infraestrutura
Orçamento 
Atualizado]]</f>
        <v>#DIV/0!</v>
      </c>
      <c r="DU24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3" s="89"/>
    </row>
    <row r="244" spans="1:127" s="37" customFormat="1" ht="12" x14ac:dyDescent="0.25">
      <c r="A244" s="74" t="s">
        <v>256</v>
      </c>
      <c r="B244" s="212" t="s">
        <v>257</v>
      </c>
      <c r="C244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4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4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4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4" s="216" t="e">
        <f>Tabela115[[#This Row],[DESPESA
LIQUIDADA ATÉ
 __/__/____]]/Tabela115[[#This Row],[ORÇAMENTO
ATUALIZADO]]</f>
        <v>#DIV/0!</v>
      </c>
      <c r="H244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4" s="270" t="e">
        <f>Tabela115[[#This Row],[(+)
SUPLEMENTAÇÃO
PROPOSTA PARA A
_ª
REFORMULAÇÃO]]/Tabela115[[#This Row],[ORÇAMENTO
ATUALIZADO]]</f>
        <v>#DIV/0!</v>
      </c>
      <c r="J244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4" s="270" t="e">
        <f>-Tabela115[[#This Row],[(-)
REDUÇÃO
PROPOSTA PARA A
_ª
REFORMULAÇÃO]]/Tabela115[[#This Row],[ORÇAMENTO
ATUALIZADO]]</f>
        <v>#DIV/0!</v>
      </c>
      <c r="L244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4" s="272" t="e">
        <f>(Tabela115[[#This Row],[PROPOSTA
ORÇAMENTÁRIA
ATUALIZADA
APÓS A
_ª
REFORMULAÇÃO]]/Tabela115[[#This Row],[ORÇAMENTO
ATUALIZADO]])-1</f>
        <v>#DIV/0!</v>
      </c>
      <c r="N244" s="221">
        <f>SUM(N245)</f>
        <v>0</v>
      </c>
      <c r="O244" s="92">
        <f>SUM(O245)</f>
        <v>0</v>
      </c>
      <c r="P244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4" s="92">
        <f>SUM(Q245)</f>
        <v>0</v>
      </c>
      <c r="R244" s="217" t="e">
        <f>Tabela115[[#This Row],[GOVERNANÇA
Direção e
Liderança
Despesa Liquidada até __/__/____]]/Tabela115[[#This Row],[GOVERNANÇA
Direção e
Liderança
Orçamento 
Atualizado]]</f>
        <v>#DIV/0!</v>
      </c>
      <c r="S244" s="92">
        <f>SUM(S245)</f>
        <v>0</v>
      </c>
      <c r="T244" s="217" t="e">
        <f>Tabela115[[#This Row],[GOVERNANÇA
Direção e
Liderança
(+)
Suplementação
 proposta para a
_ª Reformulação]]/Tabela115[[#This Row],[GOVERNANÇA
Direção e
Liderança
Orçamento 
Atualizado]]</f>
        <v>#DIV/0!</v>
      </c>
      <c r="U244" s="92">
        <f>SUM(U245)</f>
        <v>0</v>
      </c>
      <c r="V244" s="220" t="e">
        <f>-Tabela115[[#This Row],[GOVERNANÇA
Direção e
Liderança
(-)
Redução
proposta para a
_ª Reformulação]]/Tabela115[[#This Row],[GOVERNANÇA
Direção e
Liderança
Orçamento 
Atualizado]]</f>
        <v>#DIV/0!</v>
      </c>
      <c r="W244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4" s="80">
        <f>SUM(X245)</f>
        <v>0</v>
      </c>
      <c r="Y244" s="80">
        <f>SUM(Y245)</f>
        <v>0</v>
      </c>
      <c r="Z244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4" s="92">
        <f>SUM(AA245)</f>
        <v>0</v>
      </c>
      <c r="AB244" s="217" t="e">
        <f>Tabela115[[#This Row],[GOVERNANÇA
Relacionamento 
Institucional
Despesa Liquidada até __/__/____]]/Tabela115[[#This Row],[GOVERNANÇA
Relacionamento 
Institucional
Orçamento 
Atualizado]]</f>
        <v>#DIV/0!</v>
      </c>
      <c r="AC244" s="92">
        <f>SUM(AC245)</f>
        <v>0</v>
      </c>
      <c r="AD244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4" s="92">
        <f>SUM(AE245)</f>
        <v>0</v>
      </c>
      <c r="AF244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4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4" s="80">
        <f>SUM(AH245)</f>
        <v>0</v>
      </c>
      <c r="AI244" s="92">
        <f>SUM(AI245)</f>
        <v>0</v>
      </c>
      <c r="AJ244" s="92">
        <f>Tabela115[[#This Row],[GOVERNANÇA
Estratégia
Proposta Orçamentária Inicial]]+Tabela115[[#This Row],[GOVERNANÇA
Estratégia
Transposições Orçamentárias 
Nº __ a __ 
e
Reformulações
aprovadas]]</f>
        <v>0</v>
      </c>
      <c r="AK244" s="92">
        <f>SUM(AK245)</f>
        <v>0</v>
      </c>
      <c r="AL244" s="220" t="e">
        <f>Tabela115[[#This Row],[GOVERNANÇA
Estratégia
Despesa Liquidada até __/__/____]]/Tabela115[[#This Row],[GOVERNANÇA
Estratégia
Orçamento 
Atualizado]]</f>
        <v>#DIV/0!</v>
      </c>
      <c r="AM244" s="92">
        <f>SUM(AM245)</f>
        <v>0</v>
      </c>
      <c r="AN244" s="217" t="e">
        <f>Tabela115[[#This Row],[GOVERNANÇA
Estratégia
(+)
Suplementação
 proposta para a
_ª Reformulação]]/Tabela115[[#This Row],[GOVERNANÇA
Estratégia
Orçamento 
Atualizado]]</f>
        <v>#DIV/0!</v>
      </c>
      <c r="AO244" s="92">
        <f>SUM(AO245)</f>
        <v>0</v>
      </c>
      <c r="AP244" s="217" t="e">
        <f>-Tabela115[[#This Row],[GOVERNANÇA
Estratégia
(-)
Redução
proposta para a
_ª Reformulação]]/Tabela115[[#This Row],[GOVERNANÇA
Estratégia
Orçamento 
Atualizado]]</f>
        <v>#DIV/0!</v>
      </c>
      <c r="AQ244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4" s="80">
        <f>SUM(AR245)</f>
        <v>0</v>
      </c>
      <c r="AS244" s="92">
        <f>SUM(AS245)</f>
        <v>0</v>
      </c>
      <c r="AT244" s="92">
        <f>Tabela115[[#This Row],[GOVERNANÇA
Controle
Proposta Orçamentária Inicial]]+Tabela115[[#This Row],[GOVERNANÇA
Controle
Transposições Orçamentárias 
Nº __ a __ 
e
Reformulações
aprovadas]]</f>
        <v>0</v>
      </c>
      <c r="AU244" s="92">
        <f>SUM(AU245)</f>
        <v>0</v>
      </c>
      <c r="AV244" s="217" t="e">
        <f>Tabela115[[#This Row],[GOVERNANÇA
Controle
Despesa Liquidada até __/__/____]]/Tabela115[[#This Row],[GOVERNANÇA
Controle
Orçamento 
Atualizado]]</f>
        <v>#DIV/0!</v>
      </c>
      <c r="AW244" s="92">
        <f>SUM(AW245)</f>
        <v>0</v>
      </c>
      <c r="AX244" s="217" t="e">
        <f>Tabela115[[#This Row],[GOVERNANÇA
Controle
(+)
Suplementação
 proposta para a
_ª Reformulação]]/Tabela115[[#This Row],[GOVERNANÇA
Controle
Orçamento 
Atualizado]]</f>
        <v>#DIV/0!</v>
      </c>
      <c r="AY244" s="92">
        <f>SUM(AY245)</f>
        <v>0</v>
      </c>
      <c r="AZ244" s="217" t="e">
        <f>-Tabela115[[#This Row],[GOVERNANÇA
Controle
(-)
Redução
proposta para a
_ª Reformulação]]/Tabela115[[#This Row],[GOVERNANÇA
Controle
Orçamento 
Atualizado]]</f>
        <v>#DIV/0!</v>
      </c>
      <c r="BA244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4" s="221">
        <f>SUM(BC245)</f>
        <v>0</v>
      </c>
      <c r="BD244" s="92">
        <f>SUM(BD245)</f>
        <v>0</v>
      </c>
      <c r="BE244" s="92">
        <f>Tabela115[[#This Row],[FINALIDADE
Fiscalização
Proposta Orçamentária Inicial]]+Tabela115[[#This Row],[FINALIDADE
Fiscalização
Transposições Orçamentárias 
Nº __ a __ 
e
Reformulações
aprovadas]]</f>
        <v>0</v>
      </c>
      <c r="BF244" s="92">
        <f>SUM(BF245)</f>
        <v>0</v>
      </c>
      <c r="BG244" s="217" t="e">
        <f>Tabela115[[#This Row],[FINALIDADE
Fiscalização
Despesa Liquidada até __/__/____]]/Tabela115[[#This Row],[FINALIDADE
Fiscalização
Orçamento 
Atualizado]]</f>
        <v>#DIV/0!</v>
      </c>
      <c r="BH244" s="92">
        <f>SUM(BH245)</f>
        <v>0</v>
      </c>
      <c r="BI244" s="217" t="e">
        <f>Tabela115[[#This Row],[FINALIDADE
Fiscalização
(+)
Suplementação
 proposta para a
_ª Reformulação]]/Tabela115[[#This Row],[FINALIDADE
Fiscalização
Orçamento 
Atualizado]]</f>
        <v>#DIV/0!</v>
      </c>
      <c r="BJ244" s="92">
        <f>SUM(BJ245)</f>
        <v>0</v>
      </c>
      <c r="BK244" s="217" t="e">
        <f>Tabela115[[#This Row],[FINALIDADE
Fiscalização
(-)
Redução
proposta para a
_ª Reformulação]]/Tabela115[[#This Row],[FINALIDADE
Fiscalização
Orçamento 
Atualizado]]</f>
        <v>#DIV/0!</v>
      </c>
      <c r="BL244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4" s="80">
        <f>SUM(BM245)</f>
        <v>0</v>
      </c>
      <c r="BN244" s="92">
        <f>SUM(BN245)</f>
        <v>0</v>
      </c>
      <c r="BO244" s="92">
        <f>Tabela115[[#This Row],[FINALIDADE
Registro
Proposta Orçamentária Inicial]]+Tabela115[[#This Row],[FINALIDADE
Registro
Transposições Orçamentárias 
Nº __ a __ 
e
Reformulações
aprovadas]]</f>
        <v>0</v>
      </c>
      <c r="BP244" s="92">
        <f>SUM(BP245)</f>
        <v>0</v>
      </c>
      <c r="BQ244" s="220" t="e">
        <f>Tabela115[[#This Row],[FINALIDADE
Registro
Despesa Liquidada até __/__/____]]/Tabela115[[#This Row],[FINALIDADE
Registro
Orçamento 
Atualizado]]</f>
        <v>#DIV/0!</v>
      </c>
      <c r="BR244" s="92">
        <f>SUM(BR245)</f>
        <v>0</v>
      </c>
      <c r="BS244" s="220" t="e">
        <f>Tabela115[[#This Row],[FINALIDADE
Registro
(+)
Suplementação
 proposta para a
_ª Reformulação]]/Tabela115[[#This Row],[FINALIDADE
Registro
Orçamento 
Atualizado]]</f>
        <v>#DIV/0!</v>
      </c>
      <c r="BT244" s="92">
        <f>SUM(BT245)</f>
        <v>0</v>
      </c>
      <c r="BU244" s="220" t="e">
        <f>Tabela115[[#This Row],[FINALIDADE
Registro
(-)
Redução
proposta para a
_ª Reformulação]]/Tabela115[[#This Row],[FINALIDADE
Registro
Orçamento 
Atualizado]]</f>
        <v>#DIV/0!</v>
      </c>
      <c r="BV244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4" s="243">
        <f>SUM(BW245)</f>
        <v>0</v>
      </c>
      <c r="BX244" s="80">
        <f>SUM(BX245)</f>
        <v>0</v>
      </c>
      <c r="BY244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4" s="92">
        <f>SUM(BZ245)</f>
        <v>0</v>
      </c>
      <c r="CA244" s="217" t="e">
        <f>Tabela115[[#This Row],[FINALIDADE
Julgamento e Normatização
Despesa Liquidada até __/__/____]]/Tabela115[[#This Row],[FINALIDADE
Julgamento e Normatização
Orçamento 
Atualizado]]</f>
        <v>#DIV/0!</v>
      </c>
      <c r="CB244" s="92">
        <f>SUM(CB245)</f>
        <v>0</v>
      </c>
      <c r="CC244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4" s="92">
        <f>SUM(CD245)</f>
        <v>0</v>
      </c>
      <c r="CE244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44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4" s="80">
        <f>SUM(CH245)</f>
        <v>0</v>
      </c>
      <c r="CI244" s="80">
        <f>SUM(CI245)</f>
        <v>0</v>
      </c>
      <c r="CJ244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4" s="92">
        <f>SUM(CK245)</f>
        <v>0</v>
      </c>
      <c r="CL244" s="217" t="e">
        <f>Tabela115[[#This Row],[GESTÃO
Comunicação 
e Eventos
Despesa Liquidada até __/__/____]]/Tabela115[[#This Row],[GESTÃO
Comunicação 
e Eventos
Orçamento 
Atualizado]]</f>
        <v>#DIV/0!</v>
      </c>
      <c r="CM244" s="92">
        <f>SUM(CM245)</f>
        <v>0</v>
      </c>
      <c r="CN244" s="217" t="e">
        <f>Tabela115[[#This Row],[GESTÃO
Comunicação 
e Eventos
(+)
Suplementação
 proposta para a
_ª Reformulação]]/Tabela115[[#This Row],[GESTÃO
Comunicação 
e Eventos
Orçamento 
Atualizado]]</f>
        <v>#DIV/0!</v>
      </c>
      <c r="CO244" s="92">
        <f>SUM(CO245)</f>
        <v>0</v>
      </c>
      <c r="CP244" s="217" t="e">
        <f>-Tabela115[[#This Row],[GESTÃO
Comunicação 
e Eventos
(-)
Redução
proposta para a
_ª Reformulação]]/Tabela115[[#This Row],[GESTÃO
Comunicação 
e Eventos
Orçamento 
Atualizado]]</f>
        <v>#DIV/0!</v>
      </c>
      <c r="CQ244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4" s="80">
        <f>SUM(CR245)</f>
        <v>0</v>
      </c>
      <c r="CS244" s="80">
        <f>SUM(CS245)</f>
        <v>0</v>
      </c>
      <c r="CT244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4" s="92">
        <f>SUM(CU245)</f>
        <v>0</v>
      </c>
      <c r="CV244" s="217" t="e">
        <f>Tabela115[[#This Row],[GESTÃO
Suporte Técnico-Administrativo
Despesa Liquidada até __/__/____]]/Tabela115[[#This Row],[GESTÃO
Suporte Técnico-Administrativo
Orçamento 
Atualizado]]</f>
        <v>#DIV/0!</v>
      </c>
      <c r="CW244" s="92">
        <f>SUM(CW245)</f>
        <v>0</v>
      </c>
      <c r="CX244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4" s="92">
        <f>SUM(CY245)</f>
        <v>0</v>
      </c>
      <c r="CZ244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44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4" s="80">
        <f>SUM(DB245)</f>
        <v>0</v>
      </c>
      <c r="DC244" s="80">
        <f>SUM(DC245)</f>
        <v>0</v>
      </c>
      <c r="DD244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4" s="92">
        <f>SUM(DE245)</f>
        <v>0</v>
      </c>
      <c r="DF244" s="217" t="e">
        <f>Tabela115[[#This Row],[GESTÃO
Tecnologia da
Informação
Despesa Liquidada até __/__/____]]/Tabela115[[#This Row],[GESTÃO
Tecnologia da
Informação
Orçamento 
Atualizado]]</f>
        <v>#DIV/0!</v>
      </c>
      <c r="DG244" s="92">
        <f>SUM(DG245)</f>
        <v>0</v>
      </c>
      <c r="DH244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44" s="92">
        <f>SUM(DI245)</f>
        <v>0</v>
      </c>
      <c r="DJ244" s="217" t="e">
        <f>-Tabela115[[#This Row],[GESTÃO
Tecnologia da
Informação
(-)
Redução
proposta para a
_ª Reformulação]]/Tabela115[[#This Row],[GESTÃO
Tecnologia da
Informação
Orçamento 
Atualizado]]</f>
        <v>#DIV/0!</v>
      </c>
      <c r="DK244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4" s="80">
        <f>SUM(DL245)</f>
        <v>0</v>
      </c>
      <c r="DM244" s="80">
        <f>SUM(DM245)</f>
        <v>0</v>
      </c>
      <c r="DN244" s="80">
        <f>Tabela115[[#This Row],[GESTÃO
Infraestrutura
Proposta Orçamentária Inicial]]+Tabela115[[#This Row],[GESTÃO
Infraestrutura
Transposições Orçamentárias 
Nº __ a __ 
e
Reformulações
aprovadas]]</f>
        <v>0</v>
      </c>
      <c r="DO244" s="92">
        <f>SUM(DO245)</f>
        <v>0</v>
      </c>
      <c r="DP244" s="217" t="e">
        <f>Tabela115[[#This Row],[GESTÃO
Infraestrutura
Despesa Liquidada até __/__/____]]/Tabela115[[#This Row],[GESTÃO
Infraestrutura
Orçamento 
Atualizado]]</f>
        <v>#DIV/0!</v>
      </c>
      <c r="DQ244" s="92">
        <f>SUM(DQ245)</f>
        <v>0</v>
      </c>
      <c r="DR244" s="217" t="e">
        <f>Tabela115[[#This Row],[GESTÃO
Infraestrutura
(+)
Suplementação
 proposta para a
_ª Reformulação]]/Tabela115[[#This Row],[GESTÃO
Infraestrutura
Orçamento 
Atualizado]]</f>
        <v>#DIV/0!</v>
      </c>
      <c r="DS244" s="92">
        <f>SUM(DS245)</f>
        <v>0</v>
      </c>
      <c r="DT244" s="217" t="e">
        <f>Tabela115[[#This Row],[GESTÃO
Infraestrutura
(-)
Redução
proposta para a
_ª Reformulação]]/Tabela115[[#This Row],[GESTÃO
Infraestrutura
Orçamento 
Atualizado]]</f>
        <v>#DIV/0!</v>
      </c>
      <c r="DU244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4" s="94"/>
    </row>
    <row r="245" spans="1:127" s="18" customFormat="1" ht="12" x14ac:dyDescent="0.25">
      <c r="A245" s="85" t="s">
        <v>396</v>
      </c>
      <c r="B245" s="213" t="s">
        <v>393</v>
      </c>
      <c r="C24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5" s="230" t="e">
        <f>Tabela115[[#This Row],[DESPESA
LIQUIDADA ATÉ
 __/__/____]]/Tabela115[[#This Row],[ORÇAMENTO
ATUALIZADO]]</f>
        <v>#DIV/0!</v>
      </c>
      <c r="H245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5" s="266" t="e">
        <f>Tabela115[[#This Row],[(+)
SUPLEMENTAÇÃO
PROPOSTA PARA A
_ª
REFORMULAÇÃO]]/Tabela115[[#This Row],[ORÇAMENTO
ATUALIZADO]]</f>
        <v>#DIV/0!</v>
      </c>
      <c r="J245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5" s="266" t="e">
        <f>-Tabela115[[#This Row],[(-)
REDUÇÃO
PROPOSTA PARA A
_ª
REFORMULAÇÃO]]/Tabela115[[#This Row],[ORÇAMENTO
ATUALIZADO]]</f>
        <v>#DIV/0!</v>
      </c>
      <c r="L245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5" s="268" t="e">
        <f>(Tabela115[[#This Row],[PROPOSTA
ORÇAMENTÁRIA
ATUALIZADA
APÓS A
_ª
REFORMULAÇÃO]]/Tabela115[[#This Row],[ORÇAMENTO
ATUALIZADO]])-1</f>
        <v>#DIV/0!</v>
      </c>
      <c r="N245" s="225"/>
      <c r="O245" s="93"/>
      <c r="P24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5" s="93"/>
      <c r="R245" s="201" t="e">
        <f>Tabela115[[#This Row],[GOVERNANÇA
Direção e
Liderança
Despesa Liquidada até __/__/____]]/Tabela115[[#This Row],[GOVERNANÇA
Direção e
Liderança
Orçamento 
Atualizado]]</f>
        <v>#DIV/0!</v>
      </c>
      <c r="S245" s="93"/>
      <c r="T245" s="201" t="e">
        <f>Tabela115[[#This Row],[GOVERNANÇA
Direção e
Liderança
(+)
Suplementação
 proposta para a
_ª Reformulação]]/Tabela115[[#This Row],[GOVERNANÇA
Direção e
Liderança
Orçamento 
Atualizado]]</f>
        <v>#DIV/0!</v>
      </c>
      <c r="U245" s="93"/>
      <c r="V245" s="202" t="e">
        <f>-Tabela115[[#This Row],[GOVERNANÇA
Direção e
Liderança
(-)
Redução
proposta para a
_ª Reformulação]]/Tabela115[[#This Row],[GOVERNANÇA
Direção e
Liderança
Orçamento 
Atualizado]]</f>
        <v>#DIV/0!</v>
      </c>
      <c r="W24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5" s="31"/>
      <c r="Y245" s="31"/>
      <c r="Z24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5" s="93"/>
      <c r="AB245" s="201" t="e">
        <f>Tabela115[[#This Row],[GOVERNANÇA
Relacionamento 
Institucional
Despesa Liquidada até __/__/____]]/Tabela115[[#This Row],[GOVERNANÇA
Relacionamento 
Institucional
Orçamento 
Atualizado]]</f>
        <v>#DIV/0!</v>
      </c>
      <c r="AC245" s="93"/>
      <c r="AD245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5" s="93"/>
      <c r="AF24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5" s="31"/>
      <c r="AI245" s="93"/>
      <c r="AJ245" s="93">
        <f>Tabela115[[#This Row],[GOVERNANÇA
Estratégia
Proposta Orçamentária Inicial]]+Tabela115[[#This Row],[GOVERNANÇA
Estratégia
Transposições Orçamentárias 
Nº __ a __ 
e
Reformulações
aprovadas]]</f>
        <v>0</v>
      </c>
      <c r="AK245" s="93"/>
      <c r="AL245" s="202" t="e">
        <f>Tabela115[[#This Row],[GOVERNANÇA
Estratégia
Despesa Liquidada até __/__/____]]/Tabela115[[#This Row],[GOVERNANÇA
Estratégia
Orçamento 
Atualizado]]</f>
        <v>#DIV/0!</v>
      </c>
      <c r="AM245" s="93"/>
      <c r="AN245" s="201" t="e">
        <f>Tabela115[[#This Row],[GOVERNANÇA
Estratégia
(+)
Suplementação
 proposta para a
_ª Reformulação]]/Tabela115[[#This Row],[GOVERNANÇA
Estratégia
Orçamento 
Atualizado]]</f>
        <v>#DIV/0!</v>
      </c>
      <c r="AO245" s="93"/>
      <c r="AP245" s="201" t="e">
        <f>-Tabela115[[#This Row],[GOVERNANÇA
Estratégia
(-)
Redução
proposta para a
_ª Reformulação]]/Tabela115[[#This Row],[GOVERNANÇA
Estratégia
Orçamento 
Atualizado]]</f>
        <v>#DIV/0!</v>
      </c>
      <c r="AQ24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5" s="31"/>
      <c r="AS245" s="93"/>
      <c r="AT245" s="93">
        <f>Tabela115[[#This Row],[GOVERNANÇA
Controle
Proposta Orçamentária Inicial]]+Tabela115[[#This Row],[GOVERNANÇA
Controle
Transposições Orçamentárias 
Nº __ a __ 
e
Reformulações
aprovadas]]</f>
        <v>0</v>
      </c>
      <c r="AU245" s="93"/>
      <c r="AV245" s="201" t="e">
        <f>Tabela115[[#This Row],[GOVERNANÇA
Controle
Despesa Liquidada até __/__/____]]/Tabela115[[#This Row],[GOVERNANÇA
Controle
Orçamento 
Atualizado]]</f>
        <v>#DIV/0!</v>
      </c>
      <c r="AW245" s="93"/>
      <c r="AX245" s="201" t="e">
        <f>Tabela115[[#This Row],[GOVERNANÇA
Controle
(+)
Suplementação
 proposta para a
_ª Reformulação]]/Tabela115[[#This Row],[GOVERNANÇA
Controle
Orçamento 
Atualizado]]</f>
        <v>#DIV/0!</v>
      </c>
      <c r="AY245" s="93"/>
      <c r="AZ245" s="201" t="e">
        <f>-Tabela115[[#This Row],[GOVERNANÇA
Controle
(-)
Redução
proposta para a
_ª Reformulação]]/Tabela115[[#This Row],[GOVERNANÇA
Controle
Orçamento 
Atualizado]]</f>
        <v>#DIV/0!</v>
      </c>
      <c r="BA24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5" s="225"/>
      <c r="BD245" s="93"/>
      <c r="BE245" s="93">
        <f>Tabela115[[#This Row],[FINALIDADE
Fiscalização
Proposta Orçamentária Inicial]]+Tabela115[[#This Row],[FINALIDADE
Fiscalização
Transposições Orçamentárias 
Nº __ a __ 
e
Reformulações
aprovadas]]</f>
        <v>0</v>
      </c>
      <c r="BF245" s="93"/>
      <c r="BG245" s="201" t="e">
        <f>Tabela115[[#This Row],[FINALIDADE
Fiscalização
Despesa Liquidada até __/__/____]]/Tabela115[[#This Row],[FINALIDADE
Fiscalização
Orçamento 
Atualizado]]</f>
        <v>#DIV/0!</v>
      </c>
      <c r="BH245" s="93"/>
      <c r="BI245" s="201" t="e">
        <f>Tabela115[[#This Row],[FINALIDADE
Fiscalização
(+)
Suplementação
 proposta para a
_ª Reformulação]]/Tabela115[[#This Row],[FINALIDADE
Fiscalização
Orçamento 
Atualizado]]</f>
        <v>#DIV/0!</v>
      </c>
      <c r="BJ245" s="93"/>
      <c r="BK245" s="201" t="e">
        <f>Tabela115[[#This Row],[FINALIDADE
Fiscalização
(-)
Redução
proposta para a
_ª Reformulação]]/Tabela115[[#This Row],[FINALIDADE
Fiscalização
Orçamento 
Atualizado]]</f>
        <v>#DIV/0!</v>
      </c>
      <c r="BL24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5" s="31"/>
      <c r="BN245" s="93"/>
      <c r="BO245" s="93">
        <f>Tabela115[[#This Row],[FINALIDADE
Registro
Proposta Orçamentária Inicial]]+Tabela115[[#This Row],[FINALIDADE
Registro
Transposições Orçamentárias 
Nº __ a __ 
e
Reformulações
aprovadas]]</f>
        <v>0</v>
      </c>
      <c r="BP245" s="93"/>
      <c r="BQ245" s="202" t="e">
        <f>Tabela115[[#This Row],[FINALIDADE
Registro
Despesa Liquidada até __/__/____]]/Tabela115[[#This Row],[FINALIDADE
Registro
Orçamento 
Atualizado]]</f>
        <v>#DIV/0!</v>
      </c>
      <c r="BR245" s="93"/>
      <c r="BS245" s="202" t="e">
        <f>Tabela115[[#This Row],[FINALIDADE
Registro
(+)
Suplementação
 proposta para a
_ª Reformulação]]/Tabela115[[#This Row],[FINALIDADE
Registro
Orçamento 
Atualizado]]</f>
        <v>#DIV/0!</v>
      </c>
      <c r="BT245" s="93"/>
      <c r="BU245" s="202" t="e">
        <f>Tabela115[[#This Row],[FINALIDADE
Registro
(-)
Redução
proposta para a
_ª Reformulação]]/Tabela115[[#This Row],[FINALIDADE
Registro
Orçamento 
Atualizado]]</f>
        <v>#DIV/0!</v>
      </c>
      <c r="BV24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5" s="244"/>
      <c r="BX245" s="31"/>
      <c r="BY24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5" s="93"/>
      <c r="CA245" s="201" t="e">
        <f>Tabela115[[#This Row],[FINALIDADE
Julgamento e Normatização
Despesa Liquidada até __/__/____]]/Tabela115[[#This Row],[FINALIDADE
Julgamento e Normatização
Orçamento 
Atualizado]]</f>
        <v>#DIV/0!</v>
      </c>
      <c r="CB245" s="93"/>
      <c r="CC24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5" s="93"/>
      <c r="CE24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4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5" s="31"/>
      <c r="CI245" s="31"/>
      <c r="CJ24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5" s="93"/>
      <c r="CL245" s="201" t="e">
        <f>Tabela115[[#This Row],[GESTÃO
Comunicação 
e Eventos
Despesa Liquidada até __/__/____]]/Tabela115[[#This Row],[GESTÃO
Comunicação 
e Eventos
Orçamento 
Atualizado]]</f>
        <v>#DIV/0!</v>
      </c>
      <c r="CM245" s="93"/>
      <c r="CN245" s="201" t="e">
        <f>Tabela115[[#This Row],[GESTÃO
Comunicação 
e Eventos
(+)
Suplementação
 proposta para a
_ª Reformulação]]/Tabela115[[#This Row],[GESTÃO
Comunicação 
e Eventos
Orçamento 
Atualizado]]</f>
        <v>#DIV/0!</v>
      </c>
      <c r="CO245" s="93"/>
      <c r="CP245" s="201" t="e">
        <f>-Tabela115[[#This Row],[GESTÃO
Comunicação 
e Eventos
(-)
Redução
proposta para a
_ª Reformulação]]/Tabela115[[#This Row],[GESTÃO
Comunicação 
e Eventos
Orçamento 
Atualizado]]</f>
        <v>#DIV/0!</v>
      </c>
      <c r="CQ24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5" s="31"/>
      <c r="CS245" s="31"/>
      <c r="CT24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5" s="93"/>
      <c r="CV245" s="201" t="e">
        <f>Tabela115[[#This Row],[GESTÃO
Suporte Técnico-Administrativo
Despesa Liquidada até __/__/____]]/Tabela115[[#This Row],[GESTÃO
Suporte Técnico-Administrativo
Orçamento 
Atualizado]]</f>
        <v>#DIV/0!</v>
      </c>
      <c r="CW245" s="93"/>
      <c r="CX245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5" s="93"/>
      <c r="CZ24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4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5" s="31"/>
      <c r="DC245" s="31"/>
      <c r="DD24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5" s="93"/>
      <c r="DF245" s="201" t="e">
        <f>Tabela115[[#This Row],[GESTÃO
Tecnologia da
Informação
Despesa Liquidada até __/__/____]]/Tabela115[[#This Row],[GESTÃO
Tecnologia da
Informação
Orçamento 
Atualizado]]</f>
        <v>#DIV/0!</v>
      </c>
      <c r="DG245" s="93"/>
      <c r="DH245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45" s="93"/>
      <c r="DJ245" s="201" t="e">
        <f>-Tabela115[[#This Row],[GESTÃO
Tecnologia da
Informação
(-)
Redução
proposta para a
_ª Reformulação]]/Tabela115[[#This Row],[GESTÃO
Tecnologia da
Informação
Orçamento 
Atualizado]]</f>
        <v>#DIV/0!</v>
      </c>
      <c r="DK24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5" s="31"/>
      <c r="DM245" s="31"/>
      <c r="DN245" s="31">
        <f>Tabela115[[#This Row],[GESTÃO
Infraestrutura
Proposta Orçamentária Inicial]]+Tabela115[[#This Row],[GESTÃO
Infraestrutura
Transposições Orçamentárias 
Nº __ a __ 
e
Reformulações
aprovadas]]</f>
        <v>0</v>
      </c>
      <c r="DO245" s="93"/>
      <c r="DP245" s="201" t="e">
        <f>Tabela115[[#This Row],[GESTÃO
Infraestrutura
Despesa Liquidada até __/__/____]]/Tabela115[[#This Row],[GESTÃO
Infraestrutura
Orçamento 
Atualizado]]</f>
        <v>#DIV/0!</v>
      </c>
      <c r="DQ245" s="93"/>
      <c r="DR245" s="201" t="e">
        <f>Tabela115[[#This Row],[GESTÃO
Infraestrutura
(+)
Suplementação
 proposta para a
_ª Reformulação]]/Tabela115[[#This Row],[GESTÃO
Infraestrutura
Orçamento 
Atualizado]]</f>
        <v>#DIV/0!</v>
      </c>
      <c r="DS245" s="93"/>
      <c r="DT245" s="201" t="e">
        <f>Tabela115[[#This Row],[GESTÃO
Infraestrutura
(-)
Redução
proposta para a
_ª Reformulação]]/Tabela115[[#This Row],[GESTÃO
Infraestrutura
Orçamento 
Atualizado]]</f>
        <v>#DIV/0!</v>
      </c>
      <c r="DU24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5" s="89"/>
    </row>
    <row r="246" spans="1:127" s="4" customFormat="1" ht="12.75" x14ac:dyDescent="0.25">
      <c r="A246" s="74" t="s">
        <v>258</v>
      </c>
      <c r="B246" s="189" t="s">
        <v>259</v>
      </c>
      <c r="C246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6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6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6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6" s="216" t="e">
        <f>Tabela115[[#This Row],[DESPESA
LIQUIDADA ATÉ
 __/__/____]]/Tabela115[[#This Row],[ORÇAMENTO
ATUALIZADO]]</f>
        <v>#DIV/0!</v>
      </c>
      <c r="H246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6" s="270" t="e">
        <f>Tabela115[[#This Row],[(+)
SUPLEMENTAÇÃO
PROPOSTA PARA A
_ª
REFORMULAÇÃO]]/Tabela115[[#This Row],[ORÇAMENTO
ATUALIZADO]]</f>
        <v>#DIV/0!</v>
      </c>
      <c r="J246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6" s="270" t="e">
        <f>-Tabela115[[#This Row],[(-)
REDUÇÃO
PROPOSTA PARA A
_ª
REFORMULAÇÃO]]/Tabela115[[#This Row],[ORÇAMENTO
ATUALIZADO]]</f>
        <v>#DIV/0!</v>
      </c>
      <c r="L246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6" s="272" t="e">
        <f>(Tabela115[[#This Row],[PROPOSTA
ORÇAMENTÁRIA
ATUALIZADA
APÓS A
_ª
REFORMULAÇÃO]]/Tabela115[[#This Row],[ORÇAMENTO
ATUALIZADO]])-1</f>
        <v>#DIV/0!</v>
      </c>
      <c r="N246" s="198">
        <f>N247+N249+N259+N263</f>
        <v>0</v>
      </c>
      <c r="O246" s="38">
        <f>O247+O249+O259+O263</f>
        <v>0</v>
      </c>
      <c r="P246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6" s="38">
        <f>Q247+Q249+Q259+Q263</f>
        <v>0</v>
      </c>
      <c r="R246" s="196" t="e">
        <f>Tabela115[[#This Row],[GOVERNANÇA
Direção e
Liderança
Despesa Liquidada até __/__/____]]/Tabela115[[#This Row],[GOVERNANÇA
Direção e
Liderança
Orçamento 
Atualizado]]</f>
        <v>#DIV/0!</v>
      </c>
      <c r="S246" s="38">
        <f>S247+S249+S259+S263</f>
        <v>0</v>
      </c>
      <c r="T246" s="196" t="e">
        <f>Tabela115[[#This Row],[GOVERNANÇA
Direção e
Liderança
(+)
Suplementação
 proposta para a
_ª Reformulação]]/Tabela115[[#This Row],[GOVERNANÇA
Direção e
Liderança
Orçamento 
Atualizado]]</f>
        <v>#DIV/0!</v>
      </c>
      <c r="U246" s="38">
        <f>U247+U249+U259+U263</f>
        <v>0</v>
      </c>
      <c r="V246" s="199" t="e">
        <f>-Tabela115[[#This Row],[GOVERNANÇA
Direção e
Liderança
(-)
Redução
proposta para a
_ª Reformulação]]/Tabela115[[#This Row],[GOVERNANÇA
Direção e
Liderança
Orçamento 
Atualizado]]</f>
        <v>#DIV/0!</v>
      </c>
      <c r="W246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6" s="13">
        <f>X247+X249+X259+X263</f>
        <v>0</v>
      </c>
      <c r="Y246" s="13">
        <f>Y247+Y249+Y259+Y263</f>
        <v>0</v>
      </c>
      <c r="Z246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6" s="38">
        <f>AA247+AA249+AA259+AA263</f>
        <v>0</v>
      </c>
      <c r="AB246" s="196" t="e">
        <f>Tabela115[[#This Row],[GOVERNANÇA
Relacionamento 
Institucional
Despesa Liquidada até __/__/____]]/Tabela115[[#This Row],[GOVERNANÇA
Relacionamento 
Institucional
Orçamento 
Atualizado]]</f>
        <v>#DIV/0!</v>
      </c>
      <c r="AC246" s="38">
        <f>AC247+AC249+AC259+AC263</f>
        <v>0</v>
      </c>
      <c r="AD246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6" s="38">
        <f>AE247+AE249+AE259+AE263</f>
        <v>0</v>
      </c>
      <c r="AF246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6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6" s="13">
        <f>AH247+AH249+AH259+AH263</f>
        <v>0</v>
      </c>
      <c r="AI246" s="38">
        <f>AI247+AI249+AI259+AI263</f>
        <v>0</v>
      </c>
      <c r="AJ246" s="38">
        <f>Tabela115[[#This Row],[GOVERNANÇA
Estratégia
Proposta Orçamentária Inicial]]+Tabela115[[#This Row],[GOVERNANÇA
Estratégia
Transposições Orçamentárias 
Nº __ a __ 
e
Reformulações
aprovadas]]</f>
        <v>0</v>
      </c>
      <c r="AK246" s="38">
        <f>AK247+AK249+AK259+AK263</f>
        <v>0</v>
      </c>
      <c r="AL246" s="199" t="e">
        <f>Tabela115[[#This Row],[GOVERNANÇA
Estratégia
Despesa Liquidada até __/__/____]]/Tabela115[[#This Row],[GOVERNANÇA
Estratégia
Orçamento 
Atualizado]]</f>
        <v>#DIV/0!</v>
      </c>
      <c r="AM246" s="38">
        <f>AM247+AM249+AM259+AM263</f>
        <v>0</v>
      </c>
      <c r="AN246" s="196" t="e">
        <f>Tabela115[[#This Row],[GOVERNANÇA
Estratégia
(+)
Suplementação
 proposta para a
_ª Reformulação]]/Tabela115[[#This Row],[GOVERNANÇA
Estratégia
Orçamento 
Atualizado]]</f>
        <v>#DIV/0!</v>
      </c>
      <c r="AO246" s="38">
        <f>AO247+AO249+AO259+AO263</f>
        <v>0</v>
      </c>
      <c r="AP246" s="196" t="e">
        <f>-Tabela115[[#This Row],[GOVERNANÇA
Estratégia
(-)
Redução
proposta para a
_ª Reformulação]]/Tabela115[[#This Row],[GOVERNANÇA
Estratégia
Orçamento 
Atualizado]]</f>
        <v>#DIV/0!</v>
      </c>
      <c r="AQ246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6" s="13">
        <f>AR247+AR249+AR259+AR263</f>
        <v>0</v>
      </c>
      <c r="AS246" s="38">
        <f>AS247+AS249+AS259+AS263</f>
        <v>0</v>
      </c>
      <c r="AT246" s="38">
        <f>Tabela115[[#This Row],[GOVERNANÇA
Controle
Proposta Orçamentária Inicial]]+Tabela115[[#This Row],[GOVERNANÇA
Controle
Transposições Orçamentárias 
Nº __ a __ 
e
Reformulações
aprovadas]]</f>
        <v>0</v>
      </c>
      <c r="AU246" s="38">
        <f>AU247+AU249+AU259+AU263</f>
        <v>0</v>
      </c>
      <c r="AV246" s="196" t="e">
        <f>Tabela115[[#This Row],[GOVERNANÇA
Controle
Despesa Liquidada até __/__/____]]/Tabela115[[#This Row],[GOVERNANÇA
Controle
Orçamento 
Atualizado]]</f>
        <v>#DIV/0!</v>
      </c>
      <c r="AW246" s="38">
        <f>AW247+AW249+AW259+AW263</f>
        <v>0</v>
      </c>
      <c r="AX246" s="196" t="e">
        <f>Tabela115[[#This Row],[GOVERNANÇA
Controle
(+)
Suplementação
 proposta para a
_ª Reformulação]]/Tabela115[[#This Row],[GOVERNANÇA
Controle
Orçamento 
Atualizado]]</f>
        <v>#DIV/0!</v>
      </c>
      <c r="AY246" s="38">
        <f>AY247+AY249+AY259+AY263</f>
        <v>0</v>
      </c>
      <c r="AZ246" s="196" t="e">
        <f>-Tabela115[[#This Row],[GOVERNANÇA
Controle
(-)
Redução
proposta para a
_ª Reformulação]]/Tabela115[[#This Row],[GOVERNANÇA
Controle
Orçamento 
Atualizado]]</f>
        <v>#DIV/0!</v>
      </c>
      <c r="BA246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6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6" s="198">
        <f>BC247+BC249+BC259+BC263</f>
        <v>0</v>
      </c>
      <c r="BD246" s="38">
        <f>BD247+BD249+BD259+BD263</f>
        <v>0</v>
      </c>
      <c r="BE246" s="38">
        <f>Tabela115[[#This Row],[FINALIDADE
Fiscalização
Proposta Orçamentária Inicial]]+Tabela115[[#This Row],[FINALIDADE
Fiscalização
Transposições Orçamentárias 
Nº __ a __ 
e
Reformulações
aprovadas]]</f>
        <v>0</v>
      </c>
      <c r="BF246" s="38">
        <f>BF247+BF249+BF259+BF263</f>
        <v>0</v>
      </c>
      <c r="BG246" s="196" t="e">
        <f>Tabela115[[#This Row],[FINALIDADE
Fiscalização
Despesa Liquidada até __/__/____]]/Tabela115[[#This Row],[FINALIDADE
Fiscalização
Orçamento 
Atualizado]]</f>
        <v>#DIV/0!</v>
      </c>
      <c r="BH246" s="38">
        <f>BH247+BH249+BH259+BH263</f>
        <v>0</v>
      </c>
      <c r="BI246" s="196" t="e">
        <f>Tabela115[[#This Row],[FINALIDADE
Fiscalização
(+)
Suplementação
 proposta para a
_ª Reformulação]]/Tabela115[[#This Row],[FINALIDADE
Fiscalização
Orçamento 
Atualizado]]</f>
        <v>#DIV/0!</v>
      </c>
      <c r="BJ246" s="38">
        <f>BJ247+BJ249+BJ259+BJ263</f>
        <v>0</v>
      </c>
      <c r="BK246" s="196" t="e">
        <f>Tabela115[[#This Row],[FINALIDADE
Fiscalização
(-)
Redução
proposta para a
_ª Reformulação]]/Tabela115[[#This Row],[FINALIDADE
Fiscalização
Orçamento 
Atualizado]]</f>
        <v>#DIV/0!</v>
      </c>
      <c r="BL246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6" s="13">
        <f>BM247+BM249+BM259+BM263</f>
        <v>0</v>
      </c>
      <c r="BN246" s="38">
        <f>BN247+BN249+BN259+BN263</f>
        <v>0</v>
      </c>
      <c r="BO246" s="38">
        <f>Tabela115[[#This Row],[FINALIDADE
Registro
Proposta Orçamentária Inicial]]+Tabela115[[#This Row],[FINALIDADE
Registro
Transposições Orçamentárias 
Nº __ a __ 
e
Reformulações
aprovadas]]</f>
        <v>0</v>
      </c>
      <c r="BP246" s="38">
        <f>BP247+BP249+BP259+BP263</f>
        <v>0</v>
      </c>
      <c r="BQ246" s="199" t="e">
        <f>Tabela115[[#This Row],[FINALIDADE
Registro
Despesa Liquidada até __/__/____]]/Tabela115[[#This Row],[FINALIDADE
Registro
Orçamento 
Atualizado]]</f>
        <v>#DIV/0!</v>
      </c>
      <c r="BR246" s="38">
        <f>BR247+BR249+BR259+BR263</f>
        <v>0</v>
      </c>
      <c r="BS246" s="199" t="e">
        <f>Tabela115[[#This Row],[FINALIDADE
Registro
(+)
Suplementação
 proposta para a
_ª Reformulação]]/Tabela115[[#This Row],[FINALIDADE
Registro
Orçamento 
Atualizado]]</f>
        <v>#DIV/0!</v>
      </c>
      <c r="BT246" s="38">
        <f>BT247+BT249+BT259+BT263</f>
        <v>0</v>
      </c>
      <c r="BU246" s="199" t="e">
        <f>Tabela115[[#This Row],[FINALIDADE
Registro
(-)
Redução
proposta para a
_ª Reformulação]]/Tabela115[[#This Row],[FINALIDADE
Registro
Orçamento 
Atualizado]]</f>
        <v>#DIV/0!</v>
      </c>
      <c r="BV246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6" s="242">
        <f>BW247+BW249+BW259+BW263</f>
        <v>0</v>
      </c>
      <c r="BX246" s="13">
        <f>BX247+BX249+BX259+BX263</f>
        <v>0</v>
      </c>
      <c r="BY246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6" s="38">
        <f>BZ247+BZ249+BZ259+BZ263</f>
        <v>0</v>
      </c>
      <c r="CA246" s="196" t="e">
        <f>Tabela115[[#This Row],[FINALIDADE
Julgamento e Normatização
Despesa Liquidada até __/__/____]]/Tabela115[[#This Row],[FINALIDADE
Julgamento e Normatização
Orçamento 
Atualizado]]</f>
        <v>#DIV/0!</v>
      </c>
      <c r="CB246" s="38">
        <f>CB247+CB249+CB259+CB263</f>
        <v>0</v>
      </c>
      <c r="CC246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6" s="38">
        <f>CD247+CD249+CD259+CD263</f>
        <v>0</v>
      </c>
      <c r="CE246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46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6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6" s="13">
        <f>CH247+CH249+CH259+CH263</f>
        <v>0</v>
      </c>
      <c r="CI246" s="13">
        <f>CI247+CI249+CI259+CI263</f>
        <v>0</v>
      </c>
      <c r="CJ246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6" s="38">
        <f>CK247+CK249+CK259+CK263</f>
        <v>0</v>
      </c>
      <c r="CL246" s="196" t="e">
        <f>Tabela115[[#This Row],[GESTÃO
Comunicação 
e Eventos
Despesa Liquidada até __/__/____]]/Tabela115[[#This Row],[GESTÃO
Comunicação 
e Eventos
Orçamento 
Atualizado]]</f>
        <v>#DIV/0!</v>
      </c>
      <c r="CM246" s="38">
        <f>CM247+CM249+CM259+CM263</f>
        <v>0</v>
      </c>
      <c r="CN246" s="196" t="e">
        <f>Tabela115[[#This Row],[GESTÃO
Comunicação 
e Eventos
(+)
Suplementação
 proposta para a
_ª Reformulação]]/Tabela115[[#This Row],[GESTÃO
Comunicação 
e Eventos
Orçamento 
Atualizado]]</f>
        <v>#DIV/0!</v>
      </c>
      <c r="CO246" s="38">
        <f>CO247+CO249+CO259+CO263</f>
        <v>0</v>
      </c>
      <c r="CP246" s="196" t="e">
        <f>-Tabela115[[#This Row],[GESTÃO
Comunicação 
e Eventos
(-)
Redução
proposta para a
_ª Reformulação]]/Tabela115[[#This Row],[GESTÃO
Comunicação 
e Eventos
Orçamento 
Atualizado]]</f>
        <v>#DIV/0!</v>
      </c>
      <c r="CQ246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6" s="13">
        <f>CR247+CR249+CR259+CR263</f>
        <v>0</v>
      </c>
      <c r="CS246" s="13">
        <f>CS247+CS249+CS259+CS263</f>
        <v>0</v>
      </c>
      <c r="CT246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6" s="38">
        <f>CU247+CU249+CU259+CU263</f>
        <v>0</v>
      </c>
      <c r="CV246" s="196" t="e">
        <f>Tabela115[[#This Row],[GESTÃO
Suporte Técnico-Administrativo
Despesa Liquidada até __/__/____]]/Tabela115[[#This Row],[GESTÃO
Suporte Técnico-Administrativo
Orçamento 
Atualizado]]</f>
        <v>#DIV/0!</v>
      </c>
      <c r="CW246" s="38">
        <f>CW247+CW249+CW259+CW263</f>
        <v>0</v>
      </c>
      <c r="CX246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6" s="38">
        <f>CY247+CY249+CY259+CY263</f>
        <v>0</v>
      </c>
      <c r="CZ246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46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6" s="13">
        <f>DB247+DB249+DB259+DB263</f>
        <v>0</v>
      </c>
      <c r="DC246" s="13">
        <f>DC247+DC249+DC259+DC263</f>
        <v>0</v>
      </c>
      <c r="DD246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6" s="38">
        <f>DE247+DE249+DE259+DE263</f>
        <v>0</v>
      </c>
      <c r="DF246" s="196" t="e">
        <f>Tabela115[[#This Row],[GESTÃO
Tecnologia da
Informação
Despesa Liquidada até __/__/____]]/Tabela115[[#This Row],[GESTÃO
Tecnologia da
Informação
Orçamento 
Atualizado]]</f>
        <v>#DIV/0!</v>
      </c>
      <c r="DG246" s="38">
        <f>DG247+DG249+DG259+DG263</f>
        <v>0</v>
      </c>
      <c r="DH246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46" s="38">
        <f>DI247+DI249+DI259+DI263</f>
        <v>0</v>
      </c>
      <c r="DJ246" s="196" t="e">
        <f>-Tabela115[[#This Row],[GESTÃO
Tecnologia da
Informação
(-)
Redução
proposta para a
_ª Reformulação]]/Tabela115[[#This Row],[GESTÃO
Tecnologia da
Informação
Orçamento 
Atualizado]]</f>
        <v>#DIV/0!</v>
      </c>
      <c r="DK246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6" s="13">
        <f>DL247+DL249+DL259+DL263</f>
        <v>0</v>
      </c>
      <c r="DM246" s="13">
        <f>DM247+DM249+DM259+DM263</f>
        <v>0</v>
      </c>
      <c r="DN246" s="13">
        <f>Tabela115[[#This Row],[GESTÃO
Infraestrutura
Proposta Orçamentária Inicial]]+Tabela115[[#This Row],[GESTÃO
Infraestrutura
Transposições Orçamentárias 
Nº __ a __ 
e
Reformulações
aprovadas]]</f>
        <v>0</v>
      </c>
      <c r="DO246" s="38">
        <f>DO247+DO249+DO259+DO263</f>
        <v>0</v>
      </c>
      <c r="DP246" s="196" t="e">
        <f>Tabela115[[#This Row],[GESTÃO
Infraestrutura
Despesa Liquidada até __/__/____]]/Tabela115[[#This Row],[GESTÃO
Infraestrutura
Orçamento 
Atualizado]]</f>
        <v>#DIV/0!</v>
      </c>
      <c r="DQ246" s="38">
        <f>DQ247+DQ249+DQ259+DQ263</f>
        <v>0</v>
      </c>
      <c r="DR246" s="196" t="e">
        <f>Tabela115[[#This Row],[GESTÃO
Infraestrutura
(+)
Suplementação
 proposta para a
_ª Reformulação]]/Tabela115[[#This Row],[GESTÃO
Infraestrutura
Orçamento 
Atualizado]]</f>
        <v>#DIV/0!</v>
      </c>
      <c r="DS246" s="38">
        <f>DS247+DS249+DS259+DS263</f>
        <v>0</v>
      </c>
      <c r="DT246" s="196" t="e">
        <f>Tabela115[[#This Row],[GESTÃO
Infraestrutura
(-)
Redução
proposta para a
_ª Reformulação]]/Tabela115[[#This Row],[GESTÃO
Infraestrutura
Orçamento 
Atualizado]]</f>
        <v>#DIV/0!</v>
      </c>
      <c r="DU246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6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6" s="6"/>
    </row>
    <row r="247" spans="1:127" s="37" customFormat="1" ht="12" x14ac:dyDescent="0.25">
      <c r="A247" s="74" t="s">
        <v>260</v>
      </c>
      <c r="B247" s="212" t="s">
        <v>244</v>
      </c>
      <c r="C247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7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7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7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7" s="216" t="e">
        <f>Tabela115[[#This Row],[DESPESA
LIQUIDADA ATÉ
 __/__/____]]/Tabela115[[#This Row],[ORÇAMENTO
ATUALIZADO]]</f>
        <v>#DIV/0!</v>
      </c>
      <c r="H247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7" s="270" t="e">
        <f>Tabela115[[#This Row],[(+)
SUPLEMENTAÇÃO
PROPOSTA PARA A
_ª
REFORMULAÇÃO]]/Tabela115[[#This Row],[ORÇAMENTO
ATUALIZADO]]</f>
        <v>#DIV/0!</v>
      </c>
      <c r="J247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7" s="270" t="e">
        <f>-Tabela115[[#This Row],[(-)
REDUÇÃO
PROPOSTA PARA A
_ª
REFORMULAÇÃO]]/Tabela115[[#This Row],[ORÇAMENTO
ATUALIZADO]]</f>
        <v>#DIV/0!</v>
      </c>
      <c r="L247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7" s="272" t="e">
        <f>(Tabela115[[#This Row],[PROPOSTA
ORÇAMENTÁRIA
ATUALIZADA
APÓS A
_ª
REFORMULAÇÃO]]/Tabela115[[#This Row],[ORÇAMENTO
ATUALIZADO]])-1</f>
        <v>#DIV/0!</v>
      </c>
      <c r="N247" s="221">
        <f>SUM(N248)</f>
        <v>0</v>
      </c>
      <c r="O247" s="92">
        <f>SUM(O248)</f>
        <v>0</v>
      </c>
      <c r="P247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7" s="92">
        <f>SUM(Q248)</f>
        <v>0</v>
      </c>
      <c r="R247" s="217" t="e">
        <f>Tabela115[[#This Row],[GOVERNANÇA
Direção e
Liderança
Despesa Liquidada até __/__/____]]/Tabela115[[#This Row],[GOVERNANÇA
Direção e
Liderança
Orçamento 
Atualizado]]</f>
        <v>#DIV/0!</v>
      </c>
      <c r="S247" s="92">
        <f>SUM(S248)</f>
        <v>0</v>
      </c>
      <c r="T247" s="217" t="e">
        <f>Tabela115[[#This Row],[GOVERNANÇA
Direção e
Liderança
(+)
Suplementação
 proposta para a
_ª Reformulação]]/Tabela115[[#This Row],[GOVERNANÇA
Direção e
Liderança
Orçamento 
Atualizado]]</f>
        <v>#DIV/0!</v>
      </c>
      <c r="U247" s="92">
        <f>SUM(U248)</f>
        <v>0</v>
      </c>
      <c r="V247" s="220" t="e">
        <f>-Tabela115[[#This Row],[GOVERNANÇA
Direção e
Liderança
(-)
Redução
proposta para a
_ª Reformulação]]/Tabela115[[#This Row],[GOVERNANÇA
Direção e
Liderança
Orçamento 
Atualizado]]</f>
        <v>#DIV/0!</v>
      </c>
      <c r="W247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7" s="80">
        <f>SUM(X248)</f>
        <v>0</v>
      </c>
      <c r="Y247" s="80">
        <f>SUM(Y248)</f>
        <v>0</v>
      </c>
      <c r="Z247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7" s="92">
        <f>SUM(AA248)</f>
        <v>0</v>
      </c>
      <c r="AB247" s="217" t="e">
        <f>Tabela115[[#This Row],[GOVERNANÇA
Relacionamento 
Institucional
Despesa Liquidada até __/__/____]]/Tabela115[[#This Row],[GOVERNANÇA
Relacionamento 
Institucional
Orçamento 
Atualizado]]</f>
        <v>#DIV/0!</v>
      </c>
      <c r="AC247" s="92">
        <f>SUM(AC248)</f>
        <v>0</v>
      </c>
      <c r="AD247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7" s="92">
        <f>SUM(AE248)</f>
        <v>0</v>
      </c>
      <c r="AF247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7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7" s="80">
        <f>SUM(AH248)</f>
        <v>0</v>
      </c>
      <c r="AI247" s="92">
        <f>SUM(AI248)</f>
        <v>0</v>
      </c>
      <c r="AJ247" s="92">
        <f>Tabela115[[#This Row],[GOVERNANÇA
Estratégia
Proposta Orçamentária Inicial]]+Tabela115[[#This Row],[GOVERNANÇA
Estratégia
Transposições Orçamentárias 
Nº __ a __ 
e
Reformulações
aprovadas]]</f>
        <v>0</v>
      </c>
      <c r="AK247" s="92">
        <f>SUM(AK248)</f>
        <v>0</v>
      </c>
      <c r="AL247" s="220" t="e">
        <f>Tabela115[[#This Row],[GOVERNANÇA
Estratégia
Despesa Liquidada até __/__/____]]/Tabela115[[#This Row],[GOVERNANÇA
Estratégia
Orçamento 
Atualizado]]</f>
        <v>#DIV/0!</v>
      </c>
      <c r="AM247" s="92">
        <f>SUM(AM248)</f>
        <v>0</v>
      </c>
      <c r="AN247" s="217" t="e">
        <f>Tabela115[[#This Row],[GOVERNANÇA
Estratégia
(+)
Suplementação
 proposta para a
_ª Reformulação]]/Tabela115[[#This Row],[GOVERNANÇA
Estratégia
Orçamento 
Atualizado]]</f>
        <v>#DIV/0!</v>
      </c>
      <c r="AO247" s="92">
        <f>SUM(AO248)</f>
        <v>0</v>
      </c>
      <c r="AP247" s="217" t="e">
        <f>-Tabela115[[#This Row],[GOVERNANÇA
Estratégia
(-)
Redução
proposta para a
_ª Reformulação]]/Tabela115[[#This Row],[GOVERNANÇA
Estratégia
Orçamento 
Atualizado]]</f>
        <v>#DIV/0!</v>
      </c>
      <c r="AQ247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7" s="80">
        <f>SUM(AR248)</f>
        <v>0</v>
      </c>
      <c r="AS247" s="92">
        <f>SUM(AS248)</f>
        <v>0</v>
      </c>
      <c r="AT247" s="92">
        <f>Tabela115[[#This Row],[GOVERNANÇA
Controle
Proposta Orçamentária Inicial]]+Tabela115[[#This Row],[GOVERNANÇA
Controle
Transposições Orçamentárias 
Nº __ a __ 
e
Reformulações
aprovadas]]</f>
        <v>0</v>
      </c>
      <c r="AU247" s="92">
        <f>SUM(AU248)</f>
        <v>0</v>
      </c>
      <c r="AV247" s="217" t="e">
        <f>Tabela115[[#This Row],[GOVERNANÇA
Controle
Despesa Liquidada até __/__/____]]/Tabela115[[#This Row],[GOVERNANÇA
Controle
Orçamento 
Atualizado]]</f>
        <v>#DIV/0!</v>
      </c>
      <c r="AW247" s="92">
        <f>SUM(AW248)</f>
        <v>0</v>
      </c>
      <c r="AX247" s="217" t="e">
        <f>Tabela115[[#This Row],[GOVERNANÇA
Controle
(+)
Suplementação
 proposta para a
_ª Reformulação]]/Tabela115[[#This Row],[GOVERNANÇA
Controle
Orçamento 
Atualizado]]</f>
        <v>#DIV/0!</v>
      </c>
      <c r="AY247" s="92">
        <f>SUM(AY248)</f>
        <v>0</v>
      </c>
      <c r="AZ247" s="217" t="e">
        <f>-Tabela115[[#This Row],[GOVERNANÇA
Controle
(-)
Redução
proposta para a
_ª Reformulação]]/Tabela115[[#This Row],[GOVERNANÇA
Controle
Orçamento 
Atualizado]]</f>
        <v>#DIV/0!</v>
      </c>
      <c r="BA247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7" s="221">
        <f>SUM(BC248)</f>
        <v>0</v>
      </c>
      <c r="BD247" s="92">
        <f>SUM(BD248)</f>
        <v>0</v>
      </c>
      <c r="BE247" s="92">
        <f>Tabela115[[#This Row],[FINALIDADE
Fiscalização
Proposta Orçamentária Inicial]]+Tabela115[[#This Row],[FINALIDADE
Fiscalização
Transposições Orçamentárias 
Nº __ a __ 
e
Reformulações
aprovadas]]</f>
        <v>0</v>
      </c>
      <c r="BF247" s="92">
        <f>SUM(BF248)</f>
        <v>0</v>
      </c>
      <c r="BG247" s="217" t="e">
        <f>Tabela115[[#This Row],[FINALIDADE
Fiscalização
Despesa Liquidada até __/__/____]]/Tabela115[[#This Row],[FINALIDADE
Fiscalização
Orçamento 
Atualizado]]</f>
        <v>#DIV/0!</v>
      </c>
      <c r="BH247" s="92">
        <f>SUM(BH248)</f>
        <v>0</v>
      </c>
      <c r="BI247" s="217" t="e">
        <f>Tabela115[[#This Row],[FINALIDADE
Fiscalização
(+)
Suplementação
 proposta para a
_ª Reformulação]]/Tabela115[[#This Row],[FINALIDADE
Fiscalização
Orçamento 
Atualizado]]</f>
        <v>#DIV/0!</v>
      </c>
      <c r="BJ247" s="92">
        <f>SUM(BJ248)</f>
        <v>0</v>
      </c>
      <c r="BK247" s="217" t="e">
        <f>Tabela115[[#This Row],[FINALIDADE
Fiscalização
(-)
Redução
proposta para a
_ª Reformulação]]/Tabela115[[#This Row],[FINALIDADE
Fiscalização
Orçamento 
Atualizado]]</f>
        <v>#DIV/0!</v>
      </c>
      <c r="BL247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7" s="80">
        <f>SUM(BM248)</f>
        <v>0</v>
      </c>
      <c r="BN247" s="92">
        <f>SUM(BN248)</f>
        <v>0</v>
      </c>
      <c r="BO247" s="92">
        <f>Tabela115[[#This Row],[FINALIDADE
Registro
Proposta Orçamentária Inicial]]+Tabela115[[#This Row],[FINALIDADE
Registro
Transposições Orçamentárias 
Nº __ a __ 
e
Reformulações
aprovadas]]</f>
        <v>0</v>
      </c>
      <c r="BP247" s="92">
        <f>SUM(BP248)</f>
        <v>0</v>
      </c>
      <c r="BQ247" s="220" t="e">
        <f>Tabela115[[#This Row],[FINALIDADE
Registro
Despesa Liquidada até __/__/____]]/Tabela115[[#This Row],[FINALIDADE
Registro
Orçamento 
Atualizado]]</f>
        <v>#DIV/0!</v>
      </c>
      <c r="BR247" s="92">
        <f>SUM(BR248)</f>
        <v>0</v>
      </c>
      <c r="BS247" s="220" t="e">
        <f>Tabela115[[#This Row],[FINALIDADE
Registro
(+)
Suplementação
 proposta para a
_ª Reformulação]]/Tabela115[[#This Row],[FINALIDADE
Registro
Orçamento 
Atualizado]]</f>
        <v>#DIV/0!</v>
      </c>
      <c r="BT247" s="92">
        <f>SUM(BT248)</f>
        <v>0</v>
      </c>
      <c r="BU247" s="220" t="e">
        <f>Tabela115[[#This Row],[FINALIDADE
Registro
(-)
Redução
proposta para a
_ª Reformulação]]/Tabela115[[#This Row],[FINALIDADE
Registro
Orçamento 
Atualizado]]</f>
        <v>#DIV/0!</v>
      </c>
      <c r="BV247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7" s="243">
        <f>SUM(BW248)</f>
        <v>0</v>
      </c>
      <c r="BX247" s="80">
        <f>SUM(BX248)</f>
        <v>0</v>
      </c>
      <c r="BY247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7" s="92">
        <f>SUM(BZ248)</f>
        <v>0</v>
      </c>
      <c r="CA247" s="217" t="e">
        <f>Tabela115[[#This Row],[FINALIDADE
Julgamento e Normatização
Despesa Liquidada até __/__/____]]/Tabela115[[#This Row],[FINALIDADE
Julgamento e Normatização
Orçamento 
Atualizado]]</f>
        <v>#DIV/0!</v>
      </c>
      <c r="CB247" s="92">
        <f>SUM(CB248)</f>
        <v>0</v>
      </c>
      <c r="CC247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7" s="92">
        <f>SUM(CD248)</f>
        <v>0</v>
      </c>
      <c r="CE247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47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7" s="80">
        <f>SUM(CH248)</f>
        <v>0</v>
      </c>
      <c r="CI247" s="80">
        <f>SUM(CI248)</f>
        <v>0</v>
      </c>
      <c r="CJ247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7" s="92">
        <f>SUM(CK248)</f>
        <v>0</v>
      </c>
      <c r="CL247" s="217" t="e">
        <f>Tabela115[[#This Row],[GESTÃO
Comunicação 
e Eventos
Despesa Liquidada até __/__/____]]/Tabela115[[#This Row],[GESTÃO
Comunicação 
e Eventos
Orçamento 
Atualizado]]</f>
        <v>#DIV/0!</v>
      </c>
      <c r="CM247" s="92">
        <f>SUM(CM248)</f>
        <v>0</v>
      </c>
      <c r="CN247" s="217" t="e">
        <f>Tabela115[[#This Row],[GESTÃO
Comunicação 
e Eventos
(+)
Suplementação
 proposta para a
_ª Reformulação]]/Tabela115[[#This Row],[GESTÃO
Comunicação 
e Eventos
Orçamento 
Atualizado]]</f>
        <v>#DIV/0!</v>
      </c>
      <c r="CO247" s="92">
        <f>SUM(CO248)</f>
        <v>0</v>
      </c>
      <c r="CP247" s="217" t="e">
        <f>-Tabela115[[#This Row],[GESTÃO
Comunicação 
e Eventos
(-)
Redução
proposta para a
_ª Reformulação]]/Tabela115[[#This Row],[GESTÃO
Comunicação 
e Eventos
Orçamento 
Atualizado]]</f>
        <v>#DIV/0!</v>
      </c>
      <c r="CQ247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7" s="80">
        <f>SUM(CR248)</f>
        <v>0</v>
      </c>
      <c r="CS247" s="80">
        <f>SUM(CS248)</f>
        <v>0</v>
      </c>
      <c r="CT247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7" s="92">
        <f>SUM(CU248)</f>
        <v>0</v>
      </c>
      <c r="CV247" s="217" t="e">
        <f>Tabela115[[#This Row],[GESTÃO
Suporte Técnico-Administrativo
Despesa Liquidada até __/__/____]]/Tabela115[[#This Row],[GESTÃO
Suporte Técnico-Administrativo
Orçamento 
Atualizado]]</f>
        <v>#DIV/0!</v>
      </c>
      <c r="CW247" s="92">
        <f>SUM(CW248)</f>
        <v>0</v>
      </c>
      <c r="CX247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7" s="92">
        <f>SUM(CY248)</f>
        <v>0</v>
      </c>
      <c r="CZ247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47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7" s="80">
        <f>SUM(DB248)</f>
        <v>0</v>
      </c>
      <c r="DC247" s="80">
        <f>SUM(DC248)</f>
        <v>0</v>
      </c>
      <c r="DD247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7" s="92">
        <f>SUM(DE248)</f>
        <v>0</v>
      </c>
      <c r="DF247" s="217" t="e">
        <f>Tabela115[[#This Row],[GESTÃO
Tecnologia da
Informação
Despesa Liquidada até __/__/____]]/Tabela115[[#This Row],[GESTÃO
Tecnologia da
Informação
Orçamento 
Atualizado]]</f>
        <v>#DIV/0!</v>
      </c>
      <c r="DG247" s="92">
        <f>SUM(DG248)</f>
        <v>0</v>
      </c>
      <c r="DH247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47" s="92">
        <f>SUM(DI248)</f>
        <v>0</v>
      </c>
      <c r="DJ247" s="217" t="e">
        <f>-Tabela115[[#This Row],[GESTÃO
Tecnologia da
Informação
(-)
Redução
proposta para a
_ª Reformulação]]/Tabela115[[#This Row],[GESTÃO
Tecnologia da
Informação
Orçamento 
Atualizado]]</f>
        <v>#DIV/0!</v>
      </c>
      <c r="DK247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7" s="80">
        <f>SUM(DL248)</f>
        <v>0</v>
      </c>
      <c r="DM247" s="80">
        <f>SUM(DM248)</f>
        <v>0</v>
      </c>
      <c r="DN247" s="80">
        <f>Tabela115[[#This Row],[GESTÃO
Infraestrutura
Proposta Orçamentária Inicial]]+Tabela115[[#This Row],[GESTÃO
Infraestrutura
Transposições Orçamentárias 
Nº __ a __ 
e
Reformulações
aprovadas]]</f>
        <v>0</v>
      </c>
      <c r="DO247" s="92">
        <f>SUM(DO248)</f>
        <v>0</v>
      </c>
      <c r="DP247" s="217" t="e">
        <f>Tabela115[[#This Row],[GESTÃO
Infraestrutura
Despesa Liquidada até __/__/____]]/Tabela115[[#This Row],[GESTÃO
Infraestrutura
Orçamento 
Atualizado]]</f>
        <v>#DIV/0!</v>
      </c>
      <c r="DQ247" s="92">
        <f>SUM(DQ248)</f>
        <v>0</v>
      </c>
      <c r="DR247" s="217" t="e">
        <f>Tabela115[[#This Row],[GESTÃO
Infraestrutura
(+)
Suplementação
 proposta para a
_ª Reformulação]]/Tabela115[[#This Row],[GESTÃO
Infraestrutura
Orçamento 
Atualizado]]</f>
        <v>#DIV/0!</v>
      </c>
      <c r="DS247" s="92">
        <f>SUM(DS248)</f>
        <v>0</v>
      </c>
      <c r="DT247" s="217" t="e">
        <f>Tabela115[[#This Row],[GESTÃO
Infraestrutura
(-)
Redução
proposta para a
_ª Reformulação]]/Tabela115[[#This Row],[GESTÃO
Infraestrutura
Orçamento 
Atualizado]]</f>
        <v>#DIV/0!</v>
      </c>
      <c r="DU247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7" s="94"/>
    </row>
    <row r="248" spans="1:127" s="18" customFormat="1" ht="12" x14ac:dyDescent="0.25">
      <c r="A248" s="85" t="s">
        <v>846</v>
      </c>
      <c r="B248" s="213" t="s">
        <v>840</v>
      </c>
      <c r="C24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8" s="230" t="e">
        <f>Tabela115[[#This Row],[DESPESA
LIQUIDADA ATÉ
 __/__/____]]/Tabela115[[#This Row],[ORÇAMENTO
ATUALIZADO]]</f>
        <v>#DIV/0!</v>
      </c>
      <c r="H24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8" s="266" t="e">
        <f>Tabela115[[#This Row],[(+)
SUPLEMENTAÇÃO
PROPOSTA PARA A
_ª
REFORMULAÇÃO]]/Tabela115[[#This Row],[ORÇAMENTO
ATUALIZADO]]</f>
        <v>#DIV/0!</v>
      </c>
      <c r="J24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8" s="266" t="e">
        <f>-Tabela115[[#This Row],[(-)
REDUÇÃO
PROPOSTA PARA A
_ª
REFORMULAÇÃO]]/Tabela115[[#This Row],[ORÇAMENTO
ATUALIZADO]]</f>
        <v>#DIV/0!</v>
      </c>
      <c r="L24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8" s="268" t="e">
        <f>(Tabela115[[#This Row],[PROPOSTA
ORÇAMENTÁRIA
ATUALIZADA
APÓS A
_ª
REFORMULAÇÃO]]/Tabela115[[#This Row],[ORÇAMENTO
ATUALIZADO]])-1</f>
        <v>#DIV/0!</v>
      </c>
      <c r="N248" s="225"/>
      <c r="O248" s="93"/>
      <c r="P24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8" s="93"/>
      <c r="R248" s="201" t="e">
        <f>Tabela115[[#This Row],[GOVERNANÇA
Direção e
Liderança
Despesa Liquidada até __/__/____]]/Tabela115[[#This Row],[GOVERNANÇA
Direção e
Liderança
Orçamento 
Atualizado]]</f>
        <v>#DIV/0!</v>
      </c>
      <c r="S248" s="93"/>
      <c r="T248" s="201" t="e">
        <f>Tabela115[[#This Row],[GOVERNANÇA
Direção e
Liderança
(+)
Suplementação
 proposta para a
_ª Reformulação]]/Tabela115[[#This Row],[GOVERNANÇA
Direção e
Liderança
Orçamento 
Atualizado]]</f>
        <v>#DIV/0!</v>
      </c>
      <c r="U248" s="93"/>
      <c r="V248" s="202" t="e">
        <f>-Tabela115[[#This Row],[GOVERNANÇA
Direção e
Liderança
(-)
Redução
proposta para a
_ª Reformulação]]/Tabela115[[#This Row],[GOVERNANÇA
Direção e
Liderança
Orçamento 
Atualizado]]</f>
        <v>#DIV/0!</v>
      </c>
      <c r="W24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8" s="31"/>
      <c r="Y248" s="31"/>
      <c r="Z24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8" s="93"/>
      <c r="AB248" s="201" t="e">
        <f>Tabela115[[#This Row],[GOVERNANÇA
Relacionamento 
Institucional
Despesa Liquidada até __/__/____]]/Tabela115[[#This Row],[GOVERNANÇA
Relacionamento 
Institucional
Orçamento 
Atualizado]]</f>
        <v>#DIV/0!</v>
      </c>
      <c r="AC248" s="93"/>
      <c r="AD24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8" s="93"/>
      <c r="AF24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8" s="31"/>
      <c r="AI248" s="93"/>
      <c r="AJ248" s="93">
        <f>Tabela115[[#This Row],[GOVERNANÇA
Estratégia
Proposta Orçamentária Inicial]]+Tabela115[[#This Row],[GOVERNANÇA
Estratégia
Transposições Orçamentárias 
Nº __ a __ 
e
Reformulações
aprovadas]]</f>
        <v>0</v>
      </c>
      <c r="AK248" s="93"/>
      <c r="AL248" s="202" t="e">
        <f>Tabela115[[#This Row],[GOVERNANÇA
Estratégia
Despesa Liquidada até __/__/____]]/Tabela115[[#This Row],[GOVERNANÇA
Estratégia
Orçamento 
Atualizado]]</f>
        <v>#DIV/0!</v>
      </c>
      <c r="AM248" s="93"/>
      <c r="AN248" s="201" t="e">
        <f>Tabela115[[#This Row],[GOVERNANÇA
Estratégia
(+)
Suplementação
 proposta para a
_ª Reformulação]]/Tabela115[[#This Row],[GOVERNANÇA
Estratégia
Orçamento 
Atualizado]]</f>
        <v>#DIV/0!</v>
      </c>
      <c r="AO248" s="93"/>
      <c r="AP248" s="201" t="e">
        <f>-Tabela115[[#This Row],[GOVERNANÇA
Estratégia
(-)
Redução
proposta para a
_ª Reformulação]]/Tabela115[[#This Row],[GOVERNANÇA
Estratégia
Orçamento 
Atualizado]]</f>
        <v>#DIV/0!</v>
      </c>
      <c r="AQ24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8" s="31"/>
      <c r="AS248" s="93"/>
      <c r="AT248" s="93">
        <f>Tabela115[[#This Row],[GOVERNANÇA
Controle
Proposta Orçamentária Inicial]]+Tabela115[[#This Row],[GOVERNANÇA
Controle
Transposições Orçamentárias 
Nº __ a __ 
e
Reformulações
aprovadas]]</f>
        <v>0</v>
      </c>
      <c r="AU248" s="93"/>
      <c r="AV248" s="201" t="e">
        <f>Tabela115[[#This Row],[GOVERNANÇA
Controle
Despesa Liquidada até __/__/____]]/Tabela115[[#This Row],[GOVERNANÇA
Controle
Orçamento 
Atualizado]]</f>
        <v>#DIV/0!</v>
      </c>
      <c r="AW248" s="93"/>
      <c r="AX248" s="201" t="e">
        <f>Tabela115[[#This Row],[GOVERNANÇA
Controle
(+)
Suplementação
 proposta para a
_ª Reformulação]]/Tabela115[[#This Row],[GOVERNANÇA
Controle
Orçamento 
Atualizado]]</f>
        <v>#DIV/0!</v>
      </c>
      <c r="AY248" s="93"/>
      <c r="AZ248" s="201" t="e">
        <f>-Tabela115[[#This Row],[GOVERNANÇA
Controle
(-)
Redução
proposta para a
_ª Reformulação]]/Tabela115[[#This Row],[GOVERNANÇA
Controle
Orçamento 
Atualizado]]</f>
        <v>#DIV/0!</v>
      </c>
      <c r="BA24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8" s="225"/>
      <c r="BD248" s="93"/>
      <c r="BE248" s="93">
        <f>Tabela115[[#This Row],[FINALIDADE
Fiscalização
Proposta Orçamentária Inicial]]+Tabela115[[#This Row],[FINALIDADE
Fiscalização
Transposições Orçamentárias 
Nº __ a __ 
e
Reformulações
aprovadas]]</f>
        <v>0</v>
      </c>
      <c r="BF248" s="93"/>
      <c r="BG248" s="201" t="e">
        <f>Tabela115[[#This Row],[FINALIDADE
Fiscalização
Despesa Liquidada até __/__/____]]/Tabela115[[#This Row],[FINALIDADE
Fiscalização
Orçamento 
Atualizado]]</f>
        <v>#DIV/0!</v>
      </c>
      <c r="BH248" s="93"/>
      <c r="BI248" s="201" t="e">
        <f>Tabela115[[#This Row],[FINALIDADE
Fiscalização
(+)
Suplementação
 proposta para a
_ª Reformulação]]/Tabela115[[#This Row],[FINALIDADE
Fiscalização
Orçamento 
Atualizado]]</f>
        <v>#DIV/0!</v>
      </c>
      <c r="BJ248" s="93"/>
      <c r="BK248" s="201" t="e">
        <f>Tabela115[[#This Row],[FINALIDADE
Fiscalização
(-)
Redução
proposta para a
_ª Reformulação]]/Tabela115[[#This Row],[FINALIDADE
Fiscalização
Orçamento 
Atualizado]]</f>
        <v>#DIV/0!</v>
      </c>
      <c r="BL24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8" s="31"/>
      <c r="BN248" s="93"/>
      <c r="BO248" s="93">
        <f>Tabela115[[#This Row],[FINALIDADE
Registro
Proposta Orçamentária Inicial]]+Tabela115[[#This Row],[FINALIDADE
Registro
Transposições Orçamentárias 
Nº __ a __ 
e
Reformulações
aprovadas]]</f>
        <v>0</v>
      </c>
      <c r="BP248" s="93"/>
      <c r="BQ248" s="202" t="e">
        <f>Tabela115[[#This Row],[FINALIDADE
Registro
Despesa Liquidada até __/__/____]]/Tabela115[[#This Row],[FINALIDADE
Registro
Orçamento 
Atualizado]]</f>
        <v>#DIV/0!</v>
      </c>
      <c r="BR248" s="93"/>
      <c r="BS248" s="202" t="e">
        <f>Tabela115[[#This Row],[FINALIDADE
Registro
(+)
Suplementação
 proposta para a
_ª Reformulação]]/Tabela115[[#This Row],[FINALIDADE
Registro
Orçamento 
Atualizado]]</f>
        <v>#DIV/0!</v>
      </c>
      <c r="BT248" s="93"/>
      <c r="BU248" s="202" t="e">
        <f>Tabela115[[#This Row],[FINALIDADE
Registro
(-)
Redução
proposta para a
_ª Reformulação]]/Tabela115[[#This Row],[FINALIDADE
Registro
Orçamento 
Atualizado]]</f>
        <v>#DIV/0!</v>
      </c>
      <c r="BV24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8" s="244"/>
      <c r="BX248" s="31"/>
      <c r="BY24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8" s="93"/>
      <c r="CA248" s="201" t="e">
        <f>Tabela115[[#This Row],[FINALIDADE
Julgamento e Normatização
Despesa Liquidada até __/__/____]]/Tabela115[[#This Row],[FINALIDADE
Julgamento e Normatização
Orçamento 
Atualizado]]</f>
        <v>#DIV/0!</v>
      </c>
      <c r="CB248" s="93"/>
      <c r="CC24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8" s="93"/>
      <c r="CE24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4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8" s="31"/>
      <c r="CI248" s="31"/>
      <c r="CJ24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8" s="93"/>
      <c r="CL248" s="201" t="e">
        <f>Tabela115[[#This Row],[GESTÃO
Comunicação 
e Eventos
Despesa Liquidada até __/__/____]]/Tabela115[[#This Row],[GESTÃO
Comunicação 
e Eventos
Orçamento 
Atualizado]]</f>
        <v>#DIV/0!</v>
      </c>
      <c r="CM248" s="93"/>
      <c r="CN248" s="201" t="e">
        <f>Tabela115[[#This Row],[GESTÃO
Comunicação 
e Eventos
(+)
Suplementação
 proposta para a
_ª Reformulação]]/Tabela115[[#This Row],[GESTÃO
Comunicação 
e Eventos
Orçamento 
Atualizado]]</f>
        <v>#DIV/0!</v>
      </c>
      <c r="CO248" s="93"/>
      <c r="CP248" s="201" t="e">
        <f>-Tabela115[[#This Row],[GESTÃO
Comunicação 
e Eventos
(-)
Redução
proposta para a
_ª Reformulação]]/Tabela115[[#This Row],[GESTÃO
Comunicação 
e Eventos
Orçamento 
Atualizado]]</f>
        <v>#DIV/0!</v>
      </c>
      <c r="CQ24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8" s="31"/>
      <c r="CS248" s="31"/>
      <c r="CT24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8" s="93"/>
      <c r="CV248" s="201" t="e">
        <f>Tabela115[[#This Row],[GESTÃO
Suporte Técnico-Administrativo
Despesa Liquidada até __/__/____]]/Tabela115[[#This Row],[GESTÃO
Suporte Técnico-Administrativo
Orçamento 
Atualizado]]</f>
        <v>#DIV/0!</v>
      </c>
      <c r="CW248" s="93"/>
      <c r="CX24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8" s="93"/>
      <c r="CZ24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4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8" s="31"/>
      <c r="DC248" s="31"/>
      <c r="DD24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8" s="93"/>
      <c r="DF248" s="201" t="e">
        <f>Tabela115[[#This Row],[GESTÃO
Tecnologia da
Informação
Despesa Liquidada até __/__/____]]/Tabela115[[#This Row],[GESTÃO
Tecnologia da
Informação
Orçamento 
Atualizado]]</f>
        <v>#DIV/0!</v>
      </c>
      <c r="DG248" s="93"/>
      <c r="DH24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48" s="93"/>
      <c r="DJ248" s="201" t="e">
        <f>-Tabela115[[#This Row],[GESTÃO
Tecnologia da
Informação
(-)
Redução
proposta para a
_ª Reformulação]]/Tabela115[[#This Row],[GESTÃO
Tecnologia da
Informação
Orçamento 
Atualizado]]</f>
        <v>#DIV/0!</v>
      </c>
      <c r="DK24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8" s="31"/>
      <c r="DM248" s="31"/>
      <c r="DN248" s="31">
        <f>Tabela115[[#This Row],[GESTÃO
Infraestrutura
Proposta Orçamentária Inicial]]+Tabela115[[#This Row],[GESTÃO
Infraestrutura
Transposições Orçamentárias 
Nº __ a __ 
e
Reformulações
aprovadas]]</f>
        <v>0</v>
      </c>
      <c r="DO248" s="93"/>
      <c r="DP248" s="201" t="e">
        <f>Tabela115[[#This Row],[GESTÃO
Infraestrutura
Despesa Liquidada até __/__/____]]/Tabela115[[#This Row],[GESTÃO
Infraestrutura
Orçamento 
Atualizado]]</f>
        <v>#DIV/0!</v>
      </c>
      <c r="DQ248" s="93"/>
      <c r="DR248" s="201" t="e">
        <f>Tabela115[[#This Row],[GESTÃO
Infraestrutura
(+)
Suplementação
 proposta para a
_ª Reformulação]]/Tabela115[[#This Row],[GESTÃO
Infraestrutura
Orçamento 
Atualizado]]</f>
        <v>#DIV/0!</v>
      </c>
      <c r="DS248" s="93"/>
      <c r="DT248" s="201" t="e">
        <f>Tabela115[[#This Row],[GESTÃO
Infraestrutura
(-)
Redução
proposta para a
_ª Reformulação]]/Tabela115[[#This Row],[GESTÃO
Infraestrutura
Orçamento 
Atualizado]]</f>
        <v>#DIV/0!</v>
      </c>
      <c r="DU24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8" s="89"/>
    </row>
    <row r="249" spans="1:127" s="37" customFormat="1" ht="12" x14ac:dyDescent="0.25">
      <c r="A249" s="74" t="s">
        <v>261</v>
      </c>
      <c r="B249" s="212" t="s">
        <v>246</v>
      </c>
      <c r="C249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49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49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49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49" s="216" t="e">
        <f>Tabela115[[#This Row],[DESPESA
LIQUIDADA ATÉ
 __/__/____]]/Tabela115[[#This Row],[ORÇAMENTO
ATUALIZADO]]</f>
        <v>#DIV/0!</v>
      </c>
      <c r="H249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49" s="270" t="e">
        <f>Tabela115[[#This Row],[(+)
SUPLEMENTAÇÃO
PROPOSTA PARA A
_ª
REFORMULAÇÃO]]/Tabela115[[#This Row],[ORÇAMENTO
ATUALIZADO]]</f>
        <v>#DIV/0!</v>
      </c>
      <c r="J249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49" s="270" t="e">
        <f>-Tabela115[[#This Row],[(-)
REDUÇÃO
PROPOSTA PARA A
_ª
REFORMULAÇÃO]]/Tabela115[[#This Row],[ORÇAMENTO
ATUALIZADO]]</f>
        <v>#DIV/0!</v>
      </c>
      <c r="L249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49" s="272" t="e">
        <f>(Tabela115[[#This Row],[PROPOSTA
ORÇAMENTÁRIA
ATUALIZADA
APÓS A
_ª
REFORMULAÇÃO]]/Tabela115[[#This Row],[ORÇAMENTO
ATUALIZADO]])-1</f>
        <v>#DIV/0!</v>
      </c>
      <c r="N249" s="221">
        <f>SUM(N250:N258)</f>
        <v>0</v>
      </c>
      <c r="O249" s="92">
        <f>SUM(O250:O258)</f>
        <v>0</v>
      </c>
      <c r="P249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49" s="92">
        <f>SUM(Q250:Q258)</f>
        <v>0</v>
      </c>
      <c r="R249" s="217" t="e">
        <f>Tabela115[[#This Row],[GOVERNANÇA
Direção e
Liderança
Despesa Liquidada até __/__/____]]/Tabela115[[#This Row],[GOVERNANÇA
Direção e
Liderança
Orçamento 
Atualizado]]</f>
        <v>#DIV/0!</v>
      </c>
      <c r="S249" s="92">
        <f>SUM(S250:S258)</f>
        <v>0</v>
      </c>
      <c r="T249" s="217" t="e">
        <f>Tabela115[[#This Row],[GOVERNANÇA
Direção e
Liderança
(+)
Suplementação
 proposta para a
_ª Reformulação]]/Tabela115[[#This Row],[GOVERNANÇA
Direção e
Liderança
Orçamento 
Atualizado]]</f>
        <v>#DIV/0!</v>
      </c>
      <c r="U249" s="92">
        <f>SUM(U250:U258)</f>
        <v>0</v>
      </c>
      <c r="V249" s="220" t="e">
        <f>-Tabela115[[#This Row],[GOVERNANÇA
Direção e
Liderança
(-)
Redução
proposta para a
_ª Reformulação]]/Tabela115[[#This Row],[GOVERNANÇA
Direção e
Liderança
Orçamento 
Atualizado]]</f>
        <v>#DIV/0!</v>
      </c>
      <c r="W249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49" s="80">
        <f>SUM(X250:X258)</f>
        <v>0</v>
      </c>
      <c r="Y249" s="80">
        <f>SUM(Y250:Y258)</f>
        <v>0</v>
      </c>
      <c r="Z249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49" s="92">
        <f>SUM(AA250:AA258)</f>
        <v>0</v>
      </c>
      <c r="AB249" s="217" t="e">
        <f>Tabela115[[#This Row],[GOVERNANÇA
Relacionamento 
Institucional
Despesa Liquidada até __/__/____]]/Tabela115[[#This Row],[GOVERNANÇA
Relacionamento 
Institucional
Orçamento 
Atualizado]]</f>
        <v>#DIV/0!</v>
      </c>
      <c r="AC249" s="92">
        <f>SUM(AC250:AC258)</f>
        <v>0</v>
      </c>
      <c r="AD249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49" s="92">
        <f>SUM(AE250:AE258)</f>
        <v>0</v>
      </c>
      <c r="AF249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49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49" s="80">
        <f>SUM(AH250:AH258)</f>
        <v>0</v>
      </c>
      <c r="AI249" s="92">
        <f>SUM(AI250:AI258)</f>
        <v>0</v>
      </c>
      <c r="AJ249" s="92">
        <f>Tabela115[[#This Row],[GOVERNANÇA
Estratégia
Proposta Orçamentária Inicial]]+Tabela115[[#This Row],[GOVERNANÇA
Estratégia
Transposições Orçamentárias 
Nº __ a __ 
e
Reformulações
aprovadas]]</f>
        <v>0</v>
      </c>
      <c r="AK249" s="92">
        <f>SUM(AK250:AK258)</f>
        <v>0</v>
      </c>
      <c r="AL249" s="220" t="e">
        <f>Tabela115[[#This Row],[GOVERNANÇA
Estratégia
Despesa Liquidada até __/__/____]]/Tabela115[[#This Row],[GOVERNANÇA
Estratégia
Orçamento 
Atualizado]]</f>
        <v>#DIV/0!</v>
      </c>
      <c r="AM249" s="92">
        <f>SUM(AM250:AM258)</f>
        <v>0</v>
      </c>
      <c r="AN249" s="217" t="e">
        <f>Tabela115[[#This Row],[GOVERNANÇA
Estratégia
(+)
Suplementação
 proposta para a
_ª Reformulação]]/Tabela115[[#This Row],[GOVERNANÇA
Estratégia
Orçamento 
Atualizado]]</f>
        <v>#DIV/0!</v>
      </c>
      <c r="AO249" s="92">
        <f>SUM(AO250:AO258)</f>
        <v>0</v>
      </c>
      <c r="AP249" s="217" t="e">
        <f>-Tabela115[[#This Row],[GOVERNANÇA
Estratégia
(-)
Redução
proposta para a
_ª Reformulação]]/Tabela115[[#This Row],[GOVERNANÇA
Estratégia
Orçamento 
Atualizado]]</f>
        <v>#DIV/0!</v>
      </c>
      <c r="AQ249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49" s="80">
        <f>SUM(AR250:AR258)</f>
        <v>0</v>
      </c>
      <c r="AS249" s="92">
        <f>SUM(AS250:AS258)</f>
        <v>0</v>
      </c>
      <c r="AT249" s="92">
        <f>Tabela115[[#This Row],[GOVERNANÇA
Controle
Proposta Orçamentária Inicial]]+Tabela115[[#This Row],[GOVERNANÇA
Controle
Transposições Orçamentárias 
Nº __ a __ 
e
Reformulações
aprovadas]]</f>
        <v>0</v>
      </c>
      <c r="AU249" s="92">
        <f>SUM(AU250:AU258)</f>
        <v>0</v>
      </c>
      <c r="AV249" s="217" t="e">
        <f>Tabela115[[#This Row],[GOVERNANÇA
Controle
Despesa Liquidada até __/__/____]]/Tabela115[[#This Row],[GOVERNANÇA
Controle
Orçamento 
Atualizado]]</f>
        <v>#DIV/0!</v>
      </c>
      <c r="AW249" s="92">
        <f>SUM(AW250:AW258)</f>
        <v>0</v>
      </c>
      <c r="AX249" s="217" t="e">
        <f>Tabela115[[#This Row],[GOVERNANÇA
Controle
(+)
Suplementação
 proposta para a
_ª Reformulação]]/Tabela115[[#This Row],[GOVERNANÇA
Controle
Orçamento 
Atualizado]]</f>
        <v>#DIV/0!</v>
      </c>
      <c r="AY249" s="92">
        <f>SUM(AY250:AY258)</f>
        <v>0</v>
      </c>
      <c r="AZ249" s="217" t="e">
        <f>-Tabela115[[#This Row],[GOVERNANÇA
Controle
(-)
Redução
proposta para a
_ª Reformulação]]/Tabela115[[#This Row],[GOVERNANÇA
Controle
Orçamento 
Atualizado]]</f>
        <v>#DIV/0!</v>
      </c>
      <c r="BA249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4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49" s="221">
        <f>SUM(BC250:BC258)</f>
        <v>0</v>
      </c>
      <c r="BD249" s="92">
        <f>SUM(BD250:BD258)</f>
        <v>0</v>
      </c>
      <c r="BE249" s="92">
        <f>Tabela115[[#This Row],[FINALIDADE
Fiscalização
Proposta Orçamentária Inicial]]+Tabela115[[#This Row],[FINALIDADE
Fiscalização
Transposições Orçamentárias 
Nº __ a __ 
e
Reformulações
aprovadas]]</f>
        <v>0</v>
      </c>
      <c r="BF249" s="92">
        <f>SUM(BF250:BF258)</f>
        <v>0</v>
      </c>
      <c r="BG249" s="217" t="e">
        <f>Tabela115[[#This Row],[FINALIDADE
Fiscalização
Despesa Liquidada até __/__/____]]/Tabela115[[#This Row],[FINALIDADE
Fiscalização
Orçamento 
Atualizado]]</f>
        <v>#DIV/0!</v>
      </c>
      <c r="BH249" s="92">
        <f>SUM(BH250:BH258)</f>
        <v>0</v>
      </c>
      <c r="BI249" s="217" t="e">
        <f>Tabela115[[#This Row],[FINALIDADE
Fiscalização
(+)
Suplementação
 proposta para a
_ª Reformulação]]/Tabela115[[#This Row],[FINALIDADE
Fiscalização
Orçamento 
Atualizado]]</f>
        <v>#DIV/0!</v>
      </c>
      <c r="BJ249" s="92">
        <f>SUM(BJ250:BJ258)</f>
        <v>0</v>
      </c>
      <c r="BK249" s="217" t="e">
        <f>Tabela115[[#This Row],[FINALIDADE
Fiscalização
(-)
Redução
proposta para a
_ª Reformulação]]/Tabela115[[#This Row],[FINALIDADE
Fiscalização
Orçamento 
Atualizado]]</f>
        <v>#DIV/0!</v>
      </c>
      <c r="BL249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49" s="80">
        <f>SUM(BM250:BM258)</f>
        <v>0</v>
      </c>
      <c r="BN249" s="92">
        <f>SUM(BN250:BN258)</f>
        <v>0</v>
      </c>
      <c r="BO249" s="92">
        <f>Tabela115[[#This Row],[FINALIDADE
Registro
Proposta Orçamentária Inicial]]+Tabela115[[#This Row],[FINALIDADE
Registro
Transposições Orçamentárias 
Nº __ a __ 
e
Reformulações
aprovadas]]</f>
        <v>0</v>
      </c>
      <c r="BP249" s="92">
        <f>SUM(BP250:BP258)</f>
        <v>0</v>
      </c>
      <c r="BQ249" s="220" t="e">
        <f>Tabela115[[#This Row],[FINALIDADE
Registro
Despesa Liquidada até __/__/____]]/Tabela115[[#This Row],[FINALIDADE
Registro
Orçamento 
Atualizado]]</f>
        <v>#DIV/0!</v>
      </c>
      <c r="BR249" s="92">
        <f>SUM(BR250:BR258)</f>
        <v>0</v>
      </c>
      <c r="BS249" s="220" t="e">
        <f>Tabela115[[#This Row],[FINALIDADE
Registro
(+)
Suplementação
 proposta para a
_ª Reformulação]]/Tabela115[[#This Row],[FINALIDADE
Registro
Orçamento 
Atualizado]]</f>
        <v>#DIV/0!</v>
      </c>
      <c r="BT249" s="92">
        <f>SUM(BT250:BT258)</f>
        <v>0</v>
      </c>
      <c r="BU249" s="220" t="e">
        <f>Tabela115[[#This Row],[FINALIDADE
Registro
(-)
Redução
proposta para a
_ª Reformulação]]/Tabela115[[#This Row],[FINALIDADE
Registro
Orçamento 
Atualizado]]</f>
        <v>#DIV/0!</v>
      </c>
      <c r="BV249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49" s="243">
        <f>SUM(BW250:BW258)</f>
        <v>0</v>
      </c>
      <c r="BX249" s="80">
        <f>SUM(BX250:BX258)</f>
        <v>0</v>
      </c>
      <c r="BY249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49" s="92">
        <f>SUM(BZ250:BZ258)</f>
        <v>0</v>
      </c>
      <c r="CA249" s="217" t="e">
        <f>Tabela115[[#This Row],[FINALIDADE
Julgamento e Normatização
Despesa Liquidada até __/__/____]]/Tabela115[[#This Row],[FINALIDADE
Julgamento e Normatização
Orçamento 
Atualizado]]</f>
        <v>#DIV/0!</v>
      </c>
      <c r="CB249" s="92">
        <f>SUM(CB250:CB258)</f>
        <v>0</v>
      </c>
      <c r="CC249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49" s="92">
        <f>SUM(CD250:CD258)</f>
        <v>0</v>
      </c>
      <c r="CE249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49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4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49" s="80">
        <f>SUM(CH250:CH258)</f>
        <v>0</v>
      </c>
      <c r="CI249" s="80">
        <f>SUM(CI250:CI258)</f>
        <v>0</v>
      </c>
      <c r="CJ249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49" s="92">
        <f>SUM(CK250:CK258)</f>
        <v>0</v>
      </c>
      <c r="CL249" s="217" t="e">
        <f>Tabela115[[#This Row],[GESTÃO
Comunicação 
e Eventos
Despesa Liquidada até __/__/____]]/Tabela115[[#This Row],[GESTÃO
Comunicação 
e Eventos
Orçamento 
Atualizado]]</f>
        <v>#DIV/0!</v>
      </c>
      <c r="CM249" s="92">
        <f>SUM(CM250:CM258)</f>
        <v>0</v>
      </c>
      <c r="CN249" s="217" t="e">
        <f>Tabela115[[#This Row],[GESTÃO
Comunicação 
e Eventos
(+)
Suplementação
 proposta para a
_ª Reformulação]]/Tabela115[[#This Row],[GESTÃO
Comunicação 
e Eventos
Orçamento 
Atualizado]]</f>
        <v>#DIV/0!</v>
      </c>
      <c r="CO249" s="92">
        <f>SUM(CO250:CO258)</f>
        <v>0</v>
      </c>
      <c r="CP249" s="217" t="e">
        <f>-Tabela115[[#This Row],[GESTÃO
Comunicação 
e Eventos
(-)
Redução
proposta para a
_ª Reformulação]]/Tabela115[[#This Row],[GESTÃO
Comunicação 
e Eventos
Orçamento 
Atualizado]]</f>
        <v>#DIV/0!</v>
      </c>
      <c r="CQ249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49" s="80">
        <f>SUM(CR250:CR258)</f>
        <v>0</v>
      </c>
      <c r="CS249" s="80">
        <f>SUM(CS250:CS258)</f>
        <v>0</v>
      </c>
      <c r="CT249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49" s="92">
        <f>SUM(CU250:CU258)</f>
        <v>0</v>
      </c>
      <c r="CV249" s="217" t="e">
        <f>Tabela115[[#This Row],[GESTÃO
Suporte Técnico-Administrativo
Despesa Liquidada até __/__/____]]/Tabela115[[#This Row],[GESTÃO
Suporte Técnico-Administrativo
Orçamento 
Atualizado]]</f>
        <v>#DIV/0!</v>
      </c>
      <c r="CW249" s="92">
        <f>SUM(CW250:CW258)</f>
        <v>0</v>
      </c>
      <c r="CX249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49" s="92">
        <f>SUM(CY250:CY258)</f>
        <v>0</v>
      </c>
      <c r="CZ249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49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49" s="80">
        <f>SUM(DB250:DB258)</f>
        <v>0</v>
      </c>
      <c r="DC249" s="80">
        <f>SUM(DC250:DC258)</f>
        <v>0</v>
      </c>
      <c r="DD249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49" s="92">
        <f>SUM(DE250:DE258)</f>
        <v>0</v>
      </c>
      <c r="DF249" s="217" t="e">
        <f>Tabela115[[#This Row],[GESTÃO
Tecnologia da
Informação
Despesa Liquidada até __/__/____]]/Tabela115[[#This Row],[GESTÃO
Tecnologia da
Informação
Orçamento 
Atualizado]]</f>
        <v>#DIV/0!</v>
      </c>
      <c r="DG249" s="92">
        <f>SUM(DG250:DG258)</f>
        <v>0</v>
      </c>
      <c r="DH249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49" s="92">
        <f>SUM(DI250:DI258)</f>
        <v>0</v>
      </c>
      <c r="DJ249" s="217" t="e">
        <f>-Tabela115[[#This Row],[GESTÃO
Tecnologia da
Informação
(-)
Redução
proposta para a
_ª Reformulação]]/Tabela115[[#This Row],[GESTÃO
Tecnologia da
Informação
Orçamento 
Atualizado]]</f>
        <v>#DIV/0!</v>
      </c>
      <c r="DK249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49" s="80">
        <f>SUM(DL250:DL258)</f>
        <v>0</v>
      </c>
      <c r="DM249" s="80">
        <f>SUM(DM250:DM258)</f>
        <v>0</v>
      </c>
      <c r="DN249" s="80">
        <f>Tabela115[[#This Row],[GESTÃO
Infraestrutura
Proposta Orçamentária Inicial]]+Tabela115[[#This Row],[GESTÃO
Infraestrutura
Transposições Orçamentárias 
Nº __ a __ 
e
Reformulações
aprovadas]]</f>
        <v>0</v>
      </c>
      <c r="DO249" s="92">
        <f>SUM(DO250:DO258)</f>
        <v>0</v>
      </c>
      <c r="DP249" s="217" t="e">
        <f>Tabela115[[#This Row],[GESTÃO
Infraestrutura
Despesa Liquidada até __/__/____]]/Tabela115[[#This Row],[GESTÃO
Infraestrutura
Orçamento 
Atualizado]]</f>
        <v>#DIV/0!</v>
      </c>
      <c r="DQ249" s="92">
        <f>SUM(DQ250:DQ258)</f>
        <v>0</v>
      </c>
      <c r="DR249" s="217" t="e">
        <f>Tabela115[[#This Row],[GESTÃO
Infraestrutura
(+)
Suplementação
 proposta para a
_ª Reformulação]]/Tabela115[[#This Row],[GESTÃO
Infraestrutura
Orçamento 
Atualizado]]</f>
        <v>#DIV/0!</v>
      </c>
      <c r="DS249" s="92">
        <f>SUM(DS250:DS258)</f>
        <v>0</v>
      </c>
      <c r="DT249" s="217" t="e">
        <f>Tabela115[[#This Row],[GESTÃO
Infraestrutura
(-)
Redução
proposta para a
_ª Reformulação]]/Tabela115[[#This Row],[GESTÃO
Infraestrutura
Orçamento 
Atualizado]]</f>
        <v>#DIV/0!</v>
      </c>
      <c r="DU249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4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49" s="94"/>
    </row>
    <row r="250" spans="1:127" s="18" customFormat="1" ht="12" x14ac:dyDescent="0.25">
      <c r="A250" s="85" t="s">
        <v>847</v>
      </c>
      <c r="B250" s="213" t="s">
        <v>841</v>
      </c>
      <c r="C25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0" s="230" t="e">
        <f>Tabela115[[#This Row],[DESPESA
LIQUIDADA ATÉ
 __/__/____]]/Tabela115[[#This Row],[ORÇAMENTO
ATUALIZADO]]</f>
        <v>#DIV/0!</v>
      </c>
      <c r="H250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0" s="266" t="e">
        <f>Tabela115[[#This Row],[(+)
SUPLEMENTAÇÃO
PROPOSTA PARA A
_ª
REFORMULAÇÃO]]/Tabela115[[#This Row],[ORÇAMENTO
ATUALIZADO]]</f>
        <v>#DIV/0!</v>
      </c>
      <c r="J250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0" s="266" t="e">
        <f>-Tabela115[[#This Row],[(-)
REDUÇÃO
PROPOSTA PARA A
_ª
REFORMULAÇÃO]]/Tabela115[[#This Row],[ORÇAMENTO
ATUALIZADO]]</f>
        <v>#DIV/0!</v>
      </c>
      <c r="L250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0" s="268" t="e">
        <f>(Tabela115[[#This Row],[PROPOSTA
ORÇAMENTÁRIA
ATUALIZADA
APÓS A
_ª
REFORMULAÇÃO]]/Tabela115[[#This Row],[ORÇAMENTO
ATUALIZADO]])-1</f>
        <v>#DIV/0!</v>
      </c>
      <c r="N250" s="225"/>
      <c r="O250" s="93"/>
      <c r="P25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0" s="93"/>
      <c r="R250" s="201" t="e">
        <f>Tabela115[[#This Row],[GOVERNANÇA
Direção e
Liderança
Despesa Liquidada até __/__/____]]/Tabela115[[#This Row],[GOVERNANÇA
Direção e
Liderança
Orçamento 
Atualizado]]</f>
        <v>#DIV/0!</v>
      </c>
      <c r="S250" s="93"/>
      <c r="T250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0" s="93"/>
      <c r="V250" s="202" t="e">
        <f>-Tabela115[[#This Row],[GOVERNANÇA
Direção e
Liderança
(-)
Redução
proposta para a
_ª Reformulação]]/Tabela115[[#This Row],[GOVERNANÇA
Direção e
Liderança
Orçamento 
Atualizado]]</f>
        <v>#DIV/0!</v>
      </c>
      <c r="W25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0" s="31"/>
      <c r="Y250" s="31"/>
      <c r="Z25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0" s="93"/>
      <c r="AB250" s="201" t="e">
        <f>Tabela115[[#This Row],[GOVERNANÇA
Relacionamento 
Institucional
Despesa Liquidada até __/__/____]]/Tabela115[[#This Row],[GOVERNANÇA
Relacionamento 
Institucional
Orçamento 
Atualizado]]</f>
        <v>#DIV/0!</v>
      </c>
      <c r="AC250" s="93"/>
      <c r="AD250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0" s="93"/>
      <c r="AF25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0" s="31"/>
      <c r="AI250" s="93"/>
      <c r="AJ250" s="93">
        <f>Tabela115[[#This Row],[GOVERNANÇA
Estratégia
Proposta Orçamentária Inicial]]+Tabela115[[#This Row],[GOVERNANÇA
Estratégia
Transposições Orçamentárias 
Nº __ a __ 
e
Reformulações
aprovadas]]</f>
        <v>0</v>
      </c>
      <c r="AK250" s="93"/>
      <c r="AL250" s="202" t="e">
        <f>Tabela115[[#This Row],[GOVERNANÇA
Estratégia
Despesa Liquidada até __/__/____]]/Tabela115[[#This Row],[GOVERNANÇA
Estratégia
Orçamento 
Atualizado]]</f>
        <v>#DIV/0!</v>
      </c>
      <c r="AM250" s="93"/>
      <c r="AN250" s="201" t="e">
        <f>Tabela115[[#This Row],[GOVERNANÇA
Estratégia
(+)
Suplementação
 proposta para a
_ª Reformulação]]/Tabela115[[#This Row],[GOVERNANÇA
Estratégia
Orçamento 
Atualizado]]</f>
        <v>#DIV/0!</v>
      </c>
      <c r="AO250" s="93"/>
      <c r="AP250" s="201" t="e">
        <f>-Tabela115[[#This Row],[GOVERNANÇA
Estratégia
(-)
Redução
proposta para a
_ª Reformulação]]/Tabela115[[#This Row],[GOVERNANÇA
Estratégia
Orçamento 
Atualizado]]</f>
        <v>#DIV/0!</v>
      </c>
      <c r="AQ25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0" s="31"/>
      <c r="AS250" s="93"/>
      <c r="AT250" s="93">
        <f>Tabela115[[#This Row],[GOVERNANÇA
Controle
Proposta Orçamentária Inicial]]+Tabela115[[#This Row],[GOVERNANÇA
Controle
Transposições Orçamentárias 
Nº __ a __ 
e
Reformulações
aprovadas]]</f>
        <v>0</v>
      </c>
      <c r="AU250" s="93"/>
      <c r="AV250" s="201" t="e">
        <f>Tabela115[[#This Row],[GOVERNANÇA
Controle
Despesa Liquidada até __/__/____]]/Tabela115[[#This Row],[GOVERNANÇA
Controle
Orçamento 
Atualizado]]</f>
        <v>#DIV/0!</v>
      </c>
      <c r="AW250" s="93"/>
      <c r="AX250" s="201" t="e">
        <f>Tabela115[[#This Row],[GOVERNANÇA
Controle
(+)
Suplementação
 proposta para a
_ª Reformulação]]/Tabela115[[#This Row],[GOVERNANÇA
Controle
Orçamento 
Atualizado]]</f>
        <v>#DIV/0!</v>
      </c>
      <c r="AY250" s="93"/>
      <c r="AZ250" s="201" t="e">
        <f>-Tabela115[[#This Row],[GOVERNANÇA
Controle
(-)
Redução
proposta para a
_ª Reformulação]]/Tabela115[[#This Row],[GOVERNANÇA
Controle
Orçamento 
Atualizado]]</f>
        <v>#DIV/0!</v>
      </c>
      <c r="BA25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0" s="225"/>
      <c r="BD250" s="93"/>
      <c r="BE250" s="93">
        <f>Tabela115[[#This Row],[FINALIDADE
Fiscalização
Proposta Orçamentária Inicial]]+Tabela115[[#This Row],[FINALIDADE
Fiscalização
Transposições Orçamentárias 
Nº __ a __ 
e
Reformulações
aprovadas]]</f>
        <v>0</v>
      </c>
      <c r="BF250" s="93"/>
      <c r="BG250" s="201" t="e">
        <f>Tabela115[[#This Row],[FINALIDADE
Fiscalização
Despesa Liquidada até __/__/____]]/Tabela115[[#This Row],[FINALIDADE
Fiscalização
Orçamento 
Atualizado]]</f>
        <v>#DIV/0!</v>
      </c>
      <c r="BH250" s="93"/>
      <c r="BI250" s="201" t="e">
        <f>Tabela115[[#This Row],[FINALIDADE
Fiscalização
(+)
Suplementação
 proposta para a
_ª Reformulação]]/Tabela115[[#This Row],[FINALIDADE
Fiscalização
Orçamento 
Atualizado]]</f>
        <v>#DIV/0!</v>
      </c>
      <c r="BJ250" s="93"/>
      <c r="BK250" s="201" t="e">
        <f>Tabela115[[#This Row],[FINALIDADE
Fiscalização
(-)
Redução
proposta para a
_ª Reformulação]]/Tabela115[[#This Row],[FINALIDADE
Fiscalização
Orçamento 
Atualizado]]</f>
        <v>#DIV/0!</v>
      </c>
      <c r="BL25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0" s="31"/>
      <c r="BN250" s="93"/>
      <c r="BO250" s="93">
        <f>Tabela115[[#This Row],[FINALIDADE
Registro
Proposta Orçamentária Inicial]]+Tabela115[[#This Row],[FINALIDADE
Registro
Transposições Orçamentárias 
Nº __ a __ 
e
Reformulações
aprovadas]]</f>
        <v>0</v>
      </c>
      <c r="BP250" s="93"/>
      <c r="BQ250" s="202" t="e">
        <f>Tabela115[[#This Row],[FINALIDADE
Registro
Despesa Liquidada até __/__/____]]/Tabela115[[#This Row],[FINALIDADE
Registro
Orçamento 
Atualizado]]</f>
        <v>#DIV/0!</v>
      </c>
      <c r="BR250" s="93"/>
      <c r="BS250" s="202" t="e">
        <f>Tabela115[[#This Row],[FINALIDADE
Registro
(+)
Suplementação
 proposta para a
_ª Reformulação]]/Tabela115[[#This Row],[FINALIDADE
Registro
Orçamento 
Atualizado]]</f>
        <v>#DIV/0!</v>
      </c>
      <c r="BT250" s="93"/>
      <c r="BU250" s="202" t="e">
        <f>Tabela115[[#This Row],[FINALIDADE
Registro
(-)
Redução
proposta para a
_ª Reformulação]]/Tabela115[[#This Row],[FINALIDADE
Registro
Orçamento 
Atualizado]]</f>
        <v>#DIV/0!</v>
      </c>
      <c r="BV25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0" s="244"/>
      <c r="BX250" s="31"/>
      <c r="BY25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0" s="93"/>
      <c r="CA250" s="201" t="e">
        <f>Tabela115[[#This Row],[FINALIDADE
Julgamento e Normatização
Despesa Liquidada até __/__/____]]/Tabela115[[#This Row],[FINALIDADE
Julgamento e Normatização
Orçamento 
Atualizado]]</f>
        <v>#DIV/0!</v>
      </c>
      <c r="CB250" s="93"/>
      <c r="CC25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0" s="93"/>
      <c r="CE25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0" s="31"/>
      <c r="CI250" s="31"/>
      <c r="CJ25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0" s="93"/>
      <c r="CL250" s="201" t="e">
        <f>Tabela115[[#This Row],[GESTÃO
Comunicação 
e Eventos
Despesa Liquidada até __/__/____]]/Tabela115[[#This Row],[GESTÃO
Comunicação 
e Eventos
Orçamento 
Atualizado]]</f>
        <v>#DIV/0!</v>
      </c>
      <c r="CM250" s="93"/>
      <c r="CN250" s="201" t="e">
        <f>Tabela115[[#This Row],[GESTÃO
Comunicação 
e Eventos
(+)
Suplementação
 proposta para a
_ª Reformulação]]/Tabela115[[#This Row],[GESTÃO
Comunicação 
e Eventos
Orçamento 
Atualizado]]</f>
        <v>#DIV/0!</v>
      </c>
      <c r="CO250" s="93"/>
      <c r="CP250" s="201" t="e">
        <f>-Tabela115[[#This Row],[GESTÃO
Comunicação 
e Eventos
(-)
Redução
proposta para a
_ª Reformulação]]/Tabela115[[#This Row],[GESTÃO
Comunicação 
e Eventos
Orçamento 
Atualizado]]</f>
        <v>#DIV/0!</v>
      </c>
      <c r="CQ25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0" s="31"/>
      <c r="CS250" s="31"/>
      <c r="CT25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0" s="93"/>
      <c r="CV250" s="201" t="e">
        <f>Tabela115[[#This Row],[GESTÃO
Suporte Técnico-Administrativo
Despesa Liquidada até __/__/____]]/Tabela115[[#This Row],[GESTÃO
Suporte Técnico-Administrativo
Orçamento 
Atualizado]]</f>
        <v>#DIV/0!</v>
      </c>
      <c r="CW250" s="93"/>
      <c r="CX250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0" s="93"/>
      <c r="CZ25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0" s="31"/>
      <c r="DC250" s="31"/>
      <c r="DD25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0" s="93"/>
      <c r="DF250" s="201" t="e">
        <f>Tabela115[[#This Row],[GESTÃO
Tecnologia da
Informação
Despesa Liquidada até __/__/____]]/Tabela115[[#This Row],[GESTÃO
Tecnologia da
Informação
Orçamento 
Atualizado]]</f>
        <v>#DIV/0!</v>
      </c>
      <c r="DG250" s="93"/>
      <c r="DH250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0" s="93"/>
      <c r="DJ250" s="201" t="e">
        <f>-Tabela115[[#This Row],[GESTÃO
Tecnologia da
Informação
(-)
Redução
proposta para a
_ª Reformulação]]/Tabela115[[#This Row],[GESTÃO
Tecnologia da
Informação
Orçamento 
Atualizado]]</f>
        <v>#DIV/0!</v>
      </c>
      <c r="DK25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0" s="31"/>
      <c r="DM250" s="31"/>
      <c r="DN250" s="31">
        <f>Tabela115[[#This Row],[GESTÃO
Infraestrutura
Proposta Orçamentária Inicial]]+Tabela115[[#This Row],[GESTÃO
Infraestrutura
Transposições Orçamentárias 
Nº __ a __ 
e
Reformulações
aprovadas]]</f>
        <v>0</v>
      </c>
      <c r="DO250" s="93"/>
      <c r="DP250" s="201" t="e">
        <f>Tabela115[[#This Row],[GESTÃO
Infraestrutura
Despesa Liquidada até __/__/____]]/Tabela115[[#This Row],[GESTÃO
Infraestrutura
Orçamento 
Atualizado]]</f>
        <v>#DIV/0!</v>
      </c>
      <c r="DQ250" s="93"/>
      <c r="DR250" s="201" t="e">
        <f>Tabela115[[#This Row],[GESTÃO
Infraestrutura
(+)
Suplementação
 proposta para a
_ª Reformulação]]/Tabela115[[#This Row],[GESTÃO
Infraestrutura
Orçamento 
Atualizado]]</f>
        <v>#DIV/0!</v>
      </c>
      <c r="DS250" s="93"/>
      <c r="DT250" s="201" t="e">
        <f>Tabela115[[#This Row],[GESTÃO
Infraestrutura
(-)
Redução
proposta para a
_ª Reformulação]]/Tabela115[[#This Row],[GESTÃO
Infraestrutura
Orçamento 
Atualizado]]</f>
        <v>#DIV/0!</v>
      </c>
      <c r="DU25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0" s="89"/>
    </row>
    <row r="251" spans="1:127" s="18" customFormat="1" ht="12" x14ac:dyDescent="0.25">
      <c r="A251" s="85" t="s">
        <v>262</v>
      </c>
      <c r="B251" s="213" t="s">
        <v>395</v>
      </c>
      <c r="C25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1" s="230" t="e">
        <f>Tabela115[[#This Row],[DESPESA
LIQUIDADA ATÉ
 __/__/____]]/Tabela115[[#This Row],[ORÇAMENTO
ATUALIZADO]]</f>
        <v>#DIV/0!</v>
      </c>
      <c r="H25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1" s="266" t="e">
        <f>Tabela115[[#This Row],[(+)
SUPLEMENTAÇÃO
PROPOSTA PARA A
_ª
REFORMULAÇÃO]]/Tabela115[[#This Row],[ORÇAMENTO
ATUALIZADO]]</f>
        <v>#DIV/0!</v>
      </c>
      <c r="J25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1" s="266" t="e">
        <f>-Tabela115[[#This Row],[(-)
REDUÇÃO
PROPOSTA PARA A
_ª
REFORMULAÇÃO]]/Tabela115[[#This Row],[ORÇAMENTO
ATUALIZADO]]</f>
        <v>#DIV/0!</v>
      </c>
      <c r="L25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1" s="268" t="e">
        <f>(Tabela115[[#This Row],[PROPOSTA
ORÇAMENTÁRIA
ATUALIZADA
APÓS A
_ª
REFORMULAÇÃO]]/Tabela115[[#This Row],[ORÇAMENTO
ATUALIZADO]])-1</f>
        <v>#DIV/0!</v>
      </c>
      <c r="N251" s="225"/>
      <c r="O251" s="93"/>
      <c r="P25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1" s="93"/>
      <c r="R251" s="201" t="e">
        <f>Tabela115[[#This Row],[GOVERNANÇA
Direção e
Liderança
Despesa Liquidada até __/__/____]]/Tabela115[[#This Row],[GOVERNANÇA
Direção e
Liderança
Orçamento 
Atualizado]]</f>
        <v>#DIV/0!</v>
      </c>
      <c r="S251" s="93"/>
      <c r="T25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1" s="93"/>
      <c r="V251" s="202" t="e">
        <f>-Tabela115[[#This Row],[GOVERNANÇA
Direção e
Liderança
(-)
Redução
proposta para a
_ª Reformulação]]/Tabela115[[#This Row],[GOVERNANÇA
Direção e
Liderança
Orçamento 
Atualizado]]</f>
        <v>#DIV/0!</v>
      </c>
      <c r="W25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1" s="31"/>
      <c r="Y251" s="31"/>
      <c r="Z25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1" s="93"/>
      <c r="AB251" s="201" t="e">
        <f>Tabela115[[#This Row],[GOVERNANÇA
Relacionamento 
Institucional
Despesa Liquidada até __/__/____]]/Tabela115[[#This Row],[GOVERNANÇA
Relacionamento 
Institucional
Orçamento 
Atualizado]]</f>
        <v>#DIV/0!</v>
      </c>
      <c r="AC251" s="93"/>
      <c r="AD25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1" s="93"/>
      <c r="AF25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1" s="31"/>
      <c r="AI251" s="93"/>
      <c r="AJ251" s="93">
        <f>Tabela115[[#This Row],[GOVERNANÇA
Estratégia
Proposta Orçamentária Inicial]]+Tabela115[[#This Row],[GOVERNANÇA
Estratégia
Transposições Orçamentárias 
Nº __ a __ 
e
Reformulações
aprovadas]]</f>
        <v>0</v>
      </c>
      <c r="AK251" s="93"/>
      <c r="AL251" s="202" t="e">
        <f>Tabela115[[#This Row],[GOVERNANÇA
Estratégia
Despesa Liquidada até __/__/____]]/Tabela115[[#This Row],[GOVERNANÇA
Estratégia
Orçamento 
Atualizado]]</f>
        <v>#DIV/0!</v>
      </c>
      <c r="AM251" s="93"/>
      <c r="AN251" s="201" t="e">
        <f>Tabela115[[#This Row],[GOVERNANÇA
Estratégia
(+)
Suplementação
 proposta para a
_ª Reformulação]]/Tabela115[[#This Row],[GOVERNANÇA
Estratégia
Orçamento 
Atualizado]]</f>
        <v>#DIV/0!</v>
      </c>
      <c r="AO251" s="93"/>
      <c r="AP251" s="201" t="e">
        <f>-Tabela115[[#This Row],[GOVERNANÇA
Estratégia
(-)
Redução
proposta para a
_ª Reformulação]]/Tabela115[[#This Row],[GOVERNANÇA
Estratégia
Orçamento 
Atualizado]]</f>
        <v>#DIV/0!</v>
      </c>
      <c r="AQ25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1" s="31"/>
      <c r="AS251" s="93"/>
      <c r="AT251" s="93">
        <f>Tabela115[[#This Row],[GOVERNANÇA
Controle
Proposta Orçamentária Inicial]]+Tabela115[[#This Row],[GOVERNANÇA
Controle
Transposições Orçamentárias 
Nº __ a __ 
e
Reformulações
aprovadas]]</f>
        <v>0</v>
      </c>
      <c r="AU251" s="93"/>
      <c r="AV251" s="201" t="e">
        <f>Tabela115[[#This Row],[GOVERNANÇA
Controle
Despesa Liquidada até __/__/____]]/Tabela115[[#This Row],[GOVERNANÇA
Controle
Orçamento 
Atualizado]]</f>
        <v>#DIV/0!</v>
      </c>
      <c r="AW251" s="93"/>
      <c r="AX251" s="201" t="e">
        <f>Tabela115[[#This Row],[GOVERNANÇA
Controle
(+)
Suplementação
 proposta para a
_ª Reformulação]]/Tabela115[[#This Row],[GOVERNANÇA
Controle
Orçamento 
Atualizado]]</f>
        <v>#DIV/0!</v>
      </c>
      <c r="AY251" s="93"/>
      <c r="AZ251" s="201" t="e">
        <f>-Tabela115[[#This Row],[GOVERNANÇA
Controle
(-)
Redução
proposta para a
_ª Reformulação]]/Tabela115[[#This Row],[GOVERNANÇA
Controle
Orçamento 
Atualizado]]</f>
        <v>#DIV/0!</v>
      </c>
      <c r="BA25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1" s="225"/>
      <c r="BD251" s="93"/>
      <c r="BE251" s="93">
        <f>Tabela115[[#This Row],[FINALIDADE
Fiscalização
Proposta Orçamentária Inicial]]+Tabela115[[#This Row],[FINALIDADE
Fiscalização
Transposições Orçamentárias 
Nº __ a __ 
e
Reformulações
aprovadas]]</f>
        <v>0</v>
      </c>
      <c r="BF251" s="93"/>
      <c r="BG251" s="201" t="e">
        <f>Tabela115[[#This Row],[FINALIDADE
Fiscalização
Despesa Liquidada até __/__/____]]/Tabela115[[#This Row],[FINALIDADE
Fiscalização
Orçamento 
Atualizado]]</f>
        <v>#DIV/0!</v>
      </c>
      <c r="BH251" s="93"/>
      <c r="BI251" s="201" t="e">
        <f>Tabela115[[#This Row],[FINALIDADE
Fiscalização
(+)
Suplementação
 proposta para a
_ª Reformulação]]/Tabela115[[#This Row],[FINALIDADE
Fiscalização
Orçamento 
Atualizado]]</f>
        <v>#DIV/0!</v>
      </c>
      <c r="BJ251" s="93"/>
      <c r="BK251" s="201" t="e">
        <f>Tabela115[[#This Row],[FINALIDADE
Fiscalização
(-)
Redução
proposta para a
_ª Reformulação]]/Tabela115[[#This Row],[FINALIDADE
Fiscalização
Orçamento 
Atualizado]]</f>
        <v>#DIV/0!</v>
      </c>
      <c r="BL25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1" s="31"/>
      <c r="BN251" s="93"/>
      <c r="BO251" s="93">
        <f>Tabela115[[#This Row],[FINALIDADE
Registro
Proposta Orçamentária Inicial]]+Tabela115[[#This Row],[FINALIDADE
Registro
Transposições Orçamentárias 
Nº __ a __ 
e
Reformulações
aprovadas]]</f>
        <v>0</v>
      </c>
      <c r="BP251" s="93"/>
      <c r="BQ251" s="202" t="e">
        <f>Tabela115[[#This Row],[FINALIDADE
Registro
Despesa Liquidada até __/__/____]]/Tabela115[[#This Row],[FINALIDADE
Registro
Orçamento 
Atualizado]]</f>
        <v>#DIV/0!</v>
      </c>
      <c r="BR251" s="93"/>
      <c r="BS251" s="202" t="e">
        <f>Tabela115[[#This Row],[FINALIDADE
Registro
(+)
Suplementação
 proposta para a
_ª Reformulação]]/Tabela115[[#This Row],[FINALIDADE
Registro
Orçamento 
Atualizado]]</f>
        <v>#DIV/0!</v>
      </c>
      <c r="BT251" s="93"/>
      <c r="BU251" s="202" t="e">
        <f>Tabela115[[#This Row],[FINALIDADE
Registro
(-)
Redução
proposta para a
_ª Reformulação]]/Tabela115[[#This Row],[FINALIDADE
Registro
Orçamento 
Atualizado]]</f>
        <v>#DIV/0!</v>
      </c>
      <c r="BV25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1" s="244"/>
      <c r="BX251" s="31"/>
      <c r="BY25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1" s="93"/>
      <c r="CA251" s="201" t="e">
        <f>Tabela115[[#This Row],[FINALIDADE
Julgamento e Normatização
Despesa Liquidada até __/__/____]]/Tabela115[[#This Row],[FINALIDADE
Julgamento e Normatização
Orçamento 
Atualizado]]</f>
        <v>#DIV/0!</v>
      </c>
      <c r="CB251" s="93"/>
      <c r="CC25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1" s="93"/>
      <c r="CE25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1" s="31"/>
      <c r="CI251" s="31"/>
      <c r="CJ25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1" s="93"/>
      <c r="CL251" s="201" t="e">
        <f>Tabela115[[#This Row],[GESTÃO
Comunicação 
e Eventos
Despesa Liquidada até __/__/____]]/Tabela115[[#This Row],[GESTÃO
Comunicação 
e Eventos
Orçamento 
Atualizado]]</f>
        <v>#DIV/0!</v>
      </c>
      <c r="CM251" s="93"/>
      <c r="CN251" s="201" t="e">
        <f>Tabela115[[#This Row],[GESTÃO
Comunicação 
e Eventos
(+)
Suplementação
 proposta para a
_ª Reformulação]]/Tabela115[[#This Row],[GESTÃO
Comunicação 
e Eventos
Orçamento 
Atualizado]]</f>
        <v>#DIV/0!</v>
      </c>
      <c r="CO251" s="93"/>
      <c r="CP251" s="201" t="e">
        <f>-Tabela115[[#This Row],[GESTÃO
Comunicação 
e Eventos
(-)
Redução
proposta para a
_ª Reformulação]]/Tabela115[[#This Row],[GESTÃO
Comunicação 
e Eventos
Orçamento 
Atualizado]]</f>
        <v>#DIV/0!</v>
      </c>
      <c r="CQ25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1" s="31"/>
      <c r="CS251" s="31"/>
      <c r="CT25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1" s="93"/>
      <c r="CV251" s="201" t="e">
        <f>Tabela115[[#This Row],[GESTÃO
Suporte Técnico-Administrativo
Despesa Liquidada até __/__/____]]/Tabela115[[#This Row],[GESTÃO
Suporte Técnico-Administrativo
Orçamento 
Atualizado]]</f>
        <v>#DIV/0!</v>
      </c>
      <c r="CW251" s="93"/>
      <c r="CX25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1" s="93"/>
      <c r="CZ25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1" s="31"/>
      <c r="DC251" s="31"/>
      <c r="DD25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1" s="93"/>
      <c r="DF251" s="201" t="e">
        <f>Tabela115[[#This Row],[GESTÃO
Tecnologia da
Informação
Despesa Liquidada até __/__/____]]/Tabela115[[#This Row],[GESTÃO
Tecnologia da
Informação
Orçamento 
Atualizado]]</f>
        <v>#DIV/0!</v>
      </c>
      <c r="DG251" s="93"/>
      <c r="DH25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1" s="93"/>
      <c r="DJ251" s="201" t="e">
        <f>-Tabela115[[#This Row],[GESTÃO
Tecnologia da
Informação
(-)
Redução
proposta para a
_ª Reformulação]]/Tabela115[[#This Row],[GESTÃO
Tecnologia da
Informação
Orçamento 
Atualizado]]</f>
        <v>#DIV/0!</v>
      </c>
      <c r="DK25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1" s="31"/>
      <c r="DM251" s="31"/>
      <c r="DN251" s="31">
        <f>Tabela115[[#This Row],[GESTÃO
Infraestrutura
Proposta Orçamentária Inicial]]+Tabela115[[#This Row],[GESTÃO
Infraestrutura
Transposições Orçamentárias 
Nº __ a __ 
e
Reformulações
aprovadas]]</f>
        <v>0</v>
      </c>
      <c r="DO251" s="93"/>
      <c r="DP251" s="201" t="e">
        <f>Tabela115[[#This Row],[GESTÃO
Infraestrutura
Despesa Liquidada até __/__/____]]/Tabela115[[#This Row],[GESTÃO
Infraestrutura
Orçamento 
Atualizado]]</f>
        <v>#DIV/0!</v>
      </c>
      <c r="DQ251" s="93"/>
      <c r="DR251" s="201" t="e">
        <f>Tabela115[[#This Row],[GESTÃO
Infraestrutura
(+)
Suplementação
 proposta para a
_ª Reformulação]]/Tabela115[[#This Row],[GESTÃO
Infraestrutura
Orçamento 
Atualizado]]</f>
        <v>#DIV/0!</v>
      </c>
      <c r="DS251" s="93"/>
      <c r="DT251" s="201" t="e">
        <f>Tabela115[[#This Row],[GESTÃO
Infraestrutura
(-)
Redução
proposta para a
_ª Reformulação]]/Tabela115[[#This Row],[GESTÃO
Infraestrutura
Orçamento 
Atualizado]]</f>
        <v>#DIV/0!</v>
      </c>
      <c r="DU25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1" s="89"/>
    </row>
    <row r="252" spans="1:127" s="18" customFormat="1" ht="12" x14ac:dyDescent="0.25">
      <c r="A252" s="85" t="s">
        <v>848</v>
      </c>
      <c r="B252" s="213" t="s">
        <v>384</v>
      </c>
      <c r="C25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2" s="230" t="e">
        <f>Tabela115[[#This Row],[DESPESA
LIQUIDADA ATÉ
 __/__/____]]/Tabela115[[#This Row],[ORÇAMENTO
ATUALIZADO]]</f>
        <v>#DIV/0!</v>
      </c>
      <c r="H25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2" s="266" t="e">
        <f>Tabela115[[#This Row],[(+)
SUPLEMENTAÇÃO
PROPOSTA PARA A
_ª
REFORMULAÇÃO]]/Tabela115[[#This Row],[ORÇAMENTO
ATUALIZADO]]</f>
        <v>#DIV/0!</v>
      </c>
      <c r="J25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2" s="266" t="e">
        <f>-Tabela115[[#This Row],[(-)
REDUÇÃO
PROPOSTA PARA A
_ª
REFORMULAÇÃO]]/Tabela115[[#This Row],[ORÇAMENTO
ATUALIZADO]]</f>
        <v>#DIV/0!</v>
      </c>
      <c r="L25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2" s="268" t="e">
        <f>(Tabela115[[#This Row],[PROPOSTA
ORÇAMENTÁRIA
ATUALIZADA
APÓS A
_ª
REFORMULAÇÃO]]/Tabela115[[#This Row],[ORÇAMENTO
ATUALIZADO]])-1</f>
        <v>#DIV/0!</v>
      </c>
      <c r="N252" s="225"/>
      <c r="O252" s="93"/>
      <c r="P25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2" s="93"/>
      <c r="R252" s="201" t="e">
        <f>Tabela115[[#This Row],[GOVERNANÇA
Direção e
Liderança
Despesa Liquidada até __/__/____]]/Tabela115[[#This Row],[GOVERNANÇA
Direção e
Liderança
Orçamento 
Atualizado]]</f>
        <v>#DIV/0!</v>
      </c>
      <c r="S252" s="93"/>
      <c r="T252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2" s="93"/>
      <c r="V252" s="202" t="e">
        <f>-Tabela115[[#This Row],[GOVERNANÇA
Direção e
Liderança
(-)
Redução
proposta para a
_ª Reformulação]]/Tabela115[[#This Row],[GOVERNANÇA
Direção e
Liderança
Orçamento 
Atualizado]]</f>
        <v>#DIV/0!</v>
      </c>
      <c r="W25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2" s="31"/>
      <c r="Y252" s="31"/>
      <c r="Z25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2" s="93"/>
      <c r="AB252" s="201" t="e">
        <f>Tabela115[[#This Row],[GOVERNANÇA
Relacionamento 
Institucional
Despesa Liquidada até __/__/____]]/Tabela115[[#This Row],[GOVERNANÇA
Relacionamento 
Institucional
Orçamento 
Atualizado]]</f>
        <v>#DIV/0!</v>
      </c>
      <c r="AC252" s="93"/>
      <c r="AD25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2" s="93"/>
      <c r="AF25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2" s="31"/>
      <c r="AI252" s="93"/>
      <c r="AJ252" s="93">
        <f>Tabela115[[#This Row],[GOVERNANÇA
Estratégia
Proposta Orçamentária Inicial]]+Tabela115[[#This Row],[GOVERNANÇA
Estratégia
Transposições Orçamentárias 
Nº __ a __ 
e
Reformulações
aprovadas]]</f>
        <v>0</v>
      </c>
      <c r="AK252" s="93"/>
      <c r="AL252" s="202" t="e">
        <f>Tabela115[[#This Row],[GOVERNANÇA
Estratégia
Despesa Liquidada até __/__/____]]/Tabela115[[#This Row],[GOVERNANÇA
Estratégia
Orçamento 
Atualizado]]</f>
        <v>#DIV/0!</v>
      </c>
      <c r="AM252" s="93"/>
      <c r="AN252" s="201" t="e">
        <f>Tabela115[[#This Row],[GOVERNANÇA
Estratégia
(+)
Suplementação
 proposta para a
_ª Reformulação]]/Tabela115[[#This Row],[GOVERNANÇA
Estratégia
Orçamento 
Atualizado]]</f>
        <v>#DIV/0!</v>
      </c>
      <c r="AO252" s="93"/>
      <c r="AP252" s="201" t="e">
        <f>-Tabela115[[#This Row],[GOVERNANÇA
Estratégia
(-)
Redução
proposta para a
_ª Reformulação]]/Tabela115[[#This Row],[GOVERNANÇA
Estratégia
Orçamento 
Atualizado]]</f>
        <v>#DIV/0!</v>
      </c>
      <c r="AQ25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2" s="31"/>
      <c r="AS252" s="93"/>
      <c r="AT252" s="93">
        <f>Tabela115[[#This Row],[GOVERNANÇA
Controle
Proposta Orçamentária Inicial]]+Tabela115[[#This Row],[GOVERNANÇA
Controle
Transposições Orçamentárias 
Nº __ a __ 
e
Reformulações
aprovadas]]</f>
        <v>0</v>
      </c>
      <c r="AU252" s="93"/>
      <c r="AV252" s="201" t="e">
        <f>Tabela115[[#This Row],[GOVERNANÇA
Controle
Despesa Liquidada até __/__/____]]/Tabela115[[#This Row],[GOVERNANÇA
Controle
Orçamento 
Atualizado]]</f>
        <v>#DIV/0!</v>
      </c>
      <c r="AW252" s="93"/>
      <c r="AX252" s="201" t="e">
        <f>Tabela115[[#This Row],[GOVERNANÇA
Controle
(+)
Suplementação
 proposta para a
_ª Reformulação]]/Tabela115[[#This Row],[GOVERNANÇA
Controle
Orçamento 
Atualizado]]</f>
        <v>#DIV/0!</v>
      </c>
      <c r="AY252" s="93"/>
      <c r="AZ252" s="201" t="e">
        <f>-Tabela115[[#This Row],[GOVERNANÇA
Controle
(-)
Redução
proposta para a
_ª Reformulação]]/Tabela115[[#This Row],[GOVERNANÇA
Controle
Orçamento 
Atualizado]]</f>
        <v>#DIV/0!</v>
      </c>
      <c r="BA25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2" s="225"/>
      <c r="BD252" s="93"/>
      <c r="BE252" s="93">
        <f>Tabela115[[#This Row],[FINALIDADE
Fiscalização
Proposta Orçamentária Inicial]]+Tabela115[[#This Row],[FINALIDADE
Fiscalização
Transposições Orçamentárias 
Nº __ a __ 
e
Reformulações
aprovadas]]</f>
        <v>0</v>
      </c>
      <c r="BF252" s="93"/>
      <c r="BG252" s="201" t="e">
        <f>Tabela115[[#This Row],[FINALIDADE
Fiscalização
Despesa Liquidada até __/__/____]]/Tabela115[[#This Row],[FINALIDADE
Fiscalização
Orçamento 
Atualizado]]</f>
        <v>#DIV/0!</v>
      </c>
      <c r="BH252" s="93"/>
      <c r="BI252" s="201" t="e">
        <f>Tabela115[[#This Row],[FINALIDADE
Fiscalização
(+)
Suplementação
 proposta para a
_ª Reformulação]]/Tabela115[[#This Row],[FINALIDADE
Fiscalização
Orçamento 
Atualizado]]</f>
        <v>#DIV/0!</v>
      </c>
      <c r="BJ252" s="93"/>
      <c r="BK252" s="201" t="e">
        <f>Tabela115[[#This Row],[FINALIDADE
Fiscalização
(-)
Redução
proposta para a
_ª Reformulação]]/Tabela115[[#This Row],[FINALIDADE
Fiscalização
Orçamento 
Atualizado]]</f>
        <v>#DIV/0!</v>
      </c>
      <c r="BL25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2" s="31"/>
      <c r="BN252" s="93"/>
      <c r="BO252" s="93">
        <f>Tabela115[[#This Row],[FINALIDADE
Registro
Proposta Orçamentária Inicial]]+Tabela115[[#This Row],[FINALIDADE
Registro
Transposições Orçamentárias 
Nº __ a __ 
e
Reformulações
aprovadas]]</f>
        <v>0</v>
      </c>
      <c r="BP252" s="93"/>
      <c r="BQ252" s="202" t="e">
        <f>Tabela115[[#This Row],[FINALIDADE
Registro
Despesa Liquidada até __/__/____]]/Tabela115[[#This Row],[FINALIDADE
Registro
Orçamento 
Atualizado]]</f>
        <v>#DIV/0!</v>
      </c>
      <c r="BR252" s="93"/>
      <c r="BS252" s="202" t="e">
        <f>Tabela115[[#This Row],[FINALIDADE
Registro
(+)
Suplementação
 proposta para a
_ª Reformulação]]/Tabela115[[#This Row],[FINALIDADE
Registro
Orçamento 
Atualizado]]</f>
        <v>#DIV/0!</v>
      </c>
      <c r="BT252" s="93"/>
      <c r="BU252" s="202" t="e">
        <f>Tabela115[[#This Row],[FINALIDADE
Registro
(-)
Redução
proposta para a
_ª Reformulação]]/Tabela115[[#This Row],[FINALIDADE
Registro
Orçamento 
Atualizado]]</f>
        <v>#DIV/0!</v>
      </c>
      <c r="BV25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2" s="244"/>
      <c r="BX252" s="31"/>
      <c r="BY25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2" s="93"/>
      <c r="CA252" s="201" t="e">
        <f>Tabela115[[#This Row],[FINALIDADE
Julgamento e Normatização
Despesa Liquidada até __/__/____]]/Tabela115[[#This Row],[FINALIDADE
Julgamento e Normatização
Orçamento 
Atualizado]]</f>
        <v>#DIV/0!</v>
      </c>
      <c r="CB252" s="93"/>
      <c r="CC25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2" s="93"/>
      <c r="CE25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2" s="31"/>
      <c r="CI252" s="31"/>
      <c r="CJ25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2" s="93"/>
      <c r="CL252" s="201" t="e">
        <f>Tabela115[[#This Row],[GESTÃO
Comunicação 
e Eventos
Despesa Liquidada até __/__/____]]/Tabela115[[#This Row],[GESTÃO
Comunicação 
e Eventos
Orçamento 
Atualizado]]</f>
        <v>#DIV/0!</v>
      </c>
      <c r="CM252" s="93"/>
      <c r="CN252" s="201" t="e">
        <f>Tabela115[[#This Row],[GESTÃO
Comunicação 
e Eventos
(+)
Suplementação
 proposta para a
_ª Reformulação]]/Tabela115[[#This Row],[GESTÃO
Comunicação 
e Eventos
Orçamento 
Atualizado]]</f>
        <v>#DIV/0!</v>
      </c>
      <c r="CO252" s="93"/>
      <c r="CP252" s="201" t="e">
        <f>-Tabela115[[#This Row],[GESTÃO
Comunicação 
e Eventos
(-)
Redução
proposta para a
_ª Reformulação]]/Tabela115[[#This Row],[GESTÃO
Comunicação 
e Eventos
Orçamento 
Atualizado]]</f>
        <v>#DIV/0!</v>
      </c>
      <c r="CQ25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2" s="31"/>
      <c r="CS252" s="31"/>
      <c r="CT25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2" s="93"/>
      <c r="CV252" s="201" t="e">
        <f>Tabela115[[#This Row],[GESTÃO
Suporte Técnico-Administrativo
Despesa Liquidada até __/__/____]]/Tabela115[[#This Row],[GESTÃO
Suporte Técnico-Administrativo
Orçamento 
Atualizado]]</f>
        <v>#DIV/0!</v>
      </c>
      <c r="CW252" s="93"/>
      <c r="CX25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2" s="93"/>
      <c r="CZ25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2" s="31"/>
      <c r="DC252" s="31"/>
      <c r="DD25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2" s="93"/>
      <c r="DF252" s="201" t="e">
        <f>Tabela115[[#This Row],[GESTÃO
Tecnologia da
Informação
Despesa Liquidada até __/__/____]]/Tabela115[[#This Row],[GESTÃO
Tecnologia da
Informação
Orçamento 
Atualizado]]</f>
        <v>#DIV/0!</v>
      </c>
      <c r="DG252" s="93"/>
      <c r="DH25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2" s="93"/>
      <c r="DJ252" s="201" t="e">
        <f>-Tabela115[[#This Row],[GESTÃO
Tecnologia da
Informação
(-)
Redução
proposta para a
_ª Reformulação]]/Tabela115[[#This Row],[GESTÃO
Tecnologia da
Informação
Orçamento 
Atualizado]]</f>
        <v>#DIV/0!</v>
      </c>
      <c r="DK25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2" s="31"/>
      <c r="DM252" s="31"/>
      <c r="DN252" s="31">
        <f>Tabela115[[#This Row],[GESTÃO
Infraestrutura
Proposta Orçamentária Inicial]]+Tabela115[[#This Row],[GESTÃO
Infraestrutura
Transposições Orçamentárias 
Nº __ a __ 
e
Reformulações
aprovadas]]</f>
        <v>0</v>
      </c>
      <c r="DO252" s="93"/>
      <c r="DP252" s="201" t="e">
        <f>Tabela115[[#This Row],[GESTÃO
Infraestrutura
Despesa Liquidada até __/__/____]]/Tabela115[[#This Row],[GESTÃO
Infraestrutura
Orçamento 
Atualizado]]</f>
        <v>#DIV/0!</v>
      </c>
      <c r="DQ252" s="93"/>
      <c r="DR252" s="201" t="e">
        <f>Tabela115[[#This Row],[GESTÃO
Infraestrutura
(+)
Suplementação
 proposta para a
_ª Reformulação]]/Tabela115[[#This Row],[GESTÃO
Infraestrutura
Orçamento 
Atualizado]]</f>
        <v>#DIV/0!</v>
      </c>
      <c r="DS252" s="93"/>
      <c r="DT252" s="201" t="e">
        <f>Tabela115[[#This Row],[GESTÃO
Infraestrutura
(-)
Redução
proposta para a
_ª Reformulação]]/Tabela115[[#This Row],[GESTÃO
Infraestrutura
Orçamento 
Atualizado]]</f>
        <v>#DIV/0!</v>
      </c>
      <c r="DU25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2" s="89"/>
    </row>
    <row r="253" spans="1:127" s="18" customFormat="1" ht="12" x14ac:dyDescent="0.25">
      <c r="A253" s="85" t="s">
        <v>849</v>
      </c>
      <c r="B253" s="213" t="s">
        <v>385</v>
      </c>
      <c r="C253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3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3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3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3" s="230" t="e">
        <f>Tabela115[[#This Row],[DESPESA
LIQUIDADA ATÉ
 __/__/____]]/Tabela115[[#This Row],[ORÇAMENTO
ATUALIZADO]]</f>
        <v>#DIV/0!</v>
      </c>
      <c r="H253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3" s="266" t="e">
        <f>Tabela115[[#This Row],[(+)
SUPLEMENTAÇÃO
PROPOSTA PARA A
_ª
REFORMULAÇÃO]]/Tabela115[[#This Row],[ORÇAMENTO
ATUALIZADO]]</f>
        <v>#DIV/0!</v>
      </c>
      <c r="J253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3" s="266" t="e">
        <f>-Tabela115[[#This Row],[(-)
REDUÇÃO
PROPOSTA PARA A
_ª
REFORMULAÇÃO]]/Tabela115[[#This Row],[ORÇAMENTO
ATUALIZADO]]</f>
        <v>#DIV/0!</v>
      </c>
      <c r="L253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3" s="268" t="e">
        <f>(Tabela115[[#This Row],[PROPOSTA
ORÇAMENTÁRIA
ATUALIZADA
APÓS A
_ª
REFORMULAÇÃO]]/Tabela115[[#This Row],[ORÇAMENTO
ATUALIZADO]])-1</f>
        <v>#DIV/0!</v>
      </c>
      <c r="N253" s="225"/>
      <c r="O253" s="93"/>
      <c r="P253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3" s="93"/>
      <c r="R253" s="201" t="e">
        <f>Tabela115[[#This Row],[GOVERNANÇA
Direção e
Liderança
Despesa Liquidada até __/__/____]]/Tabela115[[#This Row],[GOVERNANÇA
Direção e
Liderança
Orçamento 
Atualizado]]</f>
        <v>#DIV/0!</v>
      </c>
      <c r="S253" s="93"/>
      <c r="T253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3" s="93"/>
      <c r="V253" s="202" t="e">
        <f>-Tabela115[[#This Row],[GOVERNANÇA
Direção e
Liderança
(-)
Redução
proposta para a
_ª Reformulação]]/Tabela115[[#This Row],[GOVERNANÇA
Direção e
Liderança
Orçamento 
Atualizado]]</f>
        <v>#DIV/0!</v>
      </c>
      <c r="W253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3" s="31"/>
      <c r="Y253" s="31"/>
      <c r="Z253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3" s="93"/>
      <c r="AB253" s="201" t="e">
        <f>Tabela115[[#This Row],[GOVERNANÇA
Relacionamento 
Institucional
Despesa Liquidada até __/__/____]]/Tabela115[[#This Row],[GOVERNANÇA
Relacionamento 
Institucional
Orçamento 
Atualizado]]</f>
        <v>#DIV/0!</v>
      </c>
      <c r="AC253" s="93"/>
      <c r="AD253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3" s="93"/>
      <c r="AF253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3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3" s="31"/>
      <c r="AI253" s="93"/>
      <c r="AJ253" s="93">
        <f>Tabela115[[#This Row],[GOVERNANÇA
Estratégia
Proposta Orçamentária Inicial]]+Tabela115[[#This Row],[GOVERNANÇA
Estratégia
Transposições Orçamentárias 
Nº __ a __ 
e
Reformulações
aprovadas]]</f>
        <v>0</v>
      </c>
      <c r="AK253" s="93"/>
      <c r="AL253" s="202" t="e">
        <f>Tabela115[[#This Row],[GOVERNANÇA
Estratégia
Despesa Liquidada até __/__/____]]/Tabela115[[#This Row],[GOVERNANÇA
Estratégia
Orçamento 
Atualizado]]</f>
        <v>#DIV/0!</v>
      </c>
      <c r="AM253" s="93"/>
      <c r="AN253" s="201" t="e">
        <f>Tabela115[[#This Row],[GOVERNANÇA
Estratégia
(+)
Suplementação
 proposta para a
_ª Reformulação]]/Tabela115[[#This Row],[GOVERNANÇA
Estratégia
Orçamento 
Atualizado]]</f>
        <v>#DIV/0!</v>
      </c>
      <c r="AO253" s="93"/>
      <c r="AP253" s="201" t="e">
        <f>-Tabela115[[#This Row],[GOVERNANÇA
Estratégia
(-)
Redução
proposta para a
_ª Reformulação]]/Tabela115[[#This Row],[GOVERNANÇA
Estratégia
Orçamento 
Atualizado]]</f>
        <v>#DIV/0!</v>
      </c>
      <c r="AQ253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3" s="31"/>
      <c r="AS253" s="93"/>
      <c r="AT253" s="93">
        <f>Tabela115[[#This Row],[GOVERNANÇA
Controle
Proposta Orçamentária Inicial]]+Tabela115[[#This Row],[GOVERNANÇA
Controle
Transposições Orçamentárias 
Nº __ a __ 
e
Reformulações
aprovadas]]</f>
        <v>0</v>
      </c>
      <c r="AU253" s="93"/>
      <c r="AV253" s="201" t="e">
        <f>Tabela115[[#This Row],[GOVERNANÇA
Controle
Despesa Liquidada até __/__/____]]/Tabela115[[#This Row],[GOVERNANÇA
Controle
Orçamento 
Atualizado]]</f>
        <v>#DIV/0!</v>
      </c>
      <c r="AW253" s="93"/>
      <c r="AX253" s="201" t="e">
        <f>Tabela115[[#This Row],[GOVERNANÇA
Controle
(+)
Suplementação
 proposta para a
_ª Reformulação]]/Tabela115[[#This Row],[GOVERNANÇA
Controle
Orçamento 
Atualizado]]</f>
        <v>#DIV/0!</v>
      </c>
      <c r="AY253" s="93"/>
      <c r="AZ253" s="201" t="e">
        <f>-Tabela115[[#This Row],[GOVERNANÇA
Controle
(-)
Redução
proposta para a
_ª Reformulação]]/Tabela115[[#This Row],[GOVERNANÇA
Controle
Orçamento 
Atualizado]]</f>
        <v>#DIV/0!</v>
      </c>
      <c r="BA253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3" s="225"/>
      <c r="BD253" s="93"/>
      <c r="BE253" s="93">
        <f>Tabela115[[#This Row],[FINALIDADE
Fiscalização
Proposta Orçamentária Inicial]]+Tabela115[[#This Row],[FINALIDADE
Fiscalização
Transposições Orçamentárias 
Nº __ a __ 
e
Reformulações
aprovadas]]</f>
        <v>0</v>
      </c>
      <c r="BF253" s="93"/>
      <c r="BG253" s="201" t="e">
        <f>Tabela115[[#This Row],[FINALIDADE
Fiscalização
Despesa Liquidada até __/__/____]]/Tabela115[[#This Row],[FINALIDADE
Fiscalização
Orçamento 
Atualizado]]</f>
        <v>#DIV/0!</v>
      </c>
      <c r="BH253" s="93"/>
      <c r="BI253" s="201" t="e">
        <f>Tabela115[[#This Row],[FINALIDADE
Fiscalização
(+)
Suplementação
 proposta para a
_ª Reformulação]]/Tabela115[[#This Row],[FINALIDADE
Fiscalização
Orçamento 
Atualizado]]</f>
        <v>#DIV/0!</v>
      </c>
      <c r="BJ253" s="93"/>
      <c r="BK253" s="201" t="e">
        <f>Tabela115[[#This Row],[FINALIDADE
Fiscalização
(-)
Redução
proposta para a
_ª Reformulação]]/Tabela115[[#This Row],[FINALIDADE
Fiscalização
Orçamento 
Atualizado]]</f>
        <v>#DIV/0!</v>
      </c>
      <c r="BL253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3" s="31"/>
      <c r="BN253" s="93"/>
      <c r="BO253" s="93">
        <f>Tabela115[[#This Row],[FINALIDADE
Registro
Proposta Orçamentária Inicial]]+Tabela115[[#This Row],[FINALIDADE
Registro
Transposições Orçamentárias 
Nº __ a __ 
e
Reformulações
aprovadas]]</f>
        <v>0</v>
      </c>
      <c r="BP253" s="93"/>
      <c r="BQ253" s="202" t="e">
        <f>Tabela115[[#This Row],[FINALIDADE
Registro
Despesa Liquidada até __/__/____]]/Tabela115[[#This Row],[FINALIDADE
Registro
Orçamento 
Atualizado]]</f>
        <v>#DIV/0!</v>
      </c>
      <c r="BR253" s="93"/>
      <c r="BS253" s="202" t="e">
        <f>Tabela115[[#This Row],[FINALIDADE
Registro
(+)
Suplementação
 proposta para a
_ª Reformulação]]/Tabela115[[#This Row],[FINALIDADE
Registro
Orçamento 
Atualizado]]</f>
        <v>#DIV/0!</v>
      </c>
      <c r="BT253" s="93"/>
      <c r="BU253" s="202" t="e">
        <f>Tabela115[[#This Row],[FINALIDADE
Registro
(-)
Redução
proposta para a
_ª Reformulação]]/Tabela115[[#This Row],[FINALIDADE
Registro
Orçamento 
Atualizado]]</f>
        <v>#DIV/0!</v>
      </c>
      <c r="BV253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3" s="244"/>
      <c r="BX253" s="31"/>
      <c r="BY253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3" s="93"/>
      <c r="CA253" s="201" t="e">
        <f>Tabela115[[#This Row],[FINALIDADE
Julgamento e Normatização
Despesa Liquidada até __/__/____]]/Tabela115[[#This Row],[FINALIDADE
Julgamento e Normatização
Orçamento 
Atualizado]]</f>
        <v>#DIV/0!</v>
      </c>
      <c r="CB253" s="93"/>
      <c r="CC253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3" s="93"/>
      <c r="CE253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3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3" s="31"/>
      <c r="CI253" s="31"/>
      <c r="CJ253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3" s="93"/>
      <c r="CL253" s="201" t="e">
        <f>Tabela115[[#This Row],[GESTÃO
Comunicação 
e Eventos
Despesa Liquidada até __/__/____]]/Tabela115[[#This Row],[GESTÃO
Comunicação 
e Eventos
Orçamento 
Atualizado]]</f>
        <v>#DIV/0!</v>
      </c>
      <c r="CM253" s="93"/>
      <c r="CN253" s="201" t="e">
        <f>Tabela115[[#This Row],[GESTÃO
Comunicação 
e Eventos
(+)
Suplementação
 proposta para a
_ª Reformulação]]/Tabela115[[#This Row],[GESTÃO
Comunicação 
e Eventos
Orçamento 
Atualizado]]</f>
        <v>#DIV/0!</v>
      </c>
      <c r="CO253" s="93"/>
      <c r="CP253" s="201" t="e">
        <f>-Tabela115[[#This Row],[GESTÃO
Comunicação 
e Eventos
(-)
Redução
proposta para a
_ª Reformulação]]/Tabela115[[#This Row],[GESTÃO
Comunicação 
e Eventos
Orçamento 
Atualizado]]</f>
        <v>#DIV/0!</v>
      </c>
      <c r="CQ253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3" s="31"/>
      <c r="CS253" s="31"/>
      <c r="CT253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3" s="93"/>
      <c r="CV253" s="201" t="e">
        <f>Tabela115[[#This Row],[GESTÃO
Suporte Técnico-Administrativo
Despesa Liquidada até __/__/____]]/Tabela115[[#This Row],[GESTÃO
Suporte Técnico-Administrativo
Orçamento 
Atualizado]]</f>
        <v>#DIV/0!</v>
      </c>
      <c r="CW253" s="93"/>
      <c r="CX253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3" s="93"/>
      <c r="CZ253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3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3" s="31"/>
      <c r="DC253" s="31"/>
      <c r="DD253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3" s="93"/>
      <c r="DF253" s="201" t="e">
        <f>Tabela115[[#This Row],[GESTÃO
Tecnologia da
Informação
Despesa Liquidada até __/__/____]]/Tabela115[[#This Row],[GESTÃO
Tecnologia da
Informação
Orçamento 
Atualizado]]</f>
        <v>#DIV/0!</v>
      </c>
      <c r="DG253" s="93"/>
      <c r="DH253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3" s="93"/>
      <c r="DJ253" s="201" t="e">
        <f>-Tabela115[[#This Row],[GESTÃO
Tecnologia da
Informação
(-)
Redução
proposta para a
_ª Reformulação]]/Tabela115[[#This Row],[GESTÃO
Tecnologia da
Informação
Orçamento 
Atualizado]]</f>
        <v>#DIV/0!</v>
      </c>
      <c r="DK253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3" s="31"/>
      <c r="DM253" s="31"/>
      <c r="DN253" s="31">
        <f>Tabela115[[#This Row],[GESTÃO
Infraestrutura
Proposta Orçamentária Inicial]]+Tabela115[[#This Row],[GESTÃO
Infraestrutura
Transposições Orçamentárias 
Nº __ a __ 
e
Reformulações
aprovadas]]</f>
        <v>0</v>
      </c>
      <c r="DO253" s="93"/>
      <c r="DP253" s="201" t="e">
        <f>Tabela115[[#This Row],[GESTÃO
Infraestrutura
Despesa Liquidada até __/__/____]]/Tabela115[[#This Row],[GESTÃO
Infraestrutura
Orçamento 
Atualizado]]</f>
        <v>#DIV/0!</v>
      </c>
      <c r="DQ253" s="93"/>
      <c r="DR253" s="201" t="e">
        <f>Tabela115[[#This Row],[GESTÃO
Infraestrutura
(+)
Suplementação
 proposta para a
_ª Reformulação]]/Tabela115[[#This Row],[GESTÃO
Infraestrutura
Orçamento 
Atualizado]]</f>
        <v>#DIV/0!</v>
      </c>
      <c r="DS253" s="93"/>
      <c r="DT253" s="201" t="e">
        <f>Tabela115[[#This Row],[GESTÃO
Infraestrutura
(-)
Redução
proposta para a
_ª Reformulação]]/Tabela115[[#This Row],[GESTÃO
Infraestrutura
Orçamento 
Atualizado]]</f>
        <v>#DIV/0!</v>
      </c>
      <c r="DU253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3" s="89"/>
    </row>
    <row r="254" spans="1:127" s="18" customFormat="1" ht="12" x14ac:dyDescent="0.25">
      <c r="A254" s="85" t="s">
        <v>850</v>
      </c>
      <c r="B254" s="213" t="s">
        <v>386</v>
      </c>
      <c r="C25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4" s="230" t="e">
        <f>Tabela115[[#This Row],[DESPESA
LIQUIDADA ATÉ
 __/__/____]]/Tabela115[[#This Row],[ORÇAMENTO
ATUALIZADO]]</f>
        <v>#DIV/0!</v>
      </c>
      <c r="H25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4" s="266" t="e">
        <f>Tabela115[[#This Row],[(+)
SUPLEMENTAÇÃO
PROPOSTA PARA A
_ª
REFORMULAÇÃO]]/Tabela115[[#This Row],[ORÇAMENTO
ATUALIZADO]]</f>
        <v>#DIV/0!</v>
      </c>
      <c r="J25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4" s="266" t="e">
        <f>-Tabela115[[#This Row],[(-)
REDUÇÃO
PROPOSTA PARA A
_ª
REFORMULAÇÃO]]/Tabela115[[#This Row],[ORÇAMENTO
ATUALIZADO]]</f>
        <v>#DIV/0!</v>
      </c>
      <c r="L25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4" s="268" t="e">
        <f>(Tabela115[[#This Row],[PROPOSTA
ORÇAMENTÁRIA
ATUALIZADA
APÓS A
_ª
REFORMULAÇÃO]]/Tabela115[[#This Row],[ORÇAMENTO
ATUALIZADO]])-1</f>
        <v>#DIV/0!</v>
      </c>
      <c r="N254" s="225"/>
      <c r="O254" s="93"/>
      <c r="P25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4" s="93"/>
      <c r="R254" s="201" t="e">
        <f>Tabela115[[#This Row],[GOVERNANÇA
Direção e
Liderança
Despesa Liquidada até __/__/____]]/Tabela115[[#This Row],[GOVERNANÇA
Direção e
Liderança
Orçamento 
Atualizado]]</f>
        <v>#DIV/0!</v>
      </c>
      <c r="S254" s="93"/>
      <c r="T25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4" s="93"/>
      <c r="V254" s="202" t="e">
        <f>-Tabela115[[#This Row],[GOVERNANÇA
Direção e
Liderança
(-)
Redução
proposta para a
_ª Reformulação]]/Tabela115[[#This Row],[GOVERNANÇA
Direção e
Liderança
Orçamento 
Atualizado]]</f>
        <v>#DIV/0!</v>
      </c>
      <c r="W25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4" s="31"/>
      <c r="Y254" s="31"/>
      <c r="Z25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4" s="93"/>
      <c r="AB254" s="201" t="e">
        <f>Tabela115[[#This Row],[GOVERNANÇA
Relacionamento 
Institucional
Despesa Liquidada até __/__/____]]/Tabela115[[#This Row],[GOVERNANÇA
Relacionamento 
Institucional
Orçamento 
Atualizado]]</f>
        <v>#DIV/0!</v>
      </c>
      <c r="AC254" s="93"/>
      <c r="AD25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4" s="93"/>
      <c r="AF25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4" s="31"/>
      <c r="AI254" s="93"/>
      <c r="AJ254" s="93">
        <f>Tabela115[[#This Row],[GOVERNANÇA
Estratégia
Proposta Orçamentária Inicial]]+Tabela115[[#This Row],[GOVERNANÇA
Estratégia
Transposições Orçamentárias 
Nº __ a __ 
e
Reformulações
aprovadas]]</f>
        <v>0</v>
      </c>
      <c r="AK254" s="93"/>
      <c r="AL254" s="202" t="e">
        <f>Tabela115[[#This Row],[GOVERNANÇA
Estratégia
Despesa Liquidada até __/__/____]]/Tabela115[[#This Row],[GOVERNANÇA
Estratégia
Orçamento 
Atualizado]]</f>
        <v>#DIV/0!</v>
      </c>
      <c r="AM254" s="93"/>
      <c r="AN254" s="201" t="e">
        <f>Tabela115[[#This Row],[GOVERNANÇA
Estratégia
(+)
Suplementação
 proposta para a
_ª Reformulação]]/Tabela115[[#This Row],[GOVERNANÇA
Estratégia
Orçamento 
Atualizado]]</f>
        <v>#DIV/0!</v>
      </c>
      <c r="AO254" s="93"/>
      <c r="AP254" s="201" t="e">
        <f>-Tabela115[[#This Row],[GOVERNANÇA
Estratégia
(-)
Redução
proposta para a
_ª Reformulação]]/Tabela115[[#This Row],[GOVERNANÇA
Estratégia
Orçamento 
Atualizado]]</f>
        <v>#DIV/0!</v>
      </c>
      <c r="AQ25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4" s="31"/>
      <c r="AS254" s="93"/>
      <c r="AT254" s="93">
        <f>Tabela115[[#This Row],[GOVERNANÇA
Controle
Proposta Orçamentária Inicial]]+Tabela115[[#This Row],[GOVERNANÇA
Controle
Transposições Orçamentárias 
Nº __ a __ 
e
Reformulações
aprovadas]]</f>
        <v>0</v>
      </c>
      <c r="AU254" s="93"/>
      <c r="AV254" s="201" t="e">
        <f>Tabela115[[#This Row],[GOVERNANÇA
Controle
Despesa Liquidada até __/__/____]]/Tabela115[[#This Row],[GOVERNANÇA
Controle
Orçamento 
Atualizado]]</f>
        <v>#DIV/0!</v>
      </c>
      <c r="AW254" s="93"/>
      <c r="AX254" s="201" t="e">
        <f>Tabela115[[#This Row],[GOVERNANÇA
Controle
(+)
Suplementação
 proposta para a
_ª Reformulação]]/Tabela115[[#This Row],[GOVERNANÇA
Controle
Orçamento 
Atualizado]]</f>
        <v>#DIV/0!</v>
      </c>
      <c r="AY254" s="93"/>
      <c r="AZ254" s="201" t="e">
        <f>-Tabela115[[#This Row],[GOVERNANÇA
Controle
(-)
Redução
proposta para a
_ª Reformulação]]/Tabela115[[#This Row],[GOVERNANÇA
Controle
Orçamento 
Atualizado]]</f>
        <v>#DIV/0!</v>
      </c>
      <c r="BA25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4" s="225"/>
      <c r="BD254" s="93"/>
      <c r="BE254" s="93">
        <f>Tabela115[[#This Row],[FINALIDADE
Fiscalização
Proposta Orçamentária Inicial]]+Tabela115[[#This Row],[FINALIDADE
Fiscalização
Transposições Orçamentárias 
Nº __ a __ 
e
Reformulações
aprovadas]]</f>
        <v>0</v>
      </c>
      <c r="BF254" s="93"/>
      <c r="BG254" s="201" t="e">
        <f>Tabela115[[#This Row],[FINALIDADE
Fiscalização
Despesa Liquidada até __/__/____]]/Tabela115[[#This Row],[FINALIDADE
Fiscalização
Orçamento 
Atualizado]]</f>
        <v>#DIV/0!</v>
      </c>
      <c r="BH254" s="93"/>
      <c r="BI254" s="201" t="e">
        <f>Tabela115[[#This Row],[FINALIDADE
Fiscalização
(+)
Suplementação
 proposta para a
_ª Reformulação]]/Tabela115[[#This Row],[FINALIDADE
Fiscalização
Orçamento 
Atualizado]]</f>
        <v>#DIV/0!</v>
      </c>
      <c r="BJ254" s="93"/>
      <c r="BK254" s="201" t="e">
        <f>Tabela115[[#This Row],[FINALIDADE
Fiscalização
(-)
Redução
proposta para a
_ª Reformulação]]/Tabela115[[#This Row],[FINALIDADE
Fiscalização
Orçamento 
Atualizado]]</f>
        <v>#DIV/0!</v>
      </c>
      <c r="BL25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4" s="31"/>
      <c r="BN254" s="93"/>
      <c r="BO254" s="93">
        <f>Tabela115[[#This Row],[FINALIDADE
Registro
Proposta Orçamentária Inicial]]+Tabela115[[#This Row],[FINALIDADE
Registro
Transposições Orçamentárias 
Nº __ a __ 
e
Reformulações
aprovadas]]</f>
        <v>0</v>
      </c>
      <c r="BP254" s="93"/>
      <c r="BQ254" s="202" t="e">
        <f>Tabela115[[#This Row],[FINALIDADE
Registro
Despesa Liquidada até __/__/____]]/Tabela115[[#This Row],[FINALIDADE
Registro
Orçamento 
Atualizado]]</f>
        <v>#DIV/0!</v>
      </c>
      <c r="BR254" s="93"/>
      <c r="BS254" s="202" t="e">
        <f>Tabela115[[#This Row],[FINALIDADE
Registro
(+)
Suplementação
 proposta para a
_ª Reformulação]]/Tabela115[[#This Row],[FINALIDADE
Registro
Orçamento 
Atualizado]]</f>
        <v>#DIV/0!</v>
      </c>
      <c r="BT254" s="93"/>
      <c r="BU254" s="202" t="e">
        <f>Tabela115[[#This Row],[FINALIDADE
Registro
(-)
Redução
proposta para a
_ª Reformulação]]/Tabela115[[#This Row],[FINALIDADE
Registro
Orçamento 
Atualizado]]</f>
        <v>#DIV/0!</v>
      </c>
      <c r="BV25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4" s="244"/>
      <c r="BX254" s="31"/>
      <c r="BY25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4" s="93"/>
      <c r="CA254" s="201" t="e">
        <f>Tabela115[[#This Row],[FINALIDADE
Julgamento e Normatização
Despesa Liquidada até __/__/____]]/Tabela115[[#This Row],[FINALIDADE
Julgamento e Normatização
Orçamento 
Atualizado]]</f>
        <v>#DIV/0!</v>
      </c>
      <c r="CB254" s="93"/>
      <c r="CC25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4" s="93"/>
      <c r="CE25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4" s="31"/>
      <c r="CI254" s="31"/>
      <c r="CJ25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4" s="93"/>
      <c r="CL254" s="201" t="e">
        <f>Tabela115[[#This Row],[GESTÃO
Comunicação 
e Eventos
Despesa Liquidada até __/__/____]]/Tabela115[[#This Row],[GESTÃO
Comunicação 
e Eventos
Orçamento 
Atualizado]]</f>
        <v>#DIV/0!</v>
      </c>
      <c r="CM254" s="93"/>
      <c r="CN254" s="201" t="e">
        <f>Tabela115[[#This Row],[GESTÃO
Comunicação 
e Eventos
(+)
Suplementação
 proposta para a
_ª Reformulação]]/Tabela115[[#This Row],[GESTÃO
Comunicação 
e Eventos
Orçamento 
Atualizado]]</f>
        <v>#DIV/0!</v>
      </c>
      <c r="CO254" s="93"/>
      <c r="CP254" s="201" t="e">
        <f>-Tabela115[[#This Row],[GESTÃO
Comunicação 
e Eventos
(-)
Redução
proposta para a
_ª Reformulação]]/Tabela115[[#This Row],[GESTÃO
Comunicação 
e Eventos
Orçamento 
Atualizado]]</f>
        <v>#DIV/0!</v>
      </c>
      <c r="CQ25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4" s="31"/>
      <c r="CS254" s="31"/>
      <c r="CT25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4" s="93"/>
      <c r="CV254" s="201" t="e">
        <f>Tabela115[[#This Row],[GESTÃO
Suporte Técnico-Administrativo
Despesa Liquidada até __/__/____]]/Tabela115[[#This Row],[GESTÃO
Suporte Técnico-Administrativo
Orçamento 
Atualizado]]</f>
        <v>#DIV/0!</v>
      </c>
      <c r="CW254" s="93"/>
      <c r="CX25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4" s="93"/>
      <c r="CZ25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4" s="31"/>
      <c r="DC254" s="31"/>
      <c r="DD25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4" s="93"/>
      <c r="DF254" s="201" t="e">
        <f>Tabela115[[#This Row],[GESTÃO
Tecnologia da
Informação
Despesa Liquidada até __/__/____]]/Tabela115[[#This Row],[GESTÃO
Tecnologia da
Informação
Orçamento 
Atualizado]]</f>
        <v>#DIV/0!</v>
      </c>
      <c r="DG254" s="93"/>
      <c r="DH25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4" s="93"/>
      <c r="DJ254" s="201" t="e">
        <f>-Tabela115[[#This Row],[GESTÃO
Tecnologia da
Informação
(-)
Redução
proposta para a
_ª Reformulação]]/Tabela115[[#This Row],[GESTÃO
Tecnologia da
Informação
Orçamento 
Atualizado]]</f>
        <v>#DIV/0!</v>
      </c>
      <c r="DK25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4" s="31"/>
      <c r="DM254" s="31"/>
      <c r="DN254" s="31">
        <f>Tabela115[[#This Row],[GESTÃO
Infraestrutura
Proposta Orçamentária Inicial]]+Tabela115[[#This Row],[GESTÃO
Infraestrutura
Transposições Orçamentárias 
Nº __ a __ 
e
Reformulações
aprovadas]]</f>
        <v>0</v>
      </c>
      <c r="DO254" s="93"/>
      <c r="DP254" s="201" t="e">
        <f>Tabela115[[#This Row],[GESTÃO
Infraestrutura
Despesa Liquidada até __/__/____]]/Tabela115[[#This Row],[GESTÃO
Infraestrutura
Orçamento 
Atualizado]]</f>
        <v>#DIV/0!</v>
      </c>
      <c r="DQ254" s="93"/>
      <c r="DR254" s="201" t="e">
        <f>Tabela115[[#This Row],[GESTÃO
Infraestrutura
(+)
Suplementação
 proposta para a
_ª Reformulação]]/Tabela115[[#This Row],[GESTÃO
Infraestrutura
Orçamento 
Atualizado]]</f>
        <v>#DIV/0!</v>
      </c>
      <c r="DS254" s="93"/>
      <c r="DT254" s="201" t="e">
        <f>Tabela115[[#This Row],[GESTÃO
Infraestrutura
(-)
Redução
proposta para a
_ª Reformulação]]/Tabela115[[#This Row],[GESTÃO
Infraestrutura
Orçamento 
Atualizado]]</f>
        <v>#DIV/0!</v>
      </c>
      <c r="DU25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4" s="89"/>
    </row>
    <row r="255" spans="1:127" s="18" customFormat="1" ht="12" x14ac:dyDescent="0.25">
      <c r="A255" s="85" t="s">
        <v>851</v>
      </c>
      <c r="B255" s="213" t="s">
        <v>387</v>
      </c>
      <c r="C255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5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5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5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5" s="230" t="e">
        <f>Tabela115[[#This Row],[DESPESA
LIQUIDADA ATÉ
 __/__/____]]/Tabela115[[#This Row],[ORÇAMENTO
ATUALIZADO]]</f>
        <v>#DIV/0!</v>
      </c>
      <c r="H255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5" s="266" t="e">
        <f>Tabela115[[#This Row],[(+)
SUPLEMENTAÇÃO
PROPOSTA PARA A
_ª
REFORMULAÇÃO]]/Tabela115[[#This Row],[ORÇAMENTO
ATUALIZADO]]</f>
        <v>#DIV/0!</v>
      </c>
      <c r="J255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5" s="266" t="e">
        <f>-Tabela115[[#This Row],[(-)
REDUÇÃO
PROPOSTA PARA A
_ª
REFORMULAÇÃO]]/Tabela115[[#This Row],[ORÇAMENTO
ATUALIZADO]]</f>
        <v>#DIV/0!</v>
      </c>
      <c r="L255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5" s="268" t="e">
        <f>(Tabela115[[#This Row],[PROPOSTA
ORÇAMENTÁRIA
ATUALIZADA
APÓS A
_ª
REFORMULAÇÃO]]/Tabela115[[#This Row],[ORÇAMENTO
ATUALIZADO]])-1</f>
        <v>#DIV/0!</v>
      </c>
      <c r="N255" s="225"/>
      <c r="O255" s="93"/>
      <c r="P255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5" s="93"/>
      <c r="R255" s="201" t="e">
        <f>Tabela115[[#This Row],[GOVERNANÇA
Direção e
Liderança
Despesa Liquidada até __/__/____]]/Tabela115[[#This Row],[GOVERNANÇA
Direção e
Liderança
Orçamento 
Atualizado]]</f>
        <v>#DIV/0!</v>
      </c>
      <c r="S255" s="93"/>
      <c r="T255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5" s="93"/>
      <c r="V255" s="202" t="e">
        <f>-Tabela115[[#This Row],[GOVERNANÇA
Direção e
Liderança
(-)
Redução
proposta para a
_ª Reformulação]]/Tabela115[[#This Row],[GOVERNANÇA
Direção e
Liderança
Orçamento 
Atualizado]]</f>
        <v>#DIV/0!</v>
      </c>
      <c r="W255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5" s="31"/>
      <c r="Y255" s="31"/>
      <c r="Z255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5" s="93"/>
      <c r="AB255" s="201" t="e">
        <f>Tabela115[[#This Row],[GOVERNANÇA
Relacionamento 
Institucional
Despesa Liquidada até __/__/____]]/Tabela115[[#This Row],[GOVERNANÇA
Relacionamento 
Institucional
Orçamento 
Atualizado]]</f>
        <v>#DIV/0!</v>
      </c>
      <c r="AC255" s="93"/>
      <c r="AD255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5" s="93"/>
      <c r="AF255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5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5" s="31"/>
      <c r="AI255" s="93"/>
      <c r="AJ255" s="93">
        <f>Tabela115[[#This Row],[GOVERNANÇA
Estratégia
Proposta Orçamentária Inicial]]+Tabela115[[#This Row],[GOVERNANÇA
Estratégia
Transposições Orçamentárias 
Nº __ a __ 
e
Reformulações
aprovadas]]</f>
        <v>0</v>
      </c>
      <c r="AK255" s="93"/>
      <c r="AL255" s="202" t="e">
        <f>Tabela115[[#This Row],[GOVERNANÇA
Estratégia
Despesa Liquidada até __/__/____]]/Tabela115[[#This Row],[GOVERNANÇA
Estratégia
Orçamento 
Atualizado]]</f>
        <v>#DIV/0!</v>
      </c>
      <c r="AM255" s="93"/>
      <c r="AN255" s="201" t="e">
        <f>Tabela115[[#This Row],[GOVERNANÇA
Estratégia
(+)
Suplementação
 proposta para a
_ª Reformulação]]/Tabela115[[#This Row],[GOVERNANÇA
Estratégia
Orçamento 
Atualizado]]</f>
        <v>#DIV/0!</v>
      </c>
      <c r="AO255" s="93"/>
      <c r="AP255" s="201" t="e">
        <f>-Tabela115[[#This Row],[GOVERNANÇA
Estratégia
(-)
Redução
proposta para a
_ª Reformulação]]/Tabela115[[#This Row],[GOVERNANÇA
Estratégia
Orçamento 
Atualizado]]</f>
        <v>#DIV/0!</v>
      </c>
      <c r="AQ255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5" s="31"/>
      <c r="AS255" s="93"/>
      <c r="AT255" s="93">
        <f>Tabela115[[#This Row],[GOVERNANÇA
Controle
Proposta Orçamentária Inicial]]+Tabela115[[#This Row],[GOVERNANÇA
Controle
Transposições Orçamentárias 
Nº __ a __ 
e
Reformulações
aprovadas]]</f>
        <v>0</v>
      </c>
      <c r="AU255" s="93"/>
      <c r="AV255" s="201" t="e">
        <f>Tabela115[[#This Row],[GOVERNANÇA
Controle
Despesa Liquidada até __/__/____]]/Tabela115[[#This Row],[GOVERNANÇA
Controle
Orçamento 
Atualizado]]</f>
        <v>#DIV/0!</v>
      </c>
      <c r="AW255" s="93"/>
      <c r="AX255" s="201" t="e">
        <f>Tabela115[[#This Row],[GOVERNANÇA
Controle
(+)
Suplementação
 proposta para a
_ª Reformulação]]/Tabela115[[#This Row],[GOVERNANÇA
Controle
Orçamento 
Atualizado]]</f>
        <v>#DIV/0!</v>
      </c>
      <c r="AY255" s="93"/>
      <c r="AZ255" s="201" t="e">
        <f>-Tabela115[[#This Row],[GOVERNANÇA
Controle
(-)
Redução
proposta para a
_ª Reformulação]]/Tabela115[[#This Row],[GOVERNANÇA
Controle
Orçamento 
Atualizado]]</f>
        <v>#DIV/0!</v>
      </c>
      <c r="BA255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5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5" s="225"/>
      <c r="BD255" s="93"/>
      <c r="BE255" s="93">
        <f>Tabela115[[#This Row],[FINALIDADE
Fiscalização
Proposta Orçamentária Inicial]]+Tabela115[[#This Row],[FINALIDADE
Fiscalização
Transposições Orçamentárias 
Nº __ a __ 
e
Reformulações
aprovadas]]</f>
        <v>0</v>
      </c>
      <c r="BF255" s="93"/>
      <c r="BG255" s="201" t="e">
        <f>Tabela115[[#This Row],[FINALIDADE
Fiscalização
Despesa Liquidada até __/__/____]]/Tabela115[[#This Row],[FINALIDADE
Fiscalização
Orçamento 
Atualizado]]</f>
        <v>#DIV/0!</v>
      </c>
      <c r="BH255" s="93"/>
      <c r="BI255" s="201" t="e">
        <f>Tabela115[[#This Row],[FINALIDADE
Fiscalização
(+)
Suplementação
 proposta para a
_ª Reformulação]]/Tabela115[[#This Row],[FINALIDADE
Fiscalização
Orçamento 
Atualizado]]</f>
        <v>#DIV/0!</v>
      </c>
      <c r="BJ255" s="93"/>
      <c r="BK255" s="201" t="e">
        <f>Tabela115[[#This Row],[FINALIDADE
Fiscalização
(-)
Redução
proposta para a
_ª Reformulação]]/Tabela115[[#This Row],[FINALIDADE
Fiscalização
Orçamento 
Atualizado]]</f>
        <v>#DIV/0!</v>
      </c>
      <c r="BL255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5" s="31"/>
      <c r="BN255" s="93"/>
      <c r="BO255" s="93">
        <f>Tabela115[[#This Row],[FINALIDADE
Registro
Proposta Orçamentária Inicial]]+Tabela115[[#This Row],[FINALIDADE
Registro
Transposições Orçamentárias 
Nº __ a __ 
e
Reformulações
aprovadas]]</f>
        <v>0</v>
      </c>
      <c r="BP255" s="93"/>
      <c r="BQ255" s="202" t="e">
        <f>Tabela115[[#This Row],[FINALIDADE
Registro
Despesa Liquidada até __/__/____]]/Tabela115[[#This Row],[FINALIDADE
Registro
Orçamento 
Atualizado]]</f>
        <v>#DIV/0!</v>
      </c>
      <c r="BR255" s="93"/>
      <c r="BS255" s="202" t="e">
        <f>Tabela115[[#This Row],[FINALIDADE
Registro
(+)
Suplementação
 proposta para a
_ª Reformulação]]/Tabela115[[#This Row],[FINALIDADE
Registro
Orçamento 
Atualizado]]</f>
        <v>#DIV/0!</v>
      </c>
      <c r="BT255" s="93"/>
      <c r="BU255" s="202" t="e">
        <f>Tabela115[[#This Row],[FINALIDADE
Registro
(-)
Redução
proposta para a
_ª Reformulação]]/Tabela115[[#This Row],[FINALIDADE
Registro
Orçamento 
Atualizado]]</f>
        <v>#DIV/0!</v>
      </c>
      <c r="BV255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5" s="244"/>
      <c r="BX255" s="31"/>
      <c r="BY255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5" s="93"/>
      <c r="CA255" s="201" t="e">
        <f>Tabela115[[#This Row],[FINALIDADE
Julgamento e Normatização
Despesa Liquidada até __/__/____]]/Tabela115[[#This Row],[FINALIDADE
Julgamento e Normatização
Orçamento 
Atualizado]]</f>
        <v>#DIV/0!</v>
      </c>
      <c r="CB255" s="93"/>
      <c r="CC255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5" s="93"/>
      <c r="CE255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5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5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5" s="31"/>
      <c r="CI255" s="31"/>
      <c r="CJ255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5" s="93"/>
      <c r="CL255" s="201" t="e">
        <f>Tabela115[[#This Row],[GESTÃO
Comunicação 
e Eventos
Despesa Liquidada até __/__/____]]/Tabela115[[#This Row],[GESTÃO
Comunicação 
e Eventos
Orçamento 
Atualizado]]</f>
        <v>#DIV/0!</v>
      </c>
      <c r="CM255" s="93"/>
      <c r="CN255" s="201" t="e">
        <f>Tabela115[[#This Row],[GESTÃO
Comunicação 
e Eventos
(+)
Suplementação
 proposta para a
_ª Reformulação]]/Tabela115[[#This Row],[GESTÃO
Comunicação 
e Eventos
Orçamento 
Atualizado]]</f>
        <v>#DIV/0!</v>
      </c>
      <c r="CO255" s="93"/>
      <c r="CP255" s="201" t="e">
        <f>-Tabela115[[#This Row],[GESTÃO
Comunicação 
e Eventos
(-)
Redução
proposta para a
_ª Reformulação]]/Tabela115[[#This Row],[GESTÃO
Comunicação 
e Eventos
Orçamento 
Atualizado]]</f>
        <v>#DIV/0!</v>
      </c>
      <c r="CQ255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5" s="31"/>
      <c r="CS255" s="31"/>
      <c r="CT255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5" s="93"/>
      <c r="CV255" s="201" t="e">
        <f>Tabela115[[#This Row],[GESTÃO
Suporte Técnico-Administrativo
Despesa Liquidada até __/__/____]]/Tabela115[[#This Row],[GESTÃO
Suporte Técnico-Administrativo
Orçamento 
Atualizado]]</f>
        <v>#DIV/0!</v>
      </c>
      <c r="CW255" s="93"/>
      <c r="CX255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5" s="93"/>
      <c r="CZ255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5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5" s="31"/>
      <c r="DC255" s="31"/>
      <c r="DD255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5" s="93"/>
      <c r="DF255" s="201" t="e">
        <f>Tabela115[[#This Row],[GESTÃO
Tecnologia da
Informação
Despesa Liquidada até __/__/____]]/Tabela115[[#This Row],[GESTÃO
Tecnologia da
Informação
Orçamento 
Atualizado]]</f>
        <v>#DIV/0!</v>
      </c>
      <c r="DG255" s="93"/>
      <c r="DH255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5" s="93"/>
      <c r="DJ255" s="201" t="e">
        <f>-Tabela115[[#This Row],[GESTÃO
Tecnologia da
Informação
(-)
Redução
proposta para a
_ª Reformulação]]/Tabela115[[#This Row],[GESTÃO
Tecnologia da
Informação
Orçamento 
Atualizado]]</f>
        <v>#DIV/0!</v>
      </c>
      <c r="DK255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5" s="31"/>
      <c r="DM255" s="31"/>
      <c r="DN255" s="31">
        <f>Tabela115[[#This Row],[GESTÃO
Infraestrutura
Proposta Orçamentária Inicial]]+Tabela115[[#This Row],[GESTÃO
Infraestrutura
Transposições Orçamentárias 
Nº __ a __ 
e
Reformulações
aprovadas]]</f>
        <v>0</v>
      </c>
      <c r="DO255" s="93"/>
      <c r="DP255" s="201" t="e">
        <f>Tabela115[[#This Row],[GESTÃO
Infraestrutura
Despesa Liquidada até __/__/____]]/Tabela115[[#This Row],[GESTÃO
Infraestrutura
Orçamento 
Atualizado]]</f>
        <v>#DIV/0!</v>
      </c>
      <c r="DQ255" s="93"/>
      <c r="DR255" s="201" t="e">
        <f>Tabela115[[#This Row],[GESTÃO
Infraestrutura
(+)
Suplementação
 proposta para a
_ª Reformulação]]/Tabela115[[#This Row],[GESTÃO
Infraestrutura
Orçamento 
Atualizado]]</f>
        <v>#DIV/0!</v>
      </c>
      <c r="DS255" s="93"/>
      <c r="DT255" s="201" t="e">
        <f>Tabela115[[#This Row],[GESTÃO
Infraestrutura
(-)
Redução
proposta para a
_ª Reformulação]]/Tabela115[[#This Row],[GESTÃO
Infraestrutura
Orçamento 
Atualizado]]</f>
        <v>#DIV/0!</v>
      </c>
      <c r="DU255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5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5" s="89"/>
    </row>
    <row r="256" spans="1:127" s="18" customFormat="1" ht="12" x14ac:dyDescent="0.25">
      <c r="A256" s="85" t="s">
        <v>852</v>
      </c>
      <c r="B256" s="213" t="s">
        <v>856</v>
      </c>
      <c r="C256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6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6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6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6" s="230" t="e">
        <f>Tabela115[[#This Row],[DESPESA
LIQUIDADA ATÉ
 __/__/____]]/Tabela115[[#This Row],[ORÇAMENTO
ATUALIZADO]]</f>
        <v>#DIV/0!</v>
      </c>
      <c r="H256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6" s="266" t="e">
        <f>Tabela115[[#This Row],[(+)
SUPLEMENTAÇÃO
PROPOSTA PARA A
_ª
REFORMULAÇÃO]]/Tabela115[[#This Row],[ORÇAMENTO
ATUALIZADO]]</f>
        <v>#DIV/0!</v>
      </c>
      <c r="J256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6" s="266" t="e">
        <f>-Tabela115[[#This Row],[(-)
REDUÇÃO
PROPOSTA PARA A
_ª
REFORMULAÇÃO]]/Tabela115[[#This Row],[ORÇAMENTO
ATUALIZADO]]</f>
        <v>#DIV/0!</v>
      </c>
      <c r="L256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6" s="268" t="e">
        <f>(Tabela115[[#This Row],[PROPOSTA
ORÇAMENTÁRIA
ATUALIZADA
APÓS A
_ª
REFORMULAÇÃO]]/Tabela115[[#This Row],[ORÇAMENTO
ATUALIZADO]])-1</f>
        <v>#DIV/0!</v>
      </c>
      <c r="N256" s="225"/>
      <c r="O256" s="93"/>
      <c r="P256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6" s="93"/>
      <c r="R256" s="201" t="e">
        <f>Tabela115[[#This Row],[GOVERNANÇA
Direção e
Liderança
Despesa Liquidada até __/__/____]]/Tabela115[[#This Row],[GOVERNANÇA
Direção e
Liderança
Orçamento 
Atualizado]]</f>
        <v>#DIV/0!</v>
      </c>
      <c r="S256" s="93"/>
      <c r="T256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6" s="93"/>
      <c r="V256" s="202" t="e">
        <f>-Tabela115[[#This Row],[GOVERNANÇA
Direção e
Liderança
(-)
Redução
proposta para a
_ª Reformulação]]/Tabela115[[#This Row],[GOVERNANÇA
Direção e
Liderança
Orçamento 
Atualizado]]</f>
        <v>#DIV/0!</v>
      </c>
      <c r="W256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6" s="31"/>
      <c r="Y256" s="31"/>
      <c r="Z256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6" s="93"/>
      <c r="AB256" s="201" t="e">
        <f>Tabela115[[#This Row],[GOVERNANÇA
Relacionamento 
Institucional
Despesa Liquidada até __/__/____]]/Tabela115[[#This Row],[GOVERNANÇA
Relacionamento 
Institucional
Orçamento 
Atualizado]]</f>
        <v>#DIV/0!</v>
      </c>
      <c r="AC256" s="93"/>
      <c r="AD256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6" s="93"/>
      <c r="AF256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6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6" s="31"/>
      <c r="AI256" s="93"/>
      <c r="AJ256" s="93">
        <f>Tabela115[[#This Row],[GOVERNANÇA
Estratégia
Proposta Orçamentária Inicial]]+Tabela115[[#This Row],[GOVERNANÇA
Estratégia
Transposições Orçamentárias 
Nº __ a __ 
e
Reformulações
aprovadas]]</f>
        <v>0</v>
      </c>
      <c r="AK256" s="93"/>
      <c r="AL256" s="202" t="e">
        <f>Tabela115[[#This Row],[GOVERNANÇA
Estratégia
Despesa Liquidada até __/__/____]]/Tabela115[[#This Row],[GOVERNANÇA
Estratégia
Orçamento 
Atualizado]]</f>
        <v>#DIV/0!</v>
      </c>
      <c r="AM256" s="93"/>
      <c r="AN256" s="201" t="e">
        <f>Tabela115[[#This Row],[GOVERNANÇA
Estratégia
(+)
Suplementação
 proposta para a
_ª Reformulação]]/Tabela115[[#This Row],[GOVERNANÇA
Estratégia
Orçamento 
Atualizado]]</f>
        <v>#DIV/0!</v>
      </c>
      <c r="AO256" s="93"/>
      <c r="AP256" s="201" t="e">
        <f>-Tabela115[[#This Row],[GOVERNANÇA
Estratégia
(-)
Redução
proposta para a
_ª Reformulação]]/Tabela115[[#This Row],[GOVERNANÇA
Estratégia
Orçamento 
Atualizado]]</f>
        <v>#DIV/0!</v>
      </c>
      <c r="AQ256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6" s="31"/>
      <c r="AS256" s="93"/>
      <c r="AT256" s="93">
        <f>Tabela115[[#This Row],[GOVERNANÇA
Controle
Proposta Orçamentária Inicial]]+Tabela115[[#This Row],[GOVERNANÇA
Controle
Transposições Orçamentárias 
Nº __ a __ 
e
Reformulações
aprovadas]]</f>
        <v>0</v>
      </c>
      <c r="AU256" s="93"/>
      <c r="AV256" s="201" t="e">
        <f>Tabela115[[#This Row],[GOVERNANÇA
Controle
Despesa Liquidada até __/__/____]]/Tabela115[[#This Row],[GOVERNANÇA
Controle
Orçamento 
Atualizado]]</f>
        <v>#DIV/0!</v>
      </c>
      <c r="AW256" s="93"/>
      <c r="AX256" s="201" t="e">
        <f>Tabela115[[#This Row],[GOVERNANÇA
Controle
(+)
Suplementação
 proposta para a
_ª Reformulação]]/Tabela115[[#This Row],[GOVERNANÇA
Controle
Orçamento 
Atualizado]]</f>
        <v>#DIV/0!</v>
      </c>
      <c r="AY256" s="93"/>
      <c r="AZ256" s="201" t="e">
        <f>-Tabela115[[#This Row],[GOVERNANÇA
Controle
(-)
Redução
proposta para a
_ª Reformulação]]/Tabela115[[#This Row],[GOVERNANÇA
Controle
Orçamento 
Atualizado]]</f>
        <v>#DIV/0!</v>
      </c>
      <c r="BA256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6" s="225"/>
      <c r="BD256" s="93"/>
      <c r="BE256" s="93">
        <f>Tabela115[[#This Row],[FINALIDADE
Fiscalização
Proposta Orçamentária Inicial]]+Tabela115[[#This Row],[FINALIDADE
Fiscalização
Transposições Orçamentárias 
Nº __ a __ 
e
Reformulações
aprovadas]]</f>
        <v>0</v>
      </c>
      <c r="BF256" s="93"/>
      <c r="BG256" s="201" t="e">
        <f>Tabela115[[#This Row],[FINALIDADE
Fiscalização
Despesa Liquidada até __/__/____]]/Tabela115[[#This Row],[FINALIDADE
Fiscalização
Orçamento 
Atualizado]]</f>
        <v>#DIV/0!</v>
      </c>
      <c r="BH256" s="93"/>
      <c r="BI256" s="201" t="e">
        <f>Tabela115[[#This Row],[FINALIDADE
Fiscalização
(+)
Suplementação
 proposta para a
_ª Reformulação]]/Tabela115[[#This Row],[FINALIDADE
Fiscalização
Orçamento 
Atualizado]]</f>
        <v>#DIV/0!</v>
      </c>
      <c r="BJ256" s="93"/>
      <c r="BK256" s="201" t="e">
        <f>Tabela115[[#This Row],[FINALIDADE
Fiscalização
(-)
Redução
proposta para a
_ª Reformulação]]/Tabela115[[#This Row],[FINALIDADE
Fiscalização
Orçamento 
Atualizado]]</f>
        <v>#DIV/0!</v>
      </c>
      <c r="BL256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6" s="31"/>
      <c r="BN256" s="93"/>
      <c r="BO256" s="93">
        <f>Tabela115[[#This Row],[FINALIDADE
Registro
Proposta Orçamentária Inicial]]+Tabela115[[#This Row],[FINALIDADE
Registro
Transposições Orçamentárias 
Nº __ a __ 
e
Reformulações
aprovadas]]</f>
        <v>0</v>
      </c>
      <c r="BP256" s="93"/>
      <c r="BQ256" s="202" t="e">
        <f>Tabela115[[#This Row],[FINALIDADE
Registro
Despesa Liquidada até __/__/____]]/Tabela115[[#This Row],[FINALIDADE
Registro
Orçamento 
Atualizado]]</f>
        <v>#DIV/0!</v>
      </c>
      <c r="BR256" s="93"/>
      <c r="BS256" s="202" t="e">
        <f>Tabela115[[#This Row],[FINALIDADE
Registro
(+)
Suplementação
 proposta para a
_ª Reformulação]]/Tabela115[[#This Row],[FINALIDADE
Registro
Orçamento 
Atualizado]]</f>
        <v>#DIV/0!</v>
      </c>
      <c r="BT256" s="93"/>
      <c r="BU256" s="202" t="e">
        <f>Tabela115[[#This Row],[FINALIDADE
Registro
(-)
Redução
proposta para a
_ª Reformulação]]/Tabela115[[#This Row],[FINALIDADE
Registro
Orçamento 
Atualizado]]</f>
        <v>#DIV/0!</v>
      </c>
      <c r="BV256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6" s="244"/>
      <c r="BX256" s="31"/>
      <c r="BY256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6" s="93"/>
      <c r="CA256" s="201" t="e">
        <f>Tabela115[[#This Row],[FINALIDADE
Julgamento e Normatização
Despesa Liquidada até __/__/____]]/Tabela115[[#This Row],[FINALIDADE
Julgamento e Normatização
Orçamento 
Atualizado]]</f>
        <v>#DIV/0!</v>
      </c>
      <c r="CB256" s="93"/>
      <c r="CC256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6" s="93"/>
      <c r="CE256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6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6" s="31"/>
      <c r="CI256" s="31"/>
      <c r="CJ256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6" s="93"/>
      <c r="CL256" s="201" t="e">
        <f>Tabela115[[#This Row],[GESTÃO
Comunicação 
e Eventos
Despesa Liquidada até __/__/____]]/Tabela115[[#This Row],[GESTÃO
Comunicação 
e Eventos
Orçamento 
Atualizado]]</f>
        <v>#DIV/0!</v>
      </c>
      <c r="CM256" s="93"/>
      <c r="CN256" s="201" t="e">
        <f>Tabela115[[#This Row],[GESTÃO
Comunicação 
e Eventos
(+)
Suplementação
 proposta para a
_ª Reformulação]]/Tabela115[[#This Row],[GESTÃO
Comunicação 
e Eventos
Orçamento 
Atualizado]]</f>
        <v>#DIV/0!</v>
      </c>
      <c r="CO256" s="93"/>
      <c r="CP256" s="201" t="e">
        <f>-Tabela115[[#This Row],[GESTÃO
Comunicação 
e Eventos
(-)
Redução
proposta para a
_ª Reformulação]]/Tabela115[[#This Row],[GESTÃO
Comunicação 
e Eventos
Orçamento 
Atualizado]]</f>
        <v>#DIV/0!</v>
      </c>
      <c r="CQ256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6" s="31"/>
      <c r="CS256" s="31"/>
      <c r="CT256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6" s="93"/>
      <c r="CV256" s="201" t="e">
        <f>Tabela115[[#This Row],[GESTÃO
Suporte Técnico-Administrativo
Despesa Liquidada até __/__/____]]/Tabela115[[#This Row],[GESTÃO
Suporte Técnico-Administrativo
Orçamento 
Atualizado]]</f>
        <v>#DIV/0!</v>
      </c>
      <c r="CW256" s="93"/>
      <c r="CX256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6" s="93"/>
      <c r="CZ256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6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6" s="31"/>
      <c r="DC256" s="31"/>
      <c r="DD256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6" s="93"/>
      <c r="DF256" s="201" t="e">
        <f>Tabela115[[#This Row],[GESTÃO
Tecnologia da
Informação
Despesa Liquidada até __/__/____]]/Tabela115[[#This Row],[GESTÃO
Tecnologia da
Informação
Orçamento 
Atualizado]]</f>
        <v>#DIV/0!</v>
      </c>
      <c r="DG256" s="93"/>
      <c r="DH256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6" s="93"/>
      <c r="DJ256" s="201" t="e">
        <f>-Tabela115[[#This Row],[GESTÃO
Tecnologia da
Informação
(-)
Redução
proposta para a
_ª Reformulação]]/Tabela115[[#This Row],[GESTÃO
Tecnologia da
Informação
Orçamento 
Atualizado]]</f>
        <v>#DIV/0!</v>
      </c>
      <c r="DK256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6" s="31"/>
      <c r="DM256" s="31"/>
      <c r="DN256" s="31">
        <f>Tabela115[[#This Row],[GESTÃO
Infraestrutura
Proposta Orçamentária Inicial]]+Tabela115[[#This Row],[GESTÃO
Infraestrutura
Transposições Orçamentárias 
Nº __ a __ 
e
Reformulações
aprovadas]]</f>
        <v>0</v>
      </c>
      <c r="DO256" s="93"/>
      <c r="DP256" s="201" t="e">
        <f>Tabela115[[#This Row],[GESTÃO
Infraestrutura
Despesa Liquidada até __/__/____]]/Tabela115[[#This Row],[GESTÃO
Infraestrutura
Orçamento 
Atualizado]]</f>
        <v>#DIV/0!</v>
      </c>
      <c r="DQ256" s="93"/>
      <c r="DR256" s="201" t="e">
        <f>Tabela115[[#This Row],[GESTÃO
Infraestrutura
(+)
Suplementação
 proposta para a
_ª Reformulação]]/Tabela115[[#This Row],[GESTÃO
Infraestrutura
Orçamento 
Atualizado]]</f>
        <v>#DIV/0!</v>
      </c>
      <c r="DS256" s="93"/>
      <c r="DT256" s="201" t="e">
        <f>Tabela115[[#This Row],[GESTÃO
Infraestrutura
(-)
Redução
proposta para a
_ª Reformulação]]/Tabela115[[#This Row],[GESTÃO
Infraestrutura
Orçamento 
Atualizado]]</f>
        <v>#DIV/0!</v>
      </c>
      <c r="DU256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6" s="89"/>
    </row>
    <row r="257" spans="1:127" s="18" customFormat="1" ht="12" x14ac:dyDescent="0.25">
      <c r="A257" s="85" t="s">
        <v>853</v>
      </c>
      <c r="B257" s="213" t="s">
        <v>388</v>
      </c>
      <c r="C25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7" s="230" t="e">
        <f>Tabela115[[#This Row],[DESPESA
LIQUIDADA ATÉ
 __/__/____]]/Tabela115[[#This Row],[ORÇAMENTO
ATUALIZADO]]</f>
        <v>#DIV/0!</v>
      </c>
      <c r="H25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7" s="266" t="e">
        <f>Tabela115[[#This Row],[(+)
SUPLEMENTAÇÃO
PROPOSTA PARA A
_ª
REFORMULAÇÃO]]/Tabela115[[#This Row],[ORÇAMENTO
ATUALIZADO]]</f>
        <v>#DIV/0!</v>
      </c>
      <c r="J25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7" s="266" t="e">
        <f>-Tabela115[[#This Row],[(-)
REDUÇÃO
PROPOSTA PARA A
_ª
REFORMULAÇÃO]]/Tabela115[[#This Row],[ORÇAMENTO
ATUALIZADO]]</f>
        <v>#DIV/0!</v>
      </c>
      <c r="L25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7" s="268" t="e">
        <f>(Tabela115[[#This Row],[PROPOSTA
ORÇAMENTÁRIA
ATUALIZADA
APÓS A
_ª
REFORMULAÇÃO]]/Tabela115[[#This Row],[ORÇAMENTO
ATUALIZADO]])-1</f>
        <v>#DIV/0!</v>
      </c>
      <c r="N257" s="225"/>
      <c r="O257" s="93"/>
      <c r="P25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7" s="93"/>
      <c r="R257" s="201" t="e">
        <f>Tabela115[[#This Row],[GOVERNANÇA
Direção e
Liderança
Despesa Liquidada até __/__/____]]/Tabela115[[#This Row],[GOVERNANÇA
Direção e
Liderança
Orçamento 
Atualizado]]</f>
        <v>#DIV/0!</v>
      </c>
      <c r="S257" s="93"/>
      <c r="T25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7" s="93"/>
      <c r="V257" s="202" t="e">
        <f>-Tabela115[[#This Row],[GOVERNANÇA
Direção e
Liderança
(-)
Redução
proposta para a
_ª Reformulação]]/Tabela115[[#This Row],[GOVERNANÇA
Direção e
Liderança
Orçamento 
Atualizado]]</f>
        <v>#DIV/0!</v>
      </c>
      <c r="W25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7" s="31"/>
      <c r="Y257" s="31"/>
      <c r="Z25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7" s="93"/>
      <c r="AB257" s="201" t="e">
        <f>Tabela115[[#This Row],[GOVERNANÇA
Relacionamento 
Institucional
Despesa Liquidada até __/__/____]]/Tabela115[[#This Row],[GOVERNANÇA
Relacionamento 
Institucional
Orçamento 
Atualizado]]</f>
        <v>#DIV/0!</v>
      </c>
      <c r="AC257" s="93"/>
      <c r="AD25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7" s="93"/>
      <c r="AF25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7" s="31"/>
      <c r="AI257" s="93"/>
      <c r="AJ257" s="93">
        <f>Tabela115[[#This Row],[GOVERNANÇA
Estratégia
Proposta Orçamentária Inicial]]+Tabela115[[#This Row],[GOVERNANÇA
Estratégia
Transposições Orçamentárias 
Nº __ a __ 
e
Reformulações
aprovadas]]</f>
        <v>0</v>
      </c>
      <c r="AK257" s="93"/>
      <c r="AL257" s="202" t="e">
        <f>Tabela115[[#This Row],[GOVERNANÇA
Estratégia
Despesa Liquidada até __/__/____]]/Tabela115[[#This Row],[GOVERNANÇA
Estratégia
Orçamento 
Atualizado]]</f>
        <v>#DIV/0!</v>
      </c>
      <c r="AM257" s="93"/>
      <c r="AN257" s="201" t="e">
        <f>Tabela115[[#This Row],[GOVERNANÇA
Estratégia
(+)
Suplementação
 proposta para a
_ª Reformulação]]/Tabela115[[#This Row],[GOVERNANÇA
Estratégia
Orçamento 
Atualizado]]</f>
        <v>#DIV/0!</v>
      </c>
      <c r="AO257" s="93"/>
      <c r="AP257" s="201" t="e">
        <f>-Tabela115[[#This Row],[GOVERNANÇA
Estratégia
(-)
Redução
proposta para a
_ª Reformulação]]/Tabela115[[#This Row],[GOVERNANÇA
Estratégia
Orçamento 
Atualizado]]</f>
        <v>#DIV/0!</v>
      </c>
      <c r="AQ25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7" s="31"/>
      <c r="AS257" s="93"/>
      <c r="AT257" s="93">
        <f>Tabela115[[#This Row],[GOVERNANÇA
Controle
Proposta Orçamentária Inicial]]+Tabela115[[#This Row],[GOVERNANÇA
Controle
Transposições Orçamentárias 
Nº __ a __ 
e
Reformulações
aprovadas]]</f>
        <v>0</v>
      </c>
      <c r="AU257" s="93"/>
      <c r="AV257" s="201" t="e">
        <f>Tabela115[[#This Row],[GOVERNANÇA
Controle
Despesa Liquidada até __/__/____]]/Tabela115[[#This Row],[GOVERNANÇA
Controle
Orçamento 
Atualizado]]</f>
        <v>#DIV/0!</v>
      </c>
      <c r="AW257" s="93"/>
      <c r="AX257" s="201" t="e">
        <f>Tabela115[[#This Row],[GOVERNANÇA
Controle
(+)
Suplementação
 proposta para a
_ª Reformulação]]/Tabela115[[#This Row],[GOVERNANÇA
Controle
Orçamento 
Atualizado]]</f>
        <v>#DIV/0!</v>
      </c>
      <c r="AY257" s="93"/>
      <c r="AZ257" s="201" t="e">
        <f>-Tabela115[[#This Row],[GOVERNANÇA
Controle
(-)
Redução
proposta para a
_ª Reformulação]]/Tabela115[[#This Row],[GOVERNANÇA
Controle
Orçamento 
Atualizado]]</f>
        <v>#DIV/0!</v>
      </c>
      <c r="BA25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7" s="225"/>
      <c r="BD257" s="93"/>
      <c r="BE257" s="93">
        <f>Tabela115[[#This Row],[FINALIDADE
Fiscalização
Proposta Orçamentária Inicial]]+Tabela115[[#This Row],[FINALIDADE
Fiscalização
Transposições Orçamentárias 
Nº __ a __ 
e
Reformulações
aprovadas]]</f>
        <v>0</v>
      </c>
      <c r="BF257" s="93"/>
      <c r="BG257" s="201" t="e">
        <f>Tabela115[[#This Row],[FINALIDADE
Fiscalização
Despesa Liquidada até __/__/____]]/Tabela115[[#This Row],[FINALIDADE
Fiscalização
Orçamento 
Atualizado]]</f>
        <v>#DIV/0!</v>
      </c>
      <c r="BH257" s="93"/>
      <c r="BI257" s="201" t="e">
        <f>Tabela115[[#This Row],[FINALIDADE
Fiscalização
(+)
Suplementação
 proposta para a
_ª Reformulação]]/Tabela115[[#This Row],[FINALIDADE
Fiscalização
Orçamento 
Atualizado]]</f>
        <v>#DIV/0!</v>
      </c>
      <c r="BJ257" s="93"/>
      <c r="BK257" s="201" t="e">
        <f>Tabela115[[#This Row],[FINALIDADE
Fiscalização
(-)
Redução
proposta para a
_ª Reformulação]]/Tabela115[[#This Row],[FINALIDADE
Fiscalização
Orçamento 
Atualizado]]</f>
        <v>#DIV/0!</v>
      </c>
      <c r="BL25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7" s="31"/>
      <c r="BN257" s="93"/>
      <c r="BO257" s="93">
        <f>Tabela115[[#This Row],[FINALIDADE
Registro
Proposta Orçamentária Inicial]]+Tabela115[[#This Row],[FINALIDADE
Registro
Transposições Orçamentárias 
Nº __ a __ 
e
Reformulações
aprovadas]]</f>
        <v>0</v>
      </c>
      <c r="BP257" s="93"/>
      <c r="BQ257" s="202" t="e">
        <f>Tabela115[[#This Row],[FINALIDADE
Registro
Despesa Liquidada até __/__/____]]/Tabela115[[#This Row],[FINALIDADE
Registro
Orçamento 
Atualizado]]</f>
        <v>#DIV/0!</v>
      </c>
      <c r="BR257" s="93"/>
      <c r="BS257" s="202" t="e">
        <f>Tabela115[[#This Row],[FINALIDADE
Registro
(+)
Suplementação
 proposta para a
_ª Reformulação]]/Tabela115[[#This Row],[FINALIDADE
Registro
Orçamento 
Atualizado]]</f>
        <v>#DIV/0!</v>
      </c>
      <c r="BT257" s="93"/>
      <c r="BU257" s="202" t="e">
        <f>Tabela115[[#This Row],[FINALIDADE
Registro
(-)
Redução
proposta para a
_ª Reformulação]]/Tabela115[[#This Row],[FINALIDADE
Registro
Orçamento 
Atualizado]]</f>
        <v>#DIV/0!</v>
      </c>
      <c r="BV25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7" s="244"/>
      <c r="BX257" s="31"/>
      <c r="BY25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7" s="93"/>
      <c r="CA257" s="201" t="e">
        <f>Tabela115[[#This Row],[FINALIDADE
Julgamento e Normatização
Despesa Liquidada até __/__/____]]/Tabela115[[#This Row],[FINALIDADE
Julgamento e Normatização
Orçamento 
Atualizado]]</f>
        <v>#DIV/0!</v>
      </c>
      <c r="CB257" s="93"/>
      <c r="CC25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7" s="93"/>
      <c r="CE25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7" s="31"/>
      <c r="CI257" s="31"/>
      <c r="CJ25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7" s="93"/>
      <c r="CL257" s="201" t="e">
        <f>Tabela115[[#This Row],[GESTÃO
Comunicação 
e Eventos
Despesa Liquidada até __/__/____]]/Tabela115[[#This Row],[GESTÃO
Comunicação 
e Eventos
Orçamento 
Atualizado]]</f>
        <v>#DIV/0!</v>
      </c>
      <c r="CM257" s="93"/>
      <c r="CN257" s="201" t="e">
        <f>Tabela115[[#This Row],[GESTÃO
Comunicação 
e Eventos
(+)
Suplementação
 proposta para a
_ª Reformulação]]/Tabela115[[#This Row],[GESTÃO
Comunicação 
e Eventos
Orçamento 
Atualizado]]</f>
        <v>#DIV/0!</v>
      </c>
      <c r="CO257" s="93"/>
      <c r="CP257" s="201" t="e">
        <f>-Tabela115[[#This Row],[GESTÃO
Comunicação 
e Eventos
(-)
Redução
proposta para a
_ª Reformulação]]/Tabela115[[#This Row],[GESTÃO
Comunicação 
e Eventos
Orçamento 
Atualizado]]</f>
        <v>#DIV/0!</v>
      </c>
      <c r="CQ25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7" s="31"/>
      <c r="CS257" s="31"/>
      <c r="CT25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7" s="93"/>
      <c r="CV257" s="201" t="e">
        <f>Tabela115[[#This Row],[GESTÃO
Suporte Técnico-Administrativo
Despesa Liquidada até __/__/____]]/Tabela115[[#This Row],[GESTÃO
Suporte Técnico-Administrativo
Orçamento 
Atualizado]]</f>
        <v>#DIV/0!</v>
      </c>
      <c r="CW257" s="93"/>
      <c r="CX25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7" s="93"/>
      <c r="CZ25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7" s="31"/>
      <c r="DC257" s="31"/>
      <c r="DD25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7" s="93"/>
      <c r="DF257" s="201" t="e">
        <f>Tabela115[[#This Row],[GESTÃO
Tecnologia da
Informação
Despesa Liquidada até __/__/____]]/Tabela115[[#This Row],[GESTÃO
Tecnologia da
Informação
Orçamento 
Atualizado]]</f>
        <v>#DIV/0!</v>
      </c>
      <c r="DG257" s="93"/>
      <c r="DH25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7" s="93"/>
      <c r="DJ257" s="201" t="e">
        <f>-Tabela115[[#This Row],[GESTÃO
Tecnologia da
Informação
(-)
Redução
proposta para a
_ª Reformulação]]/Tabela115[[#This Row],[GESTÃO
Tecnologia da
Informação
Orçamento 
Atualizado]]</f>
        <v>#DIV/0!</v>
      </c>
      <c r="DK25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7" s="31"/>
      <c r="DM257" s="31"/>
      <c r="DN257" s="31">
        <f>Tabela115[[#This Row],[GESTÃO
Infraestrutura
Proposta Orçamentária Inicial]]+Tabela115[[#This Row],[GESTÃO
Infraestrutura
Transposições Orçamentárias 
Nº __ a __ 
e
Reformulações
aprovadas]]</f>
        <v>0</v>
      </c>
      <c r="DO257" s="93"/>
      <c r="DP257" s="201" t="e">
        <f>Tabela115[[#This Row],[GESTÃO
Infraestrutura
Despesa Liquidada até __/__/____]]/Tabela115[[#This Row],[GESTÃO
Infraestrutura
Orçamento 
Atualizado]]</f>
        <v>#DIV/0!</v>
      </c>
      <c r="DQ257" s="93"/>
      <c r="DR257" s="201" t="e">
        <f>Tabela115[[#This Row],[GESTÃO
Infraestrutura
(+)
Suplementação
 proposta para a
_ª Reformulação]]/Tabela115[[#This Row],[GESTÃO
Infraestrutura
Orçamento 
Atualizado]]</f>
        <v>#DIV/0!</v>
      </c>
      <c r="DS257" s="93"/>
      <c r="DT257" s="201" t="e">
        <f>Tabela115[[#This Row],[GESTÃO
Infraestrutura
(-)
Redução
proposta para a
_ª Reformulação]]/Tabela115[[#This Row],[GESTÃO
Infraestrutura
Orçamento 
Atualizado]]</f>
        <v>#DIV/0!</v>
      </c>
      <c r="DU25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7" s="89"/>
    </row>
    <row r="258" spans="1:127" s="18" customFormat="1" ht="12" x14ac:dyDescent="0.25">
      <c r="A258" s="85" t="s">
        <v>854</v>
      </c>
      <c r="B258" s="213" t="s">
        <v>389</v>
      </c>
      <c r="C25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8" s="230" t="e">
        <f>Tabela115[[#This Row],[DESPESA
LIQUIDADA ATÉ
 __/__/____]]/Tabela115[[#This Row],[ORÇAMENTO
ATUALIZADO]]</f>
        <v>#DIV/0!</v>
      </c>
      <c r="H25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8" s="266" t="e">
        <f>Tabela115[[#This Row],[(+)
SUPLEMENTAÇÃO
PROPOSTA PARA A
_ª
REFORMULAÇÃO]]/Tabela115[[#This Row],[ORÇAMENTO
ATUALIZADO]]</f>
        <v>#DIV/0!</v>
      </c>
      <c r="J25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8" s="266" t="e">
        <f>-Tabela115[[#This Row],[(-)
REDUÇÃO
PROPOSTA PARA A
_ª
REFORMULAÇÃO]]/Tabela115[[#This Row],[ORÇAMENTO
ATUALIZADO]]</f>
        <v>#DIV/0!</v>
      </c>
      <c r="L25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8" s="268" t="e">
        <f>(Tabela115[[#This Row],[PROPOSTA
ORÇAMENTÁRIA
ATUALIZADA
APÓS A
_ª
REFORMULAÇÃO]]/Tabela115[[#This Row],[ORÇAMENTO
ATUALIZADO]])-1</f>
        <v>#DIV/0!</v>
      </c>
      <c r="N258" s="225"/>
      <c r="O258" s="93"/>
      <c r="P25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8" s="93"/>
      <c r="R258" s="201" t="e">
        <f>Tabela115[[#This Row],[GOVERNANÇA
Direção e
Liderança
Despesa Liquidada até __/__/____]]/Tabela115[[#This Row],[GOVERNANÇA
Direção e
Liderança
Orçamento 
Atualizado]]</f>
        <v>#DIV/0!</v>
      </c>
      <c r="S258" s="93"/>
      <c r="T258" s="201" t="e">
        <f>Tabela115[[#This Row],[GOVERNANÇA
Direção e
Liderança
(+)
Suplementação
 proposta para a
_ª Reformulação]]/Tabela115[[#This Row],[GOVERNANÇA
Direção e
Liderança
Orçamento 
Atualizado]]</f>
        <v>#DIV/0!</v>
      </c>
      <c r="U258" s="93"/>
      <c r="V258" s="202" t="e">
        <f>-Tabela115[[#This Row],[GOVERNANÇA
Direção e
Liderança
(-)
Redução
proposta para a
_ª Reformulação]]/Tabela115[[#This Row],[GOVERNANÇA
Direção e
Liderança
Orçamento 
Atualizado]]</f>
        <v>#DIV/0!</v>
      </c>
      <c r="W25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8" s="31"/>
      <c r="Y258" s="31"/>
      <c r="Z25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8" s="93"/>
      <c r="AB258" s="201" t="e">
        <f>Tabela115[[#This Row],[GOVERNANÇA
Relacionamento 
Institucional
Despesa Liquidada até __/__/____]]/Tabela115[[#This Row],[GOVERNANÇA
Relacionamento 
Institucional
Orçamento 
Atualizado]]</f>
        <v>#DIV/0!</v>
      </c>
      <c r="AC258" s="93"/>
      <c r="AD25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8" s="93"/>
      <c r="AF25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8" s="31"/>
      <c r="AI258" s="93"/>
      <c r="AJ258" s="93">
        <f>Tabela115[[#This Row],[GOVERNANÇA
Estratégia
Proposta Orçamentária Inicial]]+Tabela115[[#This Row],[GOVERNANÇA
Estratégia
Transposições Orçamentárias 
Nº __ a __ 
e
Reformulações
aprovadas]]</f>
        <v>0</v>
      </c>
      <c r="AK258" s="93"/>
      <c r="AL258" s="202" t="e">
        <f>Tabela115[[#This Row],[GOVERNANÇA
Estratégia
Despesa Liquidada até __/__/____]]/Tabela115[[#This Row],[GOVERNANÇA
Estratégia
Orçamento 
Atualizado]]</f>
        <v>#DIV/0!</v>
      </c>
      <c r="AM258" s="93"/>
      <c r="AN258" s="201" t="e">
        <f>Tabela115[[#This Row],[GOVERNANÇA
Estratégia
(+)
Suplementação
 proposta para a
_ª Reformulação]]/Tabela115[[#This Row],[GOVERNANÇA
Estratégia
Orçamento 
Atualizado]]</f>
        <v>#DIV/0!</v>
      </c>
      <c r="AO258" s="93"/>
      <c r="AP258" s="201" t="e">
        <f>-Tabela115[[#This Row],[GOVERNANÇA
Estratégia
(-)
Redução
proposta para a
_ª Reformulação]]/Tabela115[[#This Row],[GOVERNANÇA
Estratégia
Orçamento 
Atualizado]]</f>
        <v>#DIV/0!</v>
      </c>
      <c r="AQ25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8" s="31"/>
      <c r="AS258" s="93"/>
      <c r="AT258" s="93">
        <f>Tabela115[[#This Row],[GOVERNANÇA
Controle
Proposta Orçamentária Inicial]]+Tabela115[[#This Row],[GOVERNANÇA
Controle
Transposições Orçamentárias 
Nº __ a __ 
e
Reformulações
aprovadas]]</f>
        <v>0</v>
      </c>
      <c r="AU258" s="93"/>
      <c r="AV258" s="201" t="e">
        <f>Tabela115[[#This Row],[GOVERNANÇA
Controle
Despesa Liquidada até __/__/____]]/Tabela115[[#This Row],[GOVERNANÇA
Controle
Orçamento 
Atualizado]]</f>
        <v>#DIV/0!</v>
      </c>
      <c r="AW258" s="93"/>
      <c r="AX258" s="201" t="e">
        <f>Tabela115[[#This Row],[GOVERNANÇA
Controle
(+)
Suplementação
 proposta para a
_ª Reformulação]]/Tabela115[[#This Row],[GOVERNANÇA
Controle
Orçamento 
Atualizado]]</f>
        <v>#DIV/0!</v>
      </c>
      <c r="AY258" s="93"/>
      <c r="AZ258" s="201" t="e">
        <f>-Tabela115[[#This Row],[GOVERNANÇA
Controle
(-)
Redução
proposta para a
_ª Reformulação]]/Tabela115[[#This Row],[GOVERNANÇA
Controle
Orçamento 
Atualizado]]</f>
        <v>#DIV/0!</v>
      </c>
      <c r="BA25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8" s="225"/>
      <c r="BD258" s="93"/>
      <c r="BE258" s="93">
        <f>Tabela115[[#This Row],[FINALIDADE
Fiscalização
Proposta Orçamentária Inicial]]+Tabela115[[#This Row],[FINALIDADE
Fiscalização
Transposições Orçamentárias 
Nº __ a __ 
e
Reformulações
aprovadas]]</f>
        <v>0</v>
      </c>
      <c r="BF258" s="93"/>
      <c r="BG258" s="201" t="e">
        <f>Tabela115[[#This Row],[FINALIDADE
Fiscalização
Despesa Liquidada até __/__/____]]/Tabela115[[#This Row],[FINALIDADE
Fiscalização
Orçamento 
Atualizado]]</f>
        <v>#DIV/0!</v>
      </c>
      <c r="BH258" s="93"/>
      <c r="BI258" s="201" t="e">
        <f>Tabela115[[#This Row],[FINALIDADE
Fiscalização
(+)
Suplementação
 proposta para a
_ª Reformulação]]/Tabela115[[#This Row],[FINALIDADE
Fiscalização
Orçamento 
Atualizado]]</f>
        <v>#DIV/0!</v>
      </c>
      <c r="BJ258" s="93"/>
      <c r="BK258" s="201" t="e">
        <f>Tabela115[[#This Row],[FINALIDADE
Fiscalização
(-)
Redução
proposta para a
_ª Reformulação]]/Tabela115[[#This Row],[FINALIDADE
Fiscalização
Orçamento 
Atualizado]]</f>
        <v>#DIV/0!</v>
      </c>
      <c r="BL25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8" s="31"/>
      <c r="BN258" s="93"/>
      <c r="BO258" s="93">
        <f>Tabela115[[#This Row],[FINALIDADE
Registro
Proposta Orçamentária Inicial]]+Tabela115[[#This Row],[FINALIDADE
Registro
Transposições Orçamentárias 
Nº __ a __ 
e
Reformulações
aprovadas]]</f>
        <v>0</v>
      </c>
      <c r="BP258" s="93"/>
      <c r="BQ258" s="202" t="e">
        <f>Tabela115[[#This Row],[FINALIDADE
Registro
Despesa Liquidada até __/__/____]]/Tabela115[[#This Row],[FINALIDADE
Registro
Orçamento 
Atualizado]]</f>
        <v>#DIV/0!</v>
      </c>
      <c r="BR258" s="93"/>
      <c r="BS258" s="202" t="e">
        <f>Tabela115[[#This Row],[FINALIDADE
Registro
(+)
Suplementação
 proposta para a
_ª Reformulação]]/Tabela115[[#This Row],[FINALIDADE
Registro
Orçamento 
Atualizado]]</f>
        <v>#DIV/0!</v>
      </c>
      <c r="BT258" s="93"/>
      <c r="BU258" s="202" t="e">
        <f>Tabela115[[#This Row],[FINALIDADE
Registro
(-)
Redução
proposta para a
_ª Reformulação]]/Tabela115[[#This Row],[FINALIDADE
Registro
Orçamento 
Atualizado]]</f>
        <v>#DIV/0!</v>
      </c>
      <c r="BV25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8" s="244"/>
      <c r="BX258" s="31"/>
      <c r="BY25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8" s="93"/>
      <c r="CA258" s="201" t="e">
        <f>Tabela115[[#This Row],[FINALIDADE
Julgamento e Normatização
Despesa Liquidada até __/__/____]]/Tabela115[[#This Row],[FINALIDADE
Julgamento e Normatização
Orçamento 
Atualizado]]</f>
        <v>#DIV/0!</v>
      </c>
      <c r="CB258" s="93"/>
      <c r="CC25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8" s="93"/>
      <c r="CE25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5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8" s="31"/>
      <c r="CI258" s="31"/>
      <c r="CJ25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8" s="93"/>
      <c r="CL258" s="201" t="e">
        <f>Tabela115[[#This Row],[GESTÃO
Comunicação 
e Eventos
Despesa Liquidada até __/__/____]]/Tabela115[[#This Row],[GESTÃO
Comunicação 
e Eventos
Orçamento 
Atualizado]]</f>
        <v>#DIV/0!</v>
      </c>
      <c r="CM258" s="93"/>
      <c r="CN258" s="201" t="e">
        <f>Tabela115[[#This Row],[GESTÃO
Comunicação 
e Eventos
(+)
Suplementação
 proposta para a
_ª Reformulação]]/Tabela115[[#This Row],[GESTÃO
Comunicação 
e Eventos
Orçamento 
Atualizado]]</f>
        <v>#DIV/0!</v>
      </c>
      <c r="CO258" s="93"/>
      <c r="CP258" s="201" t="e">
        <f>-Tabela115[[#This Row],[GESTÃO
Comunicação 
e Eventos
(-)
Redução
proposta para a
_ª Reformulação]]/Tabela115[[#This Row],[GESTÃO
Comunicação 
e Eventos
Orçamento 
Atualizado]]</f>
        <v>#DIV/0!</v>
      </c>
      <c r="CQ25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8" s="31"/>
      <c r="CS258" s="31"/>
      <c r="CT25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8" s="93"/>
      <c r="CV258" s="201" t="e">
        <f>Tabela115[[#This Row],[GESTÃO
Suporte Técnico-Administrativo
Despesa Liquidada até __/__/____]]/Tabela115[[#This Row],[GESTÃO
Suporte Técnico-Administrativo
Orçamento 
Atualizado]]</f>
        <v>#DIV/0!</v>
      </c>
      <c r="CW258" s="93"/>
      <c r="CX25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8" s="93"/>
      <c r="CZ25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5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8" s="31"/>
      <c r="DC258" s="31"/>
      <c r="DD25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8" s="93"/>
      <c r="DF258" s="201" t="e">
        <f>Tabela115[[#This Row],[GESTÃO
Tecnologia da
Informação
Despesa Liquidada até __/__/____]]/Tabela115[[#This Row],[GESTÃO
Tecnologia da
Informação
Orçamento 
Atualizado]]</f>
        <v>#DIV/0!</v>
      </c>
      <c r="DG258" s="93"/>
      <c r="DH25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58" s="93"/>
      <c r="DJ258" s="201" t="e">
        <f>-Tabela115[[#This Row],[GESTÃO
Tecnologia da
Informação
(-)
Redução
proposta para a
_ª Reformulação]]/Tabela115[[#This Row],[GESTÃO
Tecnologia da
Informação
Orçamento 
Atualizado]]</f>
        <v>#DIV/0!</v>
      </c>
      <c r="DK25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8" s="31"/>
      <c r="DM258" s="31"/>
      <c r="DN258" s="31">
        <f>Tabela115[[#This Row],[GESTÃO
Infraestrutura
Proposta Orçamentária Inicial]]+Tabela115[[#This Row],[GESTÃO
Infraestrutura
Transposições Orçamentárias 
Nº __ a __ 
e
Reformulações
aprovadas]]</f>
        <v>0</v>
      </c>
      <c r="DO258" s="93"/>
      <c r="DP258" s="201" t="e">
        <f>Tabela115[[#This Row],[GESTÃO
Infraestrutura
Despesa Liquidada até __/__/____]]/Tabela115[[#This Row],[GESTÃO
Infraestrutura
Orçamento 
Atualizado]]</f>
        <v>#DIV/0!</v>
      </c>
      <c r="DQ258" s="93"/>
      <c r="DR258" s="201" t="e">
        <f>Tabela115[[#This Row],[GESTÃO
Infraestrutura
(+)
Suplementação
 proposta para a
_ª Reformulação]]/Tabela115[[#This Row],[GESTÃO
Infraestrutura
Orçamento 
Atualizado]]</f>
        <v>#DIV/0!</v>
      </c>
      <c r="DS258" s="93"/>
      <c r="DT258" s="201" t="e">
        <f>Tabela115[[#This Row],[GESTÃO
Infraestrutura
(-)
Redução
proposta para a
_ª Reformulação]]/Tabela115[[#This Row],[GESTÃO
Infraestrutura
Orçamento 
Atualizado]]</f>
        <v>#DIV/0!</v>
      </c>
      <c r="DU25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8" s="89"/>
    </row>
    <row r="259" spans="1:127" s="37" customFormat="1" ht="12" x14ac:dyDescent="0.25">
      <c r="A259" s="74" t="s">
        <v>263</v>
      </c>
      <c r="B259" s="212" t="s">
        <v>255</v>
      </c>
      <c r="C259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59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59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59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59" s="216" t="e">
        <f>Tabela115[[#This Row],[DESPESA
LIQUIDADA ATÉ
 __/__/____]]/Tabela115[[#This Row],[ORÇAMENTO
ATUALIZADO]]</f>
        <v>#DIV/0!</v>
      </c>
      <c r="H259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59" s="270" t="e">
        <f>Tabela115[[#This Row],[(+)
SUPLEMENTAÇÃO
PROPOSTA PARA A
_ª
REFORMULAÇÃO]]/Tabela115[[#This Row],[ORÇAMENTO
ATUALIZADO]]</f>
        <v>#DIV/0!</v>
      </c>
      <c r="J259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59" s="270" t="e">
        <f>-Tabela115[[#This Row],[(-)
REDUÇÃO
PROPOSTA PARA A
_ª
REFORMULAÇÃO]]/Tabela115[[#This Row],[ORÇAMENTO
ATUALIZADO]]</f>
        <v>#DIV/0!</v>
      </c>
      <c r="L259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59" s="272" t="e">
        <f>(Tabela115[[#This Row],[PROPOSTA
ORÇAMENTÁRIA
ATUALIZADA
APÓS A
_ª
REFORMULAÇÃO]]/Tabela115[[#This Row],[ORÇAMENTO
ATUALIZADO]])-1</f>
        <v>#DIV/0!</v>
      </c>
      <c r="N259" s="221">
        <f>SUM(N260:N262)</f>
        <v>0</v>
      </c>
      <c r="O259" s="92">
        <f>SUM(O260:O262)</f>
        <v>0</v>
      </c>
      <c r="P259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59" s="92">
        <f>SUM(Q260:Q262)</f>
        <v>0</v>
      </c>
      <c r="R259" s="217" t="e">
        <f>Tabela115[[#This Row],[GOVERNANÇA
Direção e
Liderança
Despesa Liquidada até __/__/____]]/Tabela115[[#This Row],[GOVERNANÇA
Direção e
Liderança
Orçamento 
Atualizado]]</f>
        <v>#DIV/0!</v>
      </c>
      <c r="S259" s="92">
        <f>SUM(S260:S262)</f>
        <v>0</v>
      </c>
      <c r="T259" s="217" t="e">
        <f>Tabela115[[#This Row],[GOVERNANÇA
Direção e
Liderança
(+)
Suplementação
 proposta para a
_ª Reformulação]]/Tabela115[[#This Row],[GOVERNANÇA
Direção e
Liderança
Orçamento 
Atualizado]]</f>
        <v>#DIV/0!</v>
      </c>
      <c r="U259" s="92">
        <f>SUM(U260:U262)</f>
        <v>0</v>
      </c>
      <c r="V259" s="220" t="e">
        <f>-Tabela115[[#This Row],[GOVERNANÇA
Direção e
Liderança
(-)
Redução
proposta para a
_ª Reformulação]]/Tabela115[[#This Row],[GOVERNANÇA
Direção e
Liderança
Orçamento 
Atualizado]]</f>
        <v>#DIV/0!</v>
      </c>
      <c r="W259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59" s="80">
        <f>SUM(X260:X262)</f>
        <v>0</v>
      </c>
      <c r="Y259" s="80">
        <f>SUM(Y260:Y262)</f>
        <v>0</v>
      </c>
      <c r="Z259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59" s="92">
        <f>SUM(AA260:AA262)</f>
        <v>0</v>
      </c>
      <c r="AB259" s="217" t="e">
        <f>Tabela115[[#This Row],[GOVERNANÇA
Relacionamento 
Institucional
Despesa Liquidada até __/__/____]]/Tabela115[[#This Row],[GOVERNANÇA
Relacionamento 
Institucional
Orçamento 
Atualizado]]</f>
        <v>#DIV/0!</v>
      </c>
      <c r="AC259" s="92">
        <f>SUM(AC260:AC262)</f>
        <v>0</v>
      </c>
      <c r="AD259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59" s="92">
        <f>SUM(AE260:AE262)</f>
        <v>0</v>
      </c>
      <c r="AF259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59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59" s="80">
        <f>SUM(AH260:AH262)</f>
        <v>0</v>
      </c>
      <c r="AI259" s="92">
        <f>SUM(AI260:AI262)</f>
        <v>0</v>
      </c>
      <c r="AJ259" s="92">
        <f>Tabela115[[#This Row],[GOVERNANÇA
Estratégia
Proposta Orçamentária Inicial]]+Tabela115[[#This Row],[GOVERNANÇA
Estratégia
Transposições Orçamentárias 
Nº __ a __ 
e
Reformulações
aprovadas]]</f>
        <v>0</v>
      </c>
      <c r="AK259" s="92">
        <f>SUM(AK260:AK262)</f>
        <v>0</v>
      </c>
      <c r="AL259" s="220" t="e">
        <f>Tabela115[[#This Row],[GOVERNANÇA
Estratégia
Despesa Liquidada até __/__/____]]/Tabela115[[#This Row],[GOVERNANÇA
Estratégia
Orçamento 
Atualizado]]</f>
        <v>#DIV/0!</v>
      </c>
      <c r="AM259" s="92">
        <f>SUM(AM260:AM262)</f>
        <v>0</v>
      </c>
      <c r="AN259" s="217" t="e">
        <f>Tabela115[[#This Row],[GOVERNANÇA
Estratégia
(+)
Suplementação
 proposta para a
_ª Reformulação]]/Tabela115[[#This Row],[GOVERNANÇA
Estratégia
Orçamento 
Atualizado]]</f>
        <v>#DIV/0!</v>
      </c>
      <c r="AO259" s="92">
        <f>SUM(AO260:AO262)</f>
        <v>0</v>
      </c>
      <c r="AP259" s="217" t="e">
        <f>-Tabela115[[#This Row],[GOVERNANÇA
Estratégia
(-)
Redução
proposta para a
_ª Reformulação]]/Tabela115[[#This Row],[GOVERNANÇA
Estratégia
Orçamento 
Atualizado]]</f>
        <v>#DIV/0!</v>
      </c>
      <c r="AQ259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59" s="80">
        <f>SUM(AR260:AR262)</f>
        <v>0</v>
      </c>
      <c r="AS259" s="92">
        <f>SUM(AS260:AS262)</f>
        <v>0</v>
      </c>
      <c r="AT259" s="92">
        <f>Tabela115[[#This Row],[GOVERNANÇA
Controle
Proposta Orçamentária Inicial]]+Tabela115[[#This Row],[GOVERNANÇA
Controle
Transposições Orçamentárias 
Nº __ a __ 
e
Reformulações
aprovadas]]</f>
        <v>0</v>
      </c>
      <c r="AU259" s="92">
        <f>SUM(AU260:AU262)</f>
        <v>0</v>
      </c>
      <c r="AV259" s="217" t="e">
        <f>Tabela115[[#This Row],[GOVERNANÇA
Controle
Despesa Liquidada até __/__/____]]/Tabela115[[#This Row],[GOVERNANÇA
Controle
Orçamento 
Atualizado]]</f>
        <v>#DIV/0!</v>
      </c>
      <c r="AW259" s="92">
        <f>SUM(AW260:AW262)</f>
        <v>0</v>
      </c>
      <c r="AX259" s="217" t="e">
        <f>Tabela115[[#This Row],[GOVERNANÇA
Controle
(+)
Suplementação
 proposta para a
_ª Reformulação]]/Tabela115[[#This Row],[GOVERNANÇA
Controle
Orçamento 
Atualizado]]</f>
        <v>#DIV/0!</v>
      </c>
      <c r="AY259" s="92">
        <f>SUM(AY260:AY262)</f>
        <v>0</v>
      </c>
      <c r="AZ259" s="217" t="e">
        <f>-Tabela115[[#This Row],[GOVERNANÇA
Controle
(-)
Redução
proposta para a
_ª Reformulação]]/Tabela115[[#This Row],[GOVERNANÇA
Controle
Orçamento 
Atualizado]]</f>
        <v>#DIV/0!</v>
      </c>
      <c r="BA259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5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59" s="221">
        <f>SUM(BC260:BC262)</f>
        <v>0</v>
      </c>
      <c r="BD259" s="92">
        <f>SUM(BD260:BD262)</f>
        <v>0</v>
      </c>
      <c r="BE259" s="92">
        <f>Tabela115[[#This Row],[FINALIDADE
Fiscalização
Proposta Orçamentária Inicial]]+Tabela115[[#This Row],[FINALIDADE
Fiscalização
Transposições Orçamentárias 
Nº __ a __ 
e
Reformulações
aprovadas]]</f>
        <v>0</v>
      </c>
      <c r="BF259" s="92">
        <f>SUM(BF260:BF262)</f>
        <v>0</v>
      </c>
      <c r="BG259" s="217" t="e">
        <f>Tabela115[[#This Row],[FINALIDADE
Fiscalização
Despesa Liquidada até __/__/____]]/Tabela115[[#This Row],[FINALIDADE
Fiscalização
Orçamento 
Atualizado]]</f>
        <v>#DIV/0!</v>
      </c>
      <c r="BH259" s="92">
        <f>SUM(BH260:BH262)</f>
        <v>0</v>
      </c>
      <c r="BI259" s="217" t="e">
        <f>Tabela115[[#This Row],[FINALIDADE
Fiscalização
(+)
Suplementação
 proposta para a
_ª Reformulação]]/Tabela115[[#This Row],[FINALIDADE
Fiscalização
Orçamento 
Atualizado]]</f>
        <v>#DIV/0!</v>
      </c>
      <c r="BJ259" s="92">
        <f>SUM(BJ260:BJ262)</f>
        <v>0</v>
      </c>
      <c r="BK259" s="217" t="e">
        <f>Tabela115[[#This Row],[FINALIDADE
Fiscalização
(-)
Redução
proposta para a
_ª Reformulação]]/Tabela115[[#This Row],[FINALIDADE
Fiscalização
Orçamento 
Atualizado]]</f>
        <v>#DIV/0!</v>
      </c>
      <c r="BL259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59" s="80">
        <f>SUM(BM260:BM262)</f>
        <v>0</v>
      </c>
      <c r="BN259" s="92">
        <f>SUM(BN260:BN262)</f>
        <v>0</v>
      </c>
      <c r="BO259" s="92">
        <f>Tabela115[[#This Row],[FINALIDADE
Registro
Proposta Orçamentária Inicial]]+Tabela115[[#This Row],[FINALIDADE
Registro
Transposições Orçamentárias 
Nº __ a __ 
e
Reformulações
aprovadas]]</f>
        <v>0</v>
      </c>
      <c r="BP259" s="92">
        <f>SUM(BP260:BP262)</f>
        <v>0</v>
      </c>
      <c r="BQ259" s="220" t="e">
        <f>Tabela115[[#This Row],[FINALIDADE
Registro
Despesa Liquidada até __/__/____]]/Tabela115[[#This Row],[FINALIDADE
Registro
Orçamento 
Atualizado]]</f>
        <v>#DIV/0!</v>
      </c>
      <c r="BR259" s="92">
        <f>SUM(BR260:BR262)</f>
        <v>0</v>
      </c>
      <c r="BS259" s="220" t="e">
        <f>Tabela115[[#This Row],[FINALIDADE
Registro
(+)
Suplementação
 proposta para a
_ª Reformulação]]/Tabela115[[#This Row],[FINALIDADE
Registro
Orçamento 
Atualizado]]</f>
        <v>#DIV/0!</v>
      </c>
      <c r="BT259" s="92">
        <f>SUM(BT260:BT262)</f>
        <v>0</v>
      </c>
      <c r="BU259" s="220" t="e">
        <f>Tabela115[[#This Row],[FINALIDADE
Registro
(-)
Redução
proposta para a
_ª Reformulação]]/Tabela115[[#This Row],[FINALIDADE
Registro
Orçamento 
Atualizado]]</f>
        <v>#DIV/0!</v>
      </c>
      <c r="BV259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59" s="243">
        <f>SUM(BW260:BW262)</f>
        <v>0</v>
      </c>
      <c r="BX259" s="80">
        <f>SUM(BX260:BX262)</f>
        <v>0</v>
      </c>
      <c r="BY259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59" s="92">
        <f>SUM(BZ260:BZ262)</f>
        <v>0</v>
      </c>
      <c r="CA259" s="217" t="e">
        <f>Tabela115[[#This Row],[FINALIDADE
Julgamento e Normatização
Despesa Liquidada até __/__/____]]/Tabela115[[#This Row],[FINALIDADE
Julgamento e Normatização
Orçamento 
Atualizado]]</f>
        <v>#DIV/0!</v>
      </c>
      <c r="CB259" s="92">
        <f>SUM(CB260:CB262)</f>
        <v>0</v>
      </c>
      <c r="CC259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59" s="92">
        <f>SUM(CD260:CD262)</f>
        <v>0</v>
      </c>
      <c r="CE259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59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5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59" s="80">
        <f>SUM(CH260:CH262)</f>
        <v>0</v>
      </c>
      <c r="CI259" s="80">
        <f>SUM(CI260:CI262)</f>
        <v>0</v>
      </c>
      <c r="CJ259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59" s="92">
        <f>SUM(CK260:CK262)</f>
        <v>0</v>
      </c>
      <c r="CL259" s="217" t="e">
        <f>Tabela115[[#This Row],[GESTÃO
Comunicação 
e Eventos
Despesa Liquidada até __/__/____]]/Tabela115[[#This Row],[GESTÃO
Comunicação 
e Eventos
Orçamento 
Atualizado]]</f>
        <v>#DIV/0!</v>
      </c>
      <c r="CM259" s="92">
        <f>SUM(CM260:CM262)</f>
        <v>0</v>
      </c>
      <c r="CN259" s="217" t="e">
        <f>Tabela115[[#This Row],[GESTÃO
Comunicação 
e Eventos
(+)
Suplementação
 proposta para a
_ª Reformulação]]/Tabela115[[#This Row],[GESTÃO
Comunicação 
e Eventos
Orçamento 
Atualizado]]</f>
        <v>#DIV/0!</v>
      </c>
      <c r="CO259" s="92">
        <f>SUM(CO260:CO262)</f>
        <v>0</v>
      </c>
      <c r="CP259" s="217" t="e">
        <f>-Tabela115[[#This Row],[GESTÃO
Comunicação 
e Eventos
(-)
Redução
proposta para a
_ª Reformulação]]/Tabela115[[#This Row],[GESTÃO
Comunicação 
e Eventos
Orçamento 
Atualizado]]</f>
        <v>#DIV/0!</v>
      </c>
      <c r="CQ259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59" s="80">
        <f>SUM(CR260:CR262)</f>
        <v>0</v>
      </c>
      <c r="CS259" s="80">
        <f>SUM(CS260:CS262)</f>
        <v>0</v>
      </c>
      <c r="CT259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59" s="92">
        <f>SUM(CU260:CU262)</f>
        <v>0</v>
      </c>
      <c r="CV259" s="217" t="e">
        <f>Tabela115[[#This Row],[GESTÃO
Suporte Técnico-Administrativo
Despesa Liquidada até __/__/____]]/Tabela115[[#This Row],[GESTÃO
Suporte Técnico-Administrativo
Orçamento 
Atualizado]]</f>
        <v>#DIV/0!</v>
      </c>
      <c r="CW259" s="92">
        <f>SUM(CW260:CW262)</f>
        <v>0</v>
      </c>
      <c r="CX259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59" s="92">
        <f>SUM(CY260:CY262)</f>
        <v>0</v>
      </c>
      <c r="CZ259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59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59" s="80">
        <f>SUM(DB260:DB262)</f>
        <v>0</v>
      </c>
      <c r="DC259" s="80">
        <f>SUM(DC260:DC262)</f>
        <v>0</v>
      </c>
      <c r="DD259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59" s="92">
        <f>SUM(DE260:DE262)</f>
        <v>0</v>
      </c>
      <c r="DF259" s="217" t="e">
        <f>Tabela115[[#This Row],[GESTÃO
Tecnologia da
Informação
Despesa Liquidada até __/__/____]]/Tabela115[[#This Row],[GESTÃO
Tecnologia da
Informação
Orçamento 
Atualizado]]</f>
        <v>#DIV/0!</v>
      </c>
      <c r="DG259" s="92">
        <f>SUM(DG260:DG262)</f>
        <v>0</v>
      </c>
      <c r="DH259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59" s="92">
        <f>SUM(DI260:DI262)</f>
        <v>0</v>
      </c>
      <c r="DJ259" s="217" t="e">
        <f>-Tabela115[[#This Row],[GESTÃO
Tecnologia da
Informação
(-)
Redução
proposta para a
_ª Reformulação]]/Tabela115[[#This Row],[GESTÃO
Tecnologia da
Informação
Orçamento 
Atualizado]]</f>
        <v>#DIV/0!</v>
      </c>
      <c r="DK259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59" s="80">
        <f>SUM(DL260:DL262)</f>
        <v>0</v>
      </c>
      <c r="DM259" s="80">
        <f>SUM(DM260:DM262)</f>
        <v>0</v>
      </c>
      <c r="DN259" s="80">
        <f>Tabela115[[#This Row],[GESTÃO
Infraestrutura
Proposta Orçamentária Inicial]]+Tabela115[[#This Row],[GESTÃO
Infraestrutura
Transposições Orçamentárias 
Nº __ a __ 
e
Reformulações
aprovadas]]</f>
        <v>0</v>
      </c>
      <c r="DO259" s="92">
        <f>SUM(DO260:DO262)</f>
        <v>0</v>
      </c>
      <c r="DP259" s="217" t="e">
        <f>Tabela115[[#This Row],[GESTÃO
Infraestrutura
Despesa Liquidada até __/__/____]]/Tabela115[[#This Row],[GESTÃO
Infraestrutura
Orçamento 
Atualizado]]</f>
        <v>#DIV/0!</v>
      </c>
      <c r="DQ259" s="92">
        <f>SUM(DQ260:DQ262)</f>
        <v>0</v>
      </c>
      <c r="DR259" s="217" t="e">
        <f>Tabela115[[#This Row],[GESTÃO
Infraestrutura
(+)
Suplementação
 proposta para a
_ª Reformulação]]/Tabela115[[#This Row],[GESTÃO
Infraestrutura
Orçamento 
Atualizado]]</f>
        <v>#DIV/0!</v>
      </c>
      <c r="DS259" s="92">
        <f>SUM(DS260:DS262)</f>
        <v>0</v>
      </c>
      <c r="DT259" s="217" t="e">
        <f>Tabela115[[#This Row],[GESTÃO
Infraestrutura
(-)
Redução
proposta para a
_ª Reformulação]]/Tabela115[[#This Row],[GESTÃO
Infraestrutura
Orçamento 
Atualizado]]</f>
        <v>#DIV/0!</v>
      </c>
      <c r="DU259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5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59" s="94"/>
    </row>
    <row r="260" spans="1:127" s="18" customFormat="1" ht="12" x14ac:dyDescent="0.25">
      <c r="A260" s="85" t="s">
        <v>264</v>
      </c>
      <c r="B260" s="213" t="s">
        <v>390</v>
      </c>
      <c r="C260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0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0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0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0" s="230" t="e">
        <f>Tabela115[[#This Row],[DESPESA
LIQUIDADA ATÉ
 __/__/____]]/Tabela115[[#This Row],[ORÇAMENTO
ATUALIZADO]]</f>
        <v>#DIV/0!</v>
      </c>
      <c r="H260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0" s="266" t="e">
        <f>Tabela115[[#This Row],[(+)
SUPLEMENTAÇÃO
PROPOSTA PARA A
_ª
REFORMULAÇÃO]]/Tabela115[[#This Row],[ORÇAMENTO
ATUALIZADO]]</f>
        <v>#DIV/0!</v>
      </c>
      <c r="J260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0" s="266" t="e">
        <f>-Tabela115[[#This Row],[(-)
REDUÇÃO
PROPOSTA PARA A
_ª
REFORMULAÇÃO]]/Tabela115[[#This Row],[ORÇAMENTO
ATUALIZADO]]</f>
        <v>#DIV/0!</v>
      </c>
      <c r="L260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0" s="268" t="e">
        <f>(Tabela115[[#This Row],[PROPOSTA
ORÇAMENTÁRIA
ATUALIZADA
APÓS A
_ª
REFORMULAÇÃO]]/Tabela115[[#This Row],[ORÇAMENTO
ATUALIZADO]])-1</f>
        <v>#DIV/0!</v>
      </c>
      <c r="N260" s="225"/>
      <c r="O260" s="93"/>
      <c r="P260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0" s="93"/>
      <c r="R260" s="201" t="e">
        <f>Tabela115[[#This Row],[GOVERNANÇA
Direção e
Liderança
Despesa Liquidada até __/__/____]]/Tabela115[[#This Row],[GOVERNANÇA
Direção e
Liderança
Orçamento 
Atualizado]]</f>
        <v>#DIV/0!</v>
      </c>
      <c r="S260" s="93"/>
      <c r="T260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0" s="93"/>
      <c r="V260" s="202" t="e">
        <f>-Tabela115[[#This Row],[GOVERNANÇA
Direção e
Liderança
(-)
Redução
proposta para a
_ª Reformulação]]/Tabela115[[#This Row],[GOVERNANÇA
Direção e
Liderança
Orçamento 
Atualizado]]</f>
        <v>#DIV/0!</v>
      </c>
      <c r="W260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0" s="31"/>
      <c r="Y260" s="31"/>
      <c r="Z260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0" s="93"/>
      <c r="AB260" s="201" t="e">
        <f>Tabela115[[#This Row],[GOVERNANÇA
Relacionamento 
Institucional
Despesa Liquidada até __/__/____]]/Tabela115[[#This Row],[GOVERNANÇA
Relacionamento 
Institucional
Orçamento 
Atualizado]]</f>
        <v>#DIV/0!</v>
      </c>
      <c r="AC260" s="93"/>
      <c r="AD260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0" s="93"/>
      <c r="AF260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0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0" s="31"/>
      <c r="AI260" s="93"/>
      <c r="AJ260" s="93">
        <f>Tabela115[[#This Row],[GOVERNANÇA
Estratégia
Proposta Orçamentária Inicial]]+Tabela115[[#This Row],[GOVERNANÇA
Estratégia
Transposições Orçamentárias 
Nº __ a __ 
e
Reformulações
aprovadas]]</f>
        <v>0</v>
      </c>
      <c r="AK260" s="93"/>
      <c r="AL260" s="202" t="e">
        <f>Tabela115[[#This Row],[GOVERNANÇA
Estratégia
Despesa Liquidada até __/__/____]]/Tabela115[[#This Row],[GOVERNANÇA
Estratégia
Orçamento 
Atualizado]]</f>
        <v>#DIV/0!</v>
      </c>
      <c r="AM260" s="93"/>
      <c r="AN260" s="201" t="e">
        <f>Tabela115[[#This Row],[GOVERNANÇA
Estratégia
(+)
Suplementação
 proposta para a
_ª Reformulação]]/Tabela115[[#This Row],[GOVERNANÇA
Estratégia
Orçamento 
Atualizado]]</f>
        <v>#DIV/0!</v>
      </c>
      <c r="AO260" s="93"/>
      <c r="AP260" s="201" t="e">
        <f>-Tabela115[[#This Row],[GOVERNANÇA
Estratégia
(-)
Redução
proposta para a
_ª Reformulação]]/Tabela115[[#This Row],[GOVERNANÇA
Estratégia
Orçamento 
Atualizado]]</f>
        <v>#DIV/0!</v>
      </c>
      <c r="AQ260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0" s="31"/>
      <c r="AS260" s="93"/>
      <c r="AT260" s="93">
        <f>Tabela115[[#This Row],[GOVERNANÇA
Controle
Proposta Orçamentária Inicial]]+Tabela115[[#This Row],[GOVERNANÇA
Controle
Transposições Orçamentárias 
Nº __ a __ 
e
Reformulações
aprovadas]]</f>
        <v>0</v>
      </c>
      <c r="AU260" s="93"/>
      <c r="AV260" s="201" t="e">
        <f>Tabela115[[#This Row],[GOVERNANÇA
Controle
Despesa Liquidada até __/__/____]]/Tabela115[[#This Row],[GOVERNANÇA
Controle
Orçamento 
Atualizado]]</f>
        <v>#DIV/0!</v>
      </c>
      <c r="AW260" s="93"/>
      <c r="AX260" s="201" t="e">
        <f>Tabela115[[#This Row],[GOVERNANÇA
Controle
(+)
Suplementação
 proposta para a
_ª Reformulação]]/Tabela115[[#This Row],[GOVERNANÇA
Controle
Orçamento 
Atualizado]]</f>
        <v>#DIV/0!</v>
      </c>
      <c r="AY260" s="93"/>
      <c r="AZ260" s="201" t="e">
        <f>-Tabela115[[#This Row],[GOVERNANÇA
Controle
(-)
Redução
proposta para a
_ª Reformulação]]/Tabela115[[#This Row],[GOVERNANÇA
Controle
Orçamento 
Atualizado]]</f>
        <v>#DIV/0!</v>
      </c>
      <c r="BA260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0" s="225"/>
      <c r="BD260" s="93"/>
      <c r="BE260" s="93">
        <f>Tabela115[[#This Row],[FINALIDADE
Fiscalização
Proposta Orçamentária Inicial]]+Tabela115[[#This Row],[FINALIDADE
Fiscalização
Transposições Orçamentárias 
Nº __ a __ 
e
Reformulações
aprovadas]]</f>
        <v>0</v>
      </c>
      <c r="BF260" s="93"/>
      <c r="BG260" s="201" t="e">
        <f>Tabela115[[#This Row],[FINALIDADE
Fiscalização
Despesa Liquidada até __/__/____]]/Tabela115[[#This Row],[FINALIDADE
Fiscalização
Orçamento 
Atualizado]]</f>
        <v>#DIV/0!</v>
      </c>
      <c r="BH260" s="93"/>
      <c r="BI260" s="201" t="e">
        <f>Tabela115[[#This Row],[FINALIDADE
Fiscalização
(+)
Suplementação
 proposta para a
_ª Reformulação]]/Tabela115[[#This Row],[FINALIDADE
Fiscalização
Orçamento 
Atualizado]]</f>
        <v>#DIV/0!</v>
      </c>
      <c r="BJ260" s="93"/>
      <c r="BK260" s="201" t="e">
        <f>Tabela115[[#This Row],[FINALIDADE
Fiscalização
(-)
Redução
proposta para a
_ª Reformulação]]/Tabela115[[#This Row],[FINALIDADE
Fiscalização
Orçamento 
Atualizado]]</f>
        <v>#DIV/0!</v>
      </c>
      <c r="BL260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0" s="31"/>
      <c r="BN260" s="93"/>
      <c r="BO260" s="93">
        <f>Tabela115[[#This Row],[FINALIDADE
Registro
Proposta Orçamentária Inicial]]+Tabela115[[#This Row],[FINALIDADE
Registro
Transposições Orçamentárias 
Nº __ a __ 
e
Reformulações
aprovadas]]</f>
        <v>0</v>
      </c>
      <c r="BP260" s="93"/>
      <c r="BQ260" s="202" t="e">
        <f>Tabela115[[#This Row],[FINALIDADE
Registro
Despesa Liquidada até __/__/____]]/Tabela115[[#This Row],[FINALIDADE
Registro
Orçamento 
Atualizado]]</f>
        <v>#DIV/0!</v>
      </c>
      <c r="BR260" s="93"/>
      <c r="BS260" s="202" t="e">
        <f>Tabela115[[#This Row],[FINALIDADE
Registro
(+)
Suplementação
 proposta para a
_ª Reformulação]]/Tabela115[[#This Row],[FINALIDADE
Registro
Orçamento 
Atualizado]]</f>
        <v>#DIV/0!</v>
      </c>
      <c r="BT260" s="93"/>
      <c r="BU260" s="202" t="e">
        <f>Tabela115[[#This Row],[FINALIDADE
Registro
(-)
Redução
proposta para a
_ª Reformulação]]/Tabela115[[#This Row],[FINALIDADE
Registro
Orçamento 
Atualizado]]</f>
        <v>#DIV/0!</v>
      </c>
      <c r="BV260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0" s="244"/>
      <c r="BX260" s="31"/>
      <c r="BY260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0" s="93"/>
      <c r="CA260" s="201" t="e">
        <f>Tabela115[[#This Row],[FINALIDADE
Julgamento e Normatização
Despesa Liquidada até __/__/____]]/Tabela115[[#This Row],[FINALIDADE
Julgamento e Normatização
Orçamento 
Atualizado]]</f>
        <v>#DIV/0!</v>
      </c>
      <c r="CB260" s="93"/>
      <c r="CC260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0" s="93"/>
      <c r="CE260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0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0" s="31"/>
      <c r="CI260" s="31"/>
      <c r="CJ260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0" s="93"/>
      <c r="CL260" s="201" t="e">
        <f>Tabela115[[#This Row],[GESTÃO
Comunicação 
e Eventos
Despesa Liquidada até __/__/____]]/Tabela115[[#This Row],[GESTÃO
Comunicação 
e Eventos
Orçamento 
Atualizado]]</f>
        <v>#DIV/0!</v>
      </c>
      <c r="CM260" s="93"/>
      <c r="CN260" s="201" t="e">
        <f>Tabela115[[#This Row],[GESTÃO
Comunicação 
e Eventos
(+)
Suplementação
 proposta para a
_ª Reformulação]]/Tabela115[[#This Row],[GESTÃO
Comunicação 
e Eventos
Orçamento 
Atualizado]]</f>
        <v>#DIV/0!</v>
      </c>
      <c r="CO260" s="93"/>
      <c r="CP260" s="201" t="e">
        <f>-Tabela115[[#This Row],[GESTÃO
Comunicação 
e Eventos
(-)
Redução
proposta para a
_ª Reformulação]]/Tabela115[[#This Row],[GESTÃO
Comunicação 
e Eventos
Orçamento 
Atualizado]]</f>
        <v>#DIV/0!</v>
      </c>
      <c r="CQ260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0" s="31"/>
      <c r="CS260" s="31"/>
      <c r="CT260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0" s="93"/>
      <c r="CV260" s="201" t="e">
        <f>Tabela115[[#This Row],[GESTÃO
Suporte Técnico-Administrativo
Despesa Liquidada até __/__/____]]/Tabela115[[#This Row],[GESTÃO
Suporte Técnico-Administrativo
Orçamento 
Atualizado]]</f>
        <v>#DIV/0!</v>
      </c>
      <c r="CW260" s="93"/>
      <c r="CX260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0" s="93"/>
      <c r="CZ260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0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0" s="31"/>
      <c r="DC260" s="31"/>
      <c r="DD260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0" s="93"/>
      <c r="DF260" s="201" t="e">
        <f>Tabela115[[#This Row],[GESTÃO
Tecnologia da
Informação
Despesa Liquidada até __/__/____]]/Tabela115[[#This Row],[GESTÃO
Tecnologia da
Informação
Orçamento 
Atualizado]]</f>
        <v>#DIV/0!</v>
      </c>
      <c r="DG260" s="93"/>
      <c r="DH260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0" s="93"/>
      <c r="DJ260" s="201" t="e">
        <f>-Tabela115[[#This Row],[GESTÃO
Tecnologia da
Informação
(-)
Redução
proposta para a
_ª Reformulação]]/Tabela115[[#This Row],[GESTÃO
Tecnologia da
Informação
Orçamento 
Atualizado]]</f>
        <v>#DIV/0!</v>
      </c>
      <c r="DK260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0" s="31"/>
      <c r="DM260" s="31"/>
      <c r="DN260" s="31">
        <f>Tabela115[[#This Row],[GESTÃO
Infraestrutura
Proposta Orçamentária Inicial]]+Tabela115[[#This Row],[GESTÃO
Infraestrutura
Transposições Orçamentárias 
Nº __ a __ 
e
Reformulações
aprovadas]]</f>
        <v>0</v>
      </c>
      <c r="DO260" s="93"/>
      <c r="DP260" s="201" t="e">
        <f>Tabela115[[#This Row],[GESTÃO
Infraestrutura
Despesa Liquidada até __/__/____]]/Tabela115[[#This Row],[GESTÃO
Infraestrutura
Orçamento 
Atualizado]]</f>
        <v>#DIV/0!</v>
      </c>
      <c r="DQ260" s="93"/>
      <c r="DR260" s="201" t="e">
        <f>Tabela115[[#This Row],[GESTÃO
Infraestrutura
(+)
Suplementação
 proposta para a
_ª Reformulação]]/Tabela115[[#This Row],[GESTÃO
Infraestrutura
Orçamento 
Atualizado]]</f>
        <v>#DIV/0!</v>
      </c>
      <c r="DS260" s="93"/>
      <c r="DT260" s="201" t="e">
        <f>Tabela115[[#This Row],[GESTÃO
Infraestrutura
(-)
Redução
proposta para a
_ª Reformulação]]/Tabela115[[#This Row],[GESTÃO
Infraestrutura
Orçamento 
Atualizado]]</f>
        <v>#DIV/0!</v>
      </c>
      <c r="DU260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0" s="89"/>
    </row>
    <row r="261" spans="1:127" s="18" customFormat="1" ht="12" x14ac:dyDescent="0.25">
      <c r="A261" s="85" t="s">
        <v>265</v>
      </c>
      <c r="B261" s="213" t="s">
        <v>391</v>
      </c>
      <c r="C26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1" s="230" t="e">
        <f>Tabela115[[#This Row],[DESPESA
LIQUIDADA ATÉ
 __/__/____]]/Tabela115[[#This Row],[ORÇAMENTO
ATUALIZADO]]</f>
        <v>#DIV/0!</v>
      </c>
      <c r="H26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1" s="266" t="e">
        <f>Tabela115[[#This Row],[(+)
SUPLEMENTAÇÃO
PROPOSTA PARA A
_ª
REFORMULAÇÃO]]/Tabela115[[#This Row],[ORÇAMENTO
ATUALIZADO]]</f>
        <v>#DIV/0!</v>
      </c>
      <c r="J26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1" s="266" t="e">
        <f>-Tabela115[[#This Row],[(-)
REDUÇÃO
PROPOSTA PARA A
_ª
REFORMULAÇÃO]]/Tabela115[[#This Row],[ORÇAMENTO
ATUALIZADO]]</f>
        <v>#DIV/0!</v>
      </c>
      <c r="L26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1" s="268" t="e">
        <f>(Tabela115[[#This Row],[PROPOSTA
ORÇAMENTÁRIA
ATUALIZADA
APÓS A
_ª
REFORMULAÇÃO]]/Tabela115[[#This Row],[ORÇAMENTO
ATUALIZADO]])-1</f>
        <v>#DIV/0!</v>
      </c>
      <c r="N261" s="225"/>
      <c r="O261" s="93"/>
      <c r="P26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1" s="93"/>
      <c r="R261" s="201" t="e">
        <f>Tabela115[[#This Row],[GOVERNANÇA
Direção e
Liderança
Despesa Liquidada até __/__/____]]/Tabela115[[#This Row],[GOVERNANÇA
Direção e
Liderança
Orçamento 
Atualizado]]</f>
        <v>#DIV/0!</v>
      </c>
      <c r="S261" s="93"/>
      <c r="T26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1" s="93"/>
      <c r="V261" s="202" t="e">
        <f>-Tabela115[[#This Row],[GOVERNANÇA
Direção e
Liderança
(-)
Redução
proposta para a
_ª Reformulação]]/Tabela115[[#This Row],[GOVERNANÇA
Direção e
Liderança
Orçamento 
Atualizado]]</f>
        <v>#DIV/0!</v>
      </c>
      <c r="W26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1" s="31"/>
      <c r="Y261" s="31"/>
      <c r="Z26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1" s="93"/>
      <c r="AB261" s="201" t="e">
        <f>Tabela115[[#This Row],[GOVERNANÇA
Relacionamento 
Institucional
Despesa Liquidada até __/__/____]]/Tabela115[[#This Row],[GOVERNANÇA
Relacionamento 
Institucional
Orçamento 
Atualizado]]</f>
        <v>#DIV/0!</v>
      </c>
      <c r="AC261" s="93"/>
      <c r="AD26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1" s="93"/>
      <c r="AF26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1" s="31"/>
      <c r="AI261" s="93"/>
      <c r="AJ261" s="93">
        <f>Tabela115[[#This Row],[GOVERNANÇA
Estratégia
Proposta Orçamentária Inicial]]+Tabela115[[#This Row],[GOVERNANÇA
Estratégia
Transposições Orçamentárias 
Nº __ a __ 
e
Reformulações
aprovadas]]</f>
        <v>0</v>
      </c>
      <c r="AK261" s="93"/>
      <c r="AL261" s="202" t="e">
        <f>Tabela115[[#This Row],[GOVERNANÇA
Estratégia
Despesa Liquidada até __/__/____]]/Tabela115[[#This Row],[GOVERNANÇA
Estratégia
Orçamento 
Atualizado]]</f>
        <v>#DIV/0!</v>
      </c>
      <c r="AM261" s="93"/>
      <c r="AN261" s="201" t="e">
        <f>Tabela115[[#This Row],[GOVERNANÇA
Estratégia
(+)
Suplementação
 proposta para a
_ª Reformulação]]/Tabela115[[#This Row],[GOVERNANÇA
Estratégia
Orçamento 
Atualizado]]</f>
        <v>#DIV/0!</v>
      </c>
      <c r="AO261" s="93"/>
      <c r="AP261" s="201" t="e">
        <f>-Tabela115[[#This Row],[GOVERNANÇA
Estratégia
(-)
Redução
proposta para a
_ª Reformulação]]/Tabela115[[#This Row],[GOVERNANÇA
Estratégia
Orçamento 
Atualizado]]</f>
        <v>#DIV/0!</v>
      </c>
      <c r="AQ26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1" s="31"/>
      <c r="AS261" s="93"/>
      <c r="AT261" s="93">
        <f>Tabela115[[#This Row],[GOVERNANÇA
Controle
Proposta Orçamentária Inicial]]+Tabela115[[#This Row],[GOVERNANÇA
Controle
Transposições Orçamentárias 
Nº __ a __ 
e
Reformulações
aprovadas]]</f>
        <v>0</v>
      </c>
      <c r="AU261" s="93"/>
      <c r="AV261" s="201" t="e">
        <f>Tabela115[[#This Row],[GOVERNANÇA
Controle
Despesa Liquidada até __/__/____]]/Tabela115[[#This Row],[GOVERNANÇA
Controle
Orçamento 
Atualizado]]</f>
        <v>#DIV/0!</v>
      </c>
      <c r="AW261" s="93"/>
      <c r="AX261" s="201" t="e">
        <f>Tabela115[[#This Row],[GOVERNANÇA
Controle
(+)
Suplementação
 proposta para a
_ª Reformulação]]/Tabela115[[#This Row],[GOVERNANÇA
Controle
Orçamento 
Atualizado]]</f>
        <v>#DIV/0!</v>
      </c>
      <c r="AY261" s="93"/>
      <c r="AZ261" s="201" t="e">
        <f>-Tabela115[[#This Row],[GOVERNANÇA
Controle
(-)
Redução
proposta para a
_ª Reformulação]]/Tabela115[[#This Row],[GOVERNANÇA
Controle
Orçamento 
Atualizado]]</f>
        <v>#DIV/0!</v>
      </c>
      <c r="BA26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1" s="225"/>
      <c r="BD261" s="93"/>
      <c r="BE261" s="93">
        <f>Tabela115[[#This Row],[FINALIDADE
Fiscalização
Proposta Orçamentária Inicial]]+Tabela115[[#This Row],[FINALIDADE
Fiscalização
Transposições Orçamentárias 
Nº __ a __ 
e
Reformulações
aprovadas]]</f>
        <v>0</v>
      </c>
      <c r="BF261" s="93"/>
      <c r="BG261" s="201" t="e">
        <f>Tabela115[[#This Row],[FINALIDADE
Fiscalização
Despesa Liquidada até __/__/____]]/Tabela115[[#This Row],[FINALIDADE
Fiscalização
Orçamento 
Atualizado]]</f>
        <v>#DIV/0!</v>
      </c>
      <c r="BH261" s="93"/>
      <c r="BI261" s="201" t="e">
        <f>Tabela115[[#This Row],[FINALIDADE
Fiscalização
(+)
Suplementação
 proposta para a
_ª Reformulação]]/Tabela115[[#This Row],[FINALIDADE
Fiscalização
Orçamento 
Atualizado]]</f>
        <v>#DIV/0!</v>
      </c>
      <c r="BJ261" s="93"/>
      <c r="BK261" s="201" t="e">
        <f>Tabela115[[#This Row],[FINALIDADE
Fiscalização
(-)
Redução
proposta para a
_ª Reformulação]]/Tabela115[[#This Row],[FINALIDADE
Fiscalização
Orçamento 
Atualizado]]</f>
        <v>#DIV/0!</v>
      </c>
      <c r="BL26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1" s="31"/>
      <c r="BN261" s="93"/>
      <c r="BO261" s="93">
        <f>Tabela115[[#This Row],[FINALIDADE
Registro
Proposta Orçamentária Inicial]]+Tabela115[[#This Row],[FINALIDADE
Registro
Transposições Orçamentárias 
Nº __ a __ 
e
Reformulações
aprovadas]]</f>
        <v>0</v>
      </c>
      <c r="BP261" s="93"/>
      <c r="BQ261" s="202" t="e">
        <f>Tabela115[[#This Row],[FINALIDADE
Registro
Despesa Liquidada até __/__/____]]/Tabela115[[#This Row],[FINALIDADE
Registro
Orçamento 
Atualizado]]</f>
        <v>#DIV/0!</v>
      </c>
      <c r="BR261" s="93"/>
      <c r="BS261" s="202" t="e">
        <f>Tabela115[[#This Row],[FINALIDADE
Registro
(+)
Suplementação
 proposta para a
_ª Reformulação]]/Tabela115[[#This Row],[FINALIDADE
Registro
Orçamento 
Atualizado]]</f>
        <v>#DIV/0!</v>
      </c>
      <c r="BT261" s="93"/>
      <c r="BU261" s="202" t="e">
        <f>Tabela115[[#This Row],[FINALIDADE
Registro
(-)
Redução
proposta para a
_ª Reformulação]]/Tabela115[[#This Row],[FINALIDADE
Registro
Orçamento 
Atualizado]]</f>
        <v>#DIV/0!</v>
      </c>
      <c r="BV26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1" s="244"/>
      <c r="BX261" s="31"/>
      <c r="BY26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1" s="93"/>
      <c r="CA261" s="201" t="e">
        <f>Tabela115[[#This Row],[FINALIDADE
Julgamento e Normatização
Despesa Liquidada até __/__/____]]/Tabela115[[#This Row],[FINALIDADE
Julgamento e Normatização
Orçamento 
Atualizado]]</f>
        <v>#DIV/0!</v>
      </c>
      <c r="CB261" s="93"/>
      <c r="CC26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1" s="93"/>
      <c r="CE26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1" s="31"/>
      <c r="CI261" s="31"/>
      <c r="CJ26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1" s="93"/>
      <c r="CL261" s="201" t="e">
        <f>Tabela115[[#This Row],[GESTÃO
Comunicação 
e Eventos
Despesa Liquidada até __/__/____]]/Tabela115[[#This Row],[GESTÃO
Comunicação 
e Eventos
Orçamento 
Atualizado]]</f>
        <v>#DIV/0!</v>
      </c>
      <c r="CM261" s="93"/>
      <c r="CN261" s="201" t="e">
        <f>Tabela115[[#This Row],[GESTÃO
Comunicação 
e Eventos
(+)
Suplementação
 proposta para a
_ª Reformulação]]/Tabela115[[#This Row],[GESTÃO
Comunicação 
e Eventos
Orçamento 
Atualizado]]</f>
        <v>#DIV/0!</v>
      </c>
      <c r="CO261" s="93"/>
      <c r="CP261" s="201" t="e">
        <f>-Tabela115[[#This Row],[GESTÃO
Comunicação 
e Eventos
(-)
Redução
proposta para a
_ª Reformulação]]/Tabela115[[#This Row],[GESTÃO
Comunicação 
e Eventos
Orçamento 
Atualizado]]</f>
        <v>#DIV/0!</v>
      </c>
      <c r="CQ26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1" s="31"/>
      <c r="CS261" s="31"/>
      <c r="CT26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1" s="93"/>
      <c r="CV261" s="201" t="e">
        <f>Tabela115[[#This Row],[GESTÃO
Suporte Técnico-Administrativo
Despesa Liquidada até __/__/____]]/Tabela115[[#This Row],[GESTÃO
Suporte Técnico-Administrativo
Orçamento 
Atualizado]]</f>
        <v>#DIV/0!</v>
      </c>
      <c r="CW261" s="93"/>
      <c r="CX26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1" s="93"/>
      <c r="CZ26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1" s="31"/>
      <c r="DC261" s="31"/>
      <c r="DD26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1" s="93"/>
      <c r="DF261" s="201" t="e">
        <f>Tabela115[[#This Row],[GESTÃO
Tecnologia da
Informação
Despesa Liquidada até __/__/____]]/Tabela115[[#This Row],[GESTÃO
Tecnologia da
Informação
Orçamento 
Atualizado]]</f>
        <v>#DIV/0!</v>
      </c>
      <c r="DG261" s="93"/>
      <c r="DH26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1" s="93"/>
      <c r="DJ261" s="201" t="e">
        <f>-Tabela115[[#This Row],[GESTÃO
Tecnologia da
Informação
(-)
Redução
proposta para a
_ª Reformulação]]/Tabela115[[#This Row],[GESTÃO
Tecnologia da
Informação
Orçamento 
Atualizado]]</f>
        <v>#DIV/0!</v>
      </c>
      <c r="DK26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1" s="31"/>
      <c r="DM261" s="31"/>
      <c r="DN261" s="31">
        <f>Tabela115[[#This Row],[GESTÃO
Infraestrutura
Proposta Orçamentária Inicial]]+Tabela115[[#This Row],[GESTÃO
Infraestrutura
Transposições Orçamentárias 
Nº __ a __ 
e
Reformulações
aprovadas]]</f>
        <v>0</v>
      </c>
      <c r="DO261" s="93"/>
      <c r="DP261" s="201" t="e">
        <f>Tabela115[[#This Row],[GESTÃO
Infraestrutura
Despesa Liquidada até __/__/____]]/Tabela115[[#This Row],[GESTÃO
Infraestrutura
Orçamento 
Atualizado]]</f>
        <v>#DIV/0!</v>
      </c>
      <c r="DQ261" s="93"/>
      <c r="DR261" s="201" t="e">
        <f>Tabela115[[#This Row],[GESTÃO
Infraestrutura
(+)
Suplementação
 proposta para a
_ª Reformulação]]/Tabela115[[#This Row],[GESTÃO
Infraestrutura
Orçamento 
Atualizado]]</f>
        <v>#DIV/0!</v>
      </c>
      <c r="DS261" s="93"/>
      <c r="DT261" s="201" t="e">
        <f>Tabela115[[#This Row],[GESTÃO
Infraestrutura
(-)
Redução
proposta para a
_ª Reformulação]]/Tabela115[[#This Row],[GESTÃO
Infraestrutura
Orçamento 
Atualizado]]</f>
        <v>#DIV/0!</v>
      </c>
      <c r="DU26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1" s="89"/>
    </row>
    <row r="262" spans="1:127" s="18" customFormat="1" ht="12" x14ac:dyDescent="0.25">
      <c r="A262" s="85" t="s">
        <v>266</v>
      </c>
      <c r="B262" s="213" t="s">
        <v>392</v>
      </c>
      <c r="C262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2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2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2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2" s="230" t="e">
        <f>Tabela115[[#This Row],[DESPESA
LIQUIDADA ATÉ
 __/__/____]]/Tabela115[[#This Row],[ORÇAMENTO
ATUALIZADO]]</f>
        <v>#DIV/0!</v>
      </c>
      <c r="H262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2" s="266" t="e">
        <f>Tabela115[[#This Row],[(+)
SUPLEMENTAÇÃO
PROPOSTA PARA A
_ª
REFORMULAÇÃO]]/Tabela115[[#This Row],[ORÇAMENTO
ATUALIZADO]]</f>
        <v>#DIV/0!</v>
      </c>
      <c r="J262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2" s="266" t="e">
        <f>-Tabela115[[#This Row],[(-)
REDUÇÃO
PROPOSTA PARA A
_ª
REFORMULAÇÃO]]/Tabela115[[#This Row],[ORÇAMENTO
ATUALIZADO]]</f>
        <v>#DIV/0!</v>
      </c>
      <c r="L262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2" s="268" t="e">
        <f>(Tabela115[[#This Row],[PROPOSTA
ORÇAMENTÁRIA
ATUALIZADA
APÓS A
_ª
REFORMULAÇÃO]]/Tabela115[[#This Row],[ORÇAMENTO
ATUALIZADO]])-1</f>
        <v>#DIV/0!</v>
      </c>
      <c r="N262" s="225"/>
      <c r="O262" s="93"/>
      <c r="P262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2" s="93"/>
      <c r="R262" s="201" t="e">
        <f>Tabela115[[#This Row],[GOVERNANÇA
Direção e
Liderança
Despesa Liquidada até __/__/____]]/Tabela115[[#This Row],[GOVERNANÇA
Direção e
Liderança
Orçamento 
Atualizado]]</f>
        <v>#DIV/0!</v>
      </c>
      <c r="S262" s="93"/>
      <c r="T262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2" s="93"/>
      <c r="V262" s="202" t="e">
        <f>-Tabela115[[#This Row],[GOVERNANÇA
Direção e
Liderança
(-)
Redução
proposta para a
_ª Reformulação]]/Tabela115[[#This Row],[GOVERNANÇA
Direção e
Liderança
Orçamento 
Atualizado]]</f>
        <v>#DIV/0!</v>
      </c>
      <c r="W262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2" s="31"/>
      <c r="Y262" s="31"/>
      <c r="Z262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2" s="93"/>
      <c r="AB262" s="201" t="e">
        <f>Tabela115[[#This Row],[GOVERNANÇA
Relacionamento 
Institucional
Despesa Liquidada até __/__/____]]/Tabela115[[#This Row],[GOVERNANÇA
Relacionamento 
Institucional
Orçamento 
Atualizado]]</f>
        <v>#DIV/0!</v>
      </c>
      <c r="AC262" s="93"/>
      <c r="AD262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2" s="93"/>
      <c r="AF262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2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2" s="31"/>
      <c r="AI262" s="93"/>
      <c r="AJ262" s="93">
        <f>Tabela115[[#This Row],[GOVERNANÇA
Estratégia
Proposta Orçamentária Inicial]]+Tabela115[[#This Row],[GOVERNANÇA
Estratégia
Transposições Orçamentárias 
Nº __ a __ 
e
Reformulações
aprovadas]]</f>
        <v>0</v>
      </c>
      <c r="AK262" s="93"/>
      <c r="AL262" s="202" t="e">
        <f>Tabela115[[#This Row],[GOVERNANÇA
Estratégia
Despesa Liquidada até __/__/____]]/Tabela115[[#This Row],[GOVERNANÇA
Estratégia
Orçamento 
Atualizado]]</f>
        <v>#DIV/0!</v>
      </c>
      <c r="AM262" s="93"/>
      <c r="AN262" s="201" t="e">
        <f>Tabela115[[#This Row],[GOVERNANÇA
Estratégia
(+)
Suplementação
 proposta para a
_ª Reformulação]]/Tabela115[[#This Row],[GOVERNANÇA
Estratégia
Orçamento 
Atualizado]]</f>
        <v>#DIV/0!</v>
      </c>
      <c r="AO262" s="93"/>
      <c r="AP262" s="201" t="e">
        <f>-Tabela115[[#This Row],[GOVERNANÇA
Estratégia
(-)
Redução
proposta para a
_ª Reformulação]]/Tabela115[[#This Row],[GOVERNANÇA
Estratégia
Orçamento 
Atualizado]]</f>
        <v>#DIV/0!</v>
      </c>
      <c r="AQ262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2" s="31"/>
      <c r="AS262" s="93"/>
      <c r="AT262" s="93">
        <f>Tabela115[[#This Row],[GOVERNANÇA
Controle
Proposta Orçamentária Inicial]]+Tabela115[[#This Row],[GOVERNANÇA
Controle
Transposições Orçamentárias 
Nº __ a __ 
e
Reformulações
aprovadas]]</f>
        <v>0</v>
      </c>
      <c r="AU262" s="93"/>
      <c r="AV262" s="201" t="e">
        <f>Tabela115[[#This Row],[GOVERNANÇA
Controle
Despesa Liquidada até __/__/____]]/Tabela115[[#This Row],[GOVERNANÇA
Controle
Orçamento 
Atualizado]]</f>
        <v>#DIV/0!</v>
      </c>
      <c r="AW262" s="93"/>
      <c r="AX262" s="201" t="e">
        <f>Tabela115[[#This Row],[GOVERNANÇA
Controle
(+)
Suplementação
 proposta para a
_ª Reformulação]]/Tabela115[[#This Row],[GOVERNANÇA
Controle
Orçamento 
Atualizado]]</f>
        <v>#DIV/0!</v>
      </c>
      <c r="AY262" s="93"/>
      <c r="AZ262" s="201" t="e">
        <f>-Tabela115[[#This Row],[GOVERNANÇA
Controle
(-)
Redução
proposta para a
_ª Reformulação]]/Tabela115[[#This Row],[GOVERNANÇA
Controle
Orçamento 
Atualizado]]</f>
        <v>#DIV/0!</v>
      </c>
      <c r="BA262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2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2" s="225"/>
      <c r="BD262" s="93"/>
      <c r="BE262" s="93">
        <f>Tabela115[[#This Row],[FINALIDADE
Fiscalização
Proposta Orçamentária Inicial]]+Tabela115[[#This Row],[FINALIDADE
Fiscalização
Transposições Orçamentárias 
Nº __ a __ 
e
Reformulações
aprovadas]]</f>
        <v>0</v>
      </c>
      <c r="BF262" s="93"/>
      <c r="BG262" s="201" t="e">
        <f>Tabela115[[#This Row],[FINALIDADE
Fiscalização
Despesa Liquidada até __/__/____]]/Tabela115[[#This Row],[FINALIDADE
Fiscalização
Orçamento 
Atualizado]]</f>
        <v>#DIV/0!</v>
      </c>
      <c r="BH262" s="93"/>
      <c r="BI262" s="201" t="e">
        <f>Tabela115[[#This Row],[FINALIDADE
Fiscalização
(+)
Suplementação
 proposta para a
_ª Reformulação]]/Tabela115[[#This Row],[FINALIDADE
Fiscalização
Orçamento 
Atualizado]]</f>
        <v>#DIV/0!</v>
      </c>
      <c r="BJ262" s="93"/>
      <c r="BK262" s="201" t="e">
        <f>Tabela115[[#This Row],[FINALIDADE
Fiscalização
(-)
Redução
proposta para a
_ª Reformulação]]/Tabela115[[#This Row],[FINALIDADE
Fiscalização
Orçamento 
Atualizado]]</f>
        <v>#DIV/0!</v>
      </c>
      <c r="BL262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2" s="31"/>
      <c r="BN262" s="93"/>
      <c r="BO262" s="93">
        <f>Tabela115[[#This Row],[FINALIDADE
Registro
Proposta Orçamentária Inicial]]+Tabela115[[#This Row],[FINALIDADE
Registro
Transposições Orçamentárias 
Nº __ a __ 
e
Reformulações
aprovadas]]</f>
        <v>0</v>
      </c>
      <c r="BP262" s="93"/>
      <c r="BQ262" s="202" t="e">
        <f>Tabela115[[#This Row],[FINALIDADE
Registro
Despesa Liquidada até __/__/____]]/Tabela115[[#This Row],[FINALIDADE
Registro
Orçamento 
Atualizado]]</f>
        <v>#DIV/0!</v>
      </c>
      <c r="BR262" s="93"/>
      <c r="BS262" s="202" t="e">
        <f>Tabela115[[#This Row],[FINALIDADE
Registro
(+)
Suplementação
 proposta para a
_ª Reformulação]]/Tabela115[[#This Row],[FINALIDADE
Registro
Orçamento 
Atualizado]]</f>
        <v>#DIV/0!</v>
      </c>
      <c r="BT262" s="93"/>
      <c r="BU262" s="202" t="e">
        <f>Tabela115[[#This Row],[FINALIDADE
Registro
(-)
Redução
proposta para a
_ª Reformulação]]/Tabela115[[#This Row],[FINALIDADE
Registro
Orçamento 
Atualizado]]</f>
        <v>#DIV/0!</v>
      </c>
      <c r="BV262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2" s="244"/>
      <c r="BX262" s="31"/>
      <c r="BY262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2" s="93"/>
      <c r="CA262" s="201" t="e">
        <f>Tabela115[[#This Row],[FINALIDADE
Julgamento e Normatização
Despesa Liquidada até __/__/____]]/Tabela115[[#This Row],[FINALIDADE
Julgamento e Normatização
Orçamento 
Atualizado]]</f>
        <v>#DIV/0!</v>
      </c>
      <c r="CB262" s="93"/>
      <c r="CC262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2" s="93"/>
      <c r="CE262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2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2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2" s="31"/>
      <c r="CI262" s="31"/>
      <c r="CJ262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2" s="93"/>
      <c r="CL262" s="201" t="e">
        <f>Tabela115[[#This Row],[GESTÃO
Comunicação 
e Eventos
Despesa Liquidada até __/__/____]]/Tabela115[[#This Row],[GESTÃO
Comunicação 
e Eventos
Orçamento 
Atualizado]]</f>
        <v>#DIV/0!</v>
      </c>
      <c r="CM262" s="93"/>
      <c r="CN262" s="201" t="e">
        <f>Tabela115[[#This Row],[GESTÃO
Comunicação 
e Eventos
(+)
Suplementação
 proposta para a
_ª Reformulação]]/Tabela115[[#This Row],[GESTÃO
Comunicação 
e Eventos
Orçamento 
Atualizado]]</f>
        <v>#DIV/0!</v>
      </c>
      <c r="CO262" s="93"/>
      <c r="CP262" s="201" t="e">
        <f>-Tabela115[[#This Row],[GESTÃO
Comunicação 
e Eventos
(-)
Redução
proposta para a
_ª Reformulação]]/Tabela115[[#This Row],[GESTÃO
Comunicação 
e Eventos
Orçamento 
Atualizado]]</f>
        <v>#DIV/0!</v>
      </c>
      <c r="CQ262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2" s="31"/>
      <c r="CS262" s="31"/>
      <c r="CT262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2" s="93"/>
      <c r="CV262" s="201" t="e">
        <f>Tabela115[[#This Row],[GESTÃO
Suporte Técnico-Administrativo
Despesa Liquidada até __/__/____]]/Tabela115[[#This Row],[GESTÃO
Suporte Técnico-Administrativo
Orçamento 
Atualizado]]</f>
        <v>#DIV/0!</v>
      </c>
      <c r="CW262" s="93"/>
      <c r="CX262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2" s="93"/>
      <c r="CZ262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2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2" s="31"/>
      <c r="DC262" s="31"/>
      <c r="DD262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2" s="93"/>
      <c r="DF262" s="201" t="e">
        <f>Tabela115[[#This Row],[GESTÃO
Tecnologia da
Informação
Despesa Liquidada até __/__/____]]/Tabela115[[#This Row],[GESTÃO
Tecnologia da
Informação
Orçamento 
Atualizado]]</f>
        <v>#DIV/0!</v>
      </c>
      <c r="DG262" s="93"/>
      <c r="DH262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2" s="93"/>
      <c r="DJ262" s="201" t="e">
        <f>-Tabela115[[#This Row],[GESTÃO
Tecnologia da
Informação
(-)
Redução
proposta para a
_ª Reformulação]]/Tabela115[[#This Row],[GESTÃO
Tecnologia da
Informação
Orçamento 
Atualizado]]</f>
        <v>#DIV/0!</v>
      </c>
      <c r="DK262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2" s="31"/>
      <c r="DM262" s="31"/>
      <c r="DN262" s="31">
        <f>Tabela115[[#This Row],[GESTÃO
Infraestrutura
Proposta Orçamentária Inicial]]+Tabela115[[#This Row],[GESTÃO
Infraestrutura
Transposições Orçamentárias 
Nº __ a __ 
e
Reformulações
aprovadas]]</f>
        <v>0</v>
      </c>
      <c r="DO262" s="93"/>
      <c r="DP262" s="201" t="e">
        <f>Tabela115[[#This Row],[GESTÃO
Infraestrutura
Despesa Liquidada até __/__/____]]/Tabela115[[#This Row],[GESTÃO
Infraestrutura
Orçamento 
Atualizado]]</f>
        <v>#DIV/0!</v>
      </c>
      <c r="DQ262" s="93"/>
      <c r="DR262" s="201" t="e">
        <f>Tabela115[[#This Row],[GESTÃO
Infraestrutura
(+)
Suplementação
 proposta para a
_ª Reformulação]]/Tabela115[[#This Row],[GESTÃO
Infraestrutura
Orçamento 
Atualizado]]</f>
        <v>#DIV/0!</v>
      </c>
      <c r="DS262" s="93"/>
      <c r="DT262" s="201" t="e">
        <f>Tabela115[[#This Row],[GESTÃO
Infraestrutura
(-)
Redução
proposta para a
_ª Reformulação]]/Tabela115[[#This Row],[GESTÃO
Infraestrutura
Orçamento 
Atualizado]]</f>
        <v>#DIV/0!</v>
      </c>
      <c r="DU262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2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2" s="89"/>
    </row>
    <row r="263" spans="1:127" s="37" customFormat="1" ht="12" x14ac:dyDescent="0.25">
      <c r="A263" s="74" t="s">
        <v>267</v>
      </c>
      <c r="B263" s="212" t="s">
        <v>257</v>
      </c>
      <c r="C263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3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3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3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3" s="216" t="e">
        <f>Tabela115[[#This Row],[DESPESA
LIQUIDADA ATÉ
 __/__/____]]/Tabela115[[#This Row],[ORÇAMENTO
ATUALIZADO]]</f>
        <v>#DIV/0!</v>
      </c>
      <c r="H263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3" s="270" t="e">
        <f>Tabela115[[#This Row],[(+)
SUPLEMENTAÇÃO
PROPOSTA PARA A
_ª
REFORMULAÇÃO]]/Tabela115[[#This Row],[ORÇAMENTO
ATUALIZADO]]</f>
        <v>#DIV/0!</v>
      </c>
      <c r="J263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3" s="270" t="e">
        <f>-Tabela115[[#This Row],[(-)
REDUÇÃO
PROPOSTA PARA A
_ª
REFORMULAÇÃO]]/Tabela115[[#This Row],[ORÇAMENTO
ATUALIZADO]]</f>
        <v>#DIV/0!</v>
      </c>
      <c r="L263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3" s="272" t="e">
        <f>(Tabela115[[#This Row],[PROPOSTA
ORÇAMENTÁRIA
ATUALIZADA
APÓS A
_ª
REFORMULAÇÃO]]/Tabela115[[#This Row],[ORÇAMENTO
ATUALIZADO]])-1</f>
        <v>#DIV/0!</v>
      </c>
      <c r="N263" s="221">
        <f>SUM(N264)</f>
        <v>0</v>
      </c>
      <c r="O263" s="92">
        <f>SUM(O264)</f>
        <v>0</v>
      </c>
      <c r="P263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3" s="92">
        <f>SUM(Q264)</f>
        <v>0</v>
      </c>
      <c r="R263" s="217" t="e">
        <f>Tabela115[[#This Row],[GOVERNANÇA
Direção e
Liderança
Despesa Liquidada até __/__/____]]/Tabela115[[#This Row],[GOVERNANÇA
Direção e
Liderança
Orçamento 
Atualizado]]</f>
        <v>#DIV/0!</v>
      </c>
      <c r="S263" s="92">
        <f>SUM(S264)</f>
        <v>0</v>
      </c>
      <c r="T263" s="217" t="e">
        <f>Tabela115[[#This Row],[GOVERNANÇA
Direção e
Liderança
(+)
Suplementação
 proposta para a
_ª Reformulação]]/Tabela115[[#This Row],[GOVERNANÇA
Direção e
Liderança
Orçamento 
Atualizado]]</f>
        <v>#DIV/0!</v>
      </c>
      <c r="U263" s="92">
        <f>SUM(U264)</f>
        <v>0</v>
      </c>
      <c r="V263" s="220" t="e">
        <f>-Tabela115[[#This Row],[GOVERNANÇA
Direção e
Liderança
(-)
Redução
proposta para a
_ª Reformulação]]/Tabela115[[#This Row],[GOVERNANÇA
Direção e
Liderança
Orçamento 
Atualizado]]</f>
        <v>#DIV/0!</v>
      </c>
      <c r="W263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3" s="80">
        <f>SUM(X264)</f>
        <v>0</v>
      </c>
      <c r="Y263" s="80">
        <f>SUM(Y264)</f>
        <v>0</v>
      </c>
      <c r="Z263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3" s="92">
        <f>SUM(AA264)</f>
        <v>0</v>
      </c>
      <c r="AB263" s="217" t="e">
        <f>Tabela115[[#This Row],[GOVERNANÇA
Relacionamento 
Institucional
Despesa Liquidada até __/__/____]]/Tabela115[[#This Row],[GOVERNANÇA
Relacionamento 
Institucional
Orçamento 
Atualizado]]</f>
        <v>#DIV/0!</v>
      </c>
      <c r="AC263" s="92">
        <f>SUM(AC264)</f>
        <v>0</v>
      </c>
      <c r="AD263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3" s="92">
        <f>SUM(AE264)</f>
        <v>0</v>
      </c>
      <c r="AF263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3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3" s="80">
        <f>SUM(AH264)</f>
        <v>0</v>
      </c>
      <c r="AI263" s="92">
        <f>SUM(AI264)</f>
        <v>0</v>
      </c>
      <c r="AJ263" s="92">
        <f>Tabela115[[#This Row],[GOVERNANÇA
Estratégia
Proposta Orçamentária Inicial]]+Tabela115[[#This Row],[GOVERNANÇA
Estratégia
Transposições Orçamentárias 
Nº __ a __ 
e
Reformulações
aprovadas]]</f>
        <v>0</v>
      </c>
      <c r="AK263" s="92">
        <f>SUM(AK264)</f>
        <v>0</v>
      </c>
      <c r="AL263" s="220" t="e">
        <f>Tabela115[[#This Row],[GOVERNANÇA
Estratégia
Despesa Liquidada até __/__/____]]/Tabela115[[#This Row],[GOVERNANÇA
Estratégia
Orçamento 
Atualizado]]</f>
        <v>#DIV/0!</v>
      </c>
      <c r="AM263" s="92">
        <f>SUM(AM264)</f>
        <v>0</v>
      </c>
      <c r="AN263" s="217" t="e">
        <f>Tabela115[[#This Row],[GOVERNANÇA
Estratégia
(+)
Suplementação
 proposta para a
_ª Reformulação]]/Tabela115[[#This Row],[GOVERNANÇA
Estratégia
Orçamento 
Atualizado]]</f>
        <v>#DIV/0!</v>
      </c>
      <c r="AO263" s="92">
        <f>SUM(AO264)</f>
        <v>0</v>
      </c>
      <c r="AP263" s="217" t="e">
        <f>-Tabela115[[#This Row],[GOVERNANÇA
Estratégia
(-)
Redução
proposta para a
_ª Reformulação]]/Tabela115[[#This Row],[GOVERNANÇA
Estratégia
Orçamento 
Atualizado]]</f>
        <v>#DIV/0!</v>
      </c>
      <c r="AQ263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3" s="80">
        <f>SUM(AR264)</f>
        <v>0</v>
      </c>
      <c r="AS263" s="92">
        <f>SUM(AS264)</f>
        <v>0</v>
      </c>
      <c r="AT263" s="92">
        <f>Tabela115[[#This Row],[GOVERNANÇA
Controle
Proposta Orçamentária Inicial]]+Tabela115[[#This Row],[GOVERNANÇA
Controle
Transposições Orçamentárias 
Nº __ a __ 
e
Reformulações
aprovadas]]</f>
        <v>0</v>
      </c>
      <c r="AU263" s="92">
        <f>SUM(AU264)</f>
        <v>0</v>
      </c>
      <c r="AV263" s="217" t="e">
        <f>Tabela115[[#This Row],[GOVERNANÇA
Controle
Despesa Liquidada até __/__/____]]/Tabela115[[#This Row],[GOVERNANÇA
Controle
Orçamento 
Atualizado]]</f>
        <v>#DIV/0!</v>
      </c>
      <c r="AW263" s="92">
        <f>SUM(AW264)</f>
        <v>0</v>
      </c>
      <c r="AX263" s="217" t="e">
        <f>Tabela115[[#This Row],[GOVERNANÇA
Controle
(+)
Suplementação
 proposta para a
_ª Reformulação]]/Tabela115[[#This Row],[GOVERNANÇA
Controle
Orçamento 
Atualizado]]</f>
        <v>#DIV/0!</v>
      </c>
      <c r="AY263" s="92">
        <f>SUM(AY264)</f>
        <v>0</v>
      </c>
      <c r="AZ263" s="217" t="e">
        <f>-Tabela115[[#This Row],[GOVERNANÇA
Controle
(-)
Redução
proposta para a
_ª Reformulação]]/Tabela115[[#This Row],[GOVERNANÇA
Controle
Orçamento 
Atualizado]]</f>
        <v>#DIV/0!</v>
      </c>
      <c r="BA263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3" s="221">
        <f>SUM(BC264)</f>
        <v>0</v>
      </c>
      <c r="BD263" s="92">
        <f>SUM(BD264)</f>
        <v>0</v>
      </c>
      <c r="BE263" s="92">
        <f>Tabela115[[#This Row],[FINALIDADE
Fiscalização
Proposta Orçamentária Inicial]]+Tabela115[[#This Row],[FINALIDADE
Fiscalização
Transposições Orçamentárias 
Nº __ a __ 
e
Reformulações
aprovadas]]</f>
        <v>0</v>
      </c>
      <c r="BF263" s="92">
        <f>SUM(BF264)</f>
        <v>0</v>
      </c>
      <c r="BG263" s="217" t="e">
        <f>Tabela115[[#This Row],[FINALIDADE
Fiscalização
Despesa Liquidada até __/__/____]]/Tabela115[[#This Row],[FINALIDADE
Fiscalização
Orçamento 
Atualizado]]</f>
        <v>#DIV/0!</v>
      </c>
      <c r="BH263" s="92">
        <f>SUM(BH264)</f>
        <v>0</v>
      </c>
      <c r="BI263" s="217" t="e">
        <f>Tabela115[[#This Row],[FINALIDADE
Fiscalização
(+)
Suplementação
 proposta para a
_ª Reformulação]]/Tabela115[[#This Row],[FINALIDADE
Fiscalização
Orçamento 
Atualizado]]</f>
        <v>#DIV/0!</v>
      </c>
      <c r="BJ263" s="92">
        <f>SUM(BJ264)</f>
        <v>0</v>
      </c>
      <c r="BK263" s="217" t="e">
        <f>Tabela115[[#This Row],[FINALIDADE
Fiscalização
(-)
Redução
proposta para a
_ª Reformulação]]/Tabela115[[#This Row],[FINALIDADE
Fiscalização
Orçamento 
Atualizado]]</f>
        <v>#DIV/0!</v>
      </c>
      <c r="BL263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3" s="80">
        <f>SUM(BM264)</f>
        <v>0</v>
      </c>
      <c r="BN263" s="92">
        <f>SUM(BN264)</f>
        <v>0</v>
      </c>
      <c r="BO263" s="92">
        <f>Tabela115[[#This Row],[FINALIDADE
Registro
Proposta Orçamentária Inicial]]+Tabela115[[#This Row],[FINALIDADE
Registro
Transposições Orçamentárias 
Nº __ a __ 
e
Reformulações
aprovadas]]</f>
        <v>0</v>
      </c>
      <c r="BP263" s="92">
        <f>SUM(BP264)</f>
        <v>0</v>
      </c>
      <c r="BQ263" s="220" t="e">
        <f>Tabela115[[#This Row],[FINALIDADE
Registro
Despesa Liquidada até __/__/____]]/Tabela115[[#This Row],[FINALIDADE
Registro
Orçamento 
Atualizado]]</f>
        <v>#DIV/0!</v>
      </c>
      <c r="BR263" s="92">
        <f>SUM(BR264)</f>
        <v>0</v>
      </c>
      <c r="BS263" s="220" t="e">
        <f>Tabela115[[#This Row],[FINALIDADE
Registro
(+)
Suplementação
 proposta para a
_ª Reformulação]]/Tabela115[[#This Row],[FINALIDADE
Registro
Orçamento 
Atualizado]]</f>
        <v>#DIV/0!</v>
      </c>
      <c r="BT263" s="92">
        <f>SUM(BT264)</f>
        <v>0</v>
      </c>
      <c r="BU263" s="220" t="e">
        <f>Tabela115[[#This Row],[FINALIDADE
Registro
(-)
Redução
proposta para a
_ª Reformulação]]/Tabela115[[#This Row],[FINALIDADE
Registro
Orçamento 
Atualizado]]</f>
        <v>#DIV/0!</v>
      </c>
      <c r="BV263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3" s="243">
        <f>SUM(BW264)</f>
        <v>0</v>
      </c>
      <c r="BX263" s="80">
        <f>SUM(BX264)</f>
        <v>0</v>
      </c>
      <c r="BY263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3" s="92">
        <f>SUM(BZ264)</f>
        <v>0</v>
      </c>
      <c r="CA263" s="217" t="e">
        <f>Tabela115[[#This Row],[FINALIDADE
Julgamento e Normatização
Despesa Liquidada até __/__/____]]/Tabela115[[#This Row],[FINALIDADE
Julgamento e Normatização
Orçamento 
Atualizado]]</f>
        <v>#DIV/0!</v>
      </c>
      <c r="CB263" s="92">
        <f>SUM(CB264)</f>
        <v>0</v>
      </c>
      <c r="CC263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3" s="92">
        <f>SUM(CD264)</f>
        <v>0</v>
      </c>
      <c r="CE263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63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3" s="80">
        <f>SUM(CH264)</f>
        <v>0</v>
      </c>
      <c r="CI263" s="80">
        <f>SUM(CI264)</f>
        <v>0</v>
      </c>
      <c r="CJ263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3" s="92">
        <f>SUM(CK264)</f>
        <v>0</v>
      </c>
      <c r="CL263" s="217" t="e">
        <f>Tabela115[[#This Row],[GESTÃO
Comunicação 
e Eventos
Despesa Liquidada até __/__/____]]/Tabela115[[#This Row],[GESTÃO
Comunicação 
e Eventos
Orçamento 
Atualizado]]</f>
        <v>#DIV/0!</v>
      </c>
      <c r="CM263" s="92">
        <f>SUM(CM264)</f>
        <v>0</v>
      </c>
      <c r="CN263" s="217" t="e">
        <f>Tabela115[[#This Row],[GESTÃO
Comunicação 
e Eventos
(+)
Suplementação
 proposta para a
_ª Reformulação]]/Tabela115[[#This Row],[GESTÃO
Comunicação 
e Eventos
Orçamento 
Atualizado]]</f>
        <v>#DIV/0!</v>
      </c>
      <c r="CO263" s="92">
        <f>SUM(CO264)</f>
        <v>0</v>
      </c>
      <c r="CP263" s="217" t="e">
        <f>-Tabela115[[#This Row],[GESTÃO
Comunicação 
e Eventos
(-)
Redução
proposta para a
_ª Reformulação]]/Tabela115[[#This Row],[GESTÃO
Comunicação 
e Eventos
Orçamento 
Atualizado]]</f>
        <v>#DIV/0!</v>
      </c>
      <c r="CQ263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3" s="80">
        <f>SUM(CR264)</f>
        <v>0</v>
      </c>
      <c r="CS263" s="80">
        <f>SUM(CS264)</f>
        <v>0</v>
      </c>
      <c r="CT263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3" s="92">
        <f>SUM(CU264)</f>
        <v>0</v>
      </c>
      <c r="CV263" s="217" t="e">
        <f>Tabela115[[#This Row],[GESTÃO
Suporte Técnico-Administrativo
Despesa Liquidada até __/__/____]]/Tabela115[[#This Row],[GESTÃO
Suporte Técnico-Administrativo
Orçamento 
Atualizado]]</f>
        <v>#DIV/0!</v>
      </c>
      <c r="CW263" s="92">
        <f>SUM(CW264)</f>
        <v>0</v>
      </c>
      <c r="CX263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3" s="92">
        <f>SUM(CY264)</f>
        <v>0</v>
      </c>
      <c r="CZ263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63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3" s="80">
        <f>SUM(DB264)</f>
        <v>0</v>
      </c>
      <c r="DC263" s="80">
        <f>SUM(DC264)</f>
        <v>0</v>
      </c>
      <c r="DD263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3" s="92">
        <f>SUM(DE264)</f>
        <v>0</v>
      </c>
      <c r="DF263" s="217" t="e">
        <f>Tabela115[[#This Row],[GESTÃO
Tecnologia da
Informação
Despesa Liquidada até __/__/____]]/Tabela115[[#This Row],[GESTÃO
Tecnologia da
Informação
Orçamento 
Atualizado]]</f>
        <v>#DIV/0!</v>
      </c>
      <c r="DG263" s="92">
        <f>SUM(DG264)</f>
        <v>0</v>
      </c>
      <c r="DH263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63" s="92">
        <f>SUM(DI264)</f>
        <v>0</v>
      </c>
      <c r="DJ263" s="217" t="e">
        <f>-Tabela115[[#This Row],[GESTÃO
Tecnologia da
Informação
(-)
Redução
proposta para a
_ª Reformulação]]/Tabela115[[#This Row],[GESTÃO
Tecnologia da
Informação
Orçamento 
Atualizado]]</f>
        <v>#DIV/0!</v>
      </c>
      <c r="DK263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3" s="80">
        <f>SUM(DL264)</f>
        <v>0</v>
      </c>
      <c r="DM263" s="80">
        <f>SUM(DM264)</f>
        <v>0</v>
      </c>
      <c r="DN263" s="80">
        <f>Tabela115[[#This Row],[GESTÃO
Infraestrutura
Proposta Orçamentária Inicial]]+Tabela115[[#This Row],[GESTÃO
Infraestrutura
Transposições Orçamentárias 
Nº __ a __ 
e
Reformulações
aprovadas]]</f>
        <v>0</v>
      </c>
      <c r="DO263" s="92">
        <f>SUM(DO264)</f>
        <v>0</v>
      </c>
      <c r="DP263" s="217" t="e">
        <f>Tabela115[[#This Row],[GESTÃO
Infraestrutura
Despesa Liquidada até __/__/____]]/Tabela115[[#This Row],[GESTÃO
Infraestrutura
Orçamento 
Atualizado]]</f>
        <v>#DIV/0!</v>
      </c>
      <c r="DQ263" s="92">
        <f>SUM(DQ264)</f>
        <v>0</v>
      </c>
      <c r="DR263" s="217" t="e">
        <f>Tabela115[[#This Row],[GESTÃO
Infraestrutura
(+)
Suplementação
 proposta para a
_ª Reformulação]]/Tabela115[[#This Row],[GESTÃO
Infraestrutura
Orçamento 
Atualizado]]</f>
        <v>#DIV/0!</v>
      </c>
      <c r="DS263" s="92">
        <f>SUM(DS264)</f>
        <v>0</v>
      </c>
      <c r="DT263" s="217" t="e">
        <f>Tabela115[[#This Row],[GESTÃO
Infraestrutura
(-)
Redução
proposta para a
_ª Reformulação]]/Tabela115[[#This Row],[GESTÃO
Infraestrutura
Orçamento 
Atualizado]]</f>
        <v>#DIV/0!</v>
      </c>
      <c r="DU263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3" s="94"/>
    </row>
    <row r="264" spans="1:127" s="18" customFormat="1" ht="12" x14ac:dyDescent="0.25">
      <c r="A264" s="85" t="s">
        <v>268</v>
      </c>
      <c r="B264" s="213" t="s">
        <v>393</v>
      </c>
      <c r="C26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4" s="230" t="e">
        <f>Tabela115[[#This Row],[DESPESA
LIQUIDADA ATÉ
 __/__/____]]/Tabela115[[#This Row],[ORÇAMENTO
ATUALIZADO]]</f>
        <v>#DIV/0!</v>
      </c>
      <c r="H26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4" s="266" t="e">
        <f>Tabela115[[#This Row],[(+)
SUPLEMENTAÇÃO
PROPOSTA PARA A
_ª
REFORMULAÇÃO]]/Tabela115[[#This Row],[ORÇAMENTO
ATUALIZADO]]</f>
        <v>#DIV/0!</v>
      </c>
      <c r="J26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4" s="266" t="e">
        <f>-Tabela115[[#This Row],[(-)
REDUÇÃO
PROPOSTA PARA A
_ª
REFORMULAÇÃO]]/Tabela115[[#This Row],[ORÇAMENTO
ATUALIZADO]]</f>
        <v>#DIV/0!</v>
      </c>
      <c r="L26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4" s="268" t="e">
        <f>(Tabela115[[#This Row],[PROPOSTA
ORÇAMENTÁRIA
ATUALIZADA
APÓS A
_ª
REFORMULAÇÃO]]/Tabela115[[#This Row],[ORÇAMENTO
ATUALIZADO]])-1</f>
        <v>#DIV/0!</v>
      </c>
      <c r="N264" s="225"/>
      <c r="O264" s="93"/>
      <c r="P26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4" s="93"/>
      <c r="R264" s="201" t="e">
        <f>Tabela115[[#This Row],[GOVERNANÇA
Direção e
Liderança
Despesa Liquidada até __/__/____]]/Tabela115[[#This Row],[GOVERNANÇA
Direção e
Liderança
Orçamento 
Atualizado]]</f>
        <v>#DIV/0!</v>
      </c>
      <c r="S264" s="93"/>
      <c r="T26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4" s="93"/>
      <c r="V264" s="202" t="e">
        <f>-Tabela115[[#This Row],[GOVERNANÇA
Direção e
Liderança
(-)
Redução
proposta para a
_ª Reformulação]]/Tabela115[[#This Row],[GOVERNANÇA
Direção e
Liderança
Orçamento 
Atualizado]]</f>
        <v>#DIV/0!</v>
      </c>
      <c r="W26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4" s="31"/>
      <c r="Y264" s="31"/>
      <c r="Z26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4" s="93"/>
      <c r="AB264" s="201" t="e">
        <f>Tabela115[[#This Row],[GOVERNANÇA
Relacionamento 
Institucional
Despesa Liquidada até __/__/____]]/Tabela115[[#This Row],[GOVERNANÇA
Relacionamento 
Institucional
Orçamento 
Atualizado]]</f>
        <v>#DIV/0!</v>
      </c>
      <c r="AC264" s="93"/>
      <c r="AD26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4" s="93"/>
      <c r="AF26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4" s="31"/>
      <c r="AI264" s="93"/>
      <c r="AJ264" s="93">
        <f>Tabela115[[#This Row],[GOVERNANÇA
Estratégia
Proposta Orçamentária Inicial]]+Tabela115[[#This Row],[GOVERNANÇA
Estratégia
Transposições Orçamentárias 
Nº __ a __ 
e
Reformulações
aprovadas]]</f>
        <v>0</v>
      </c>
      <c r="AK264" s="93"/>
      <c r="AL264" s="202" t="e">
        <f>Tabela115[[#This Row],[GOVERNANÇA
Estratégia
Despesa Liquidada até __/__/____]]/Tabela115[[#This Row],[GOVERNANÇA
Estratégia
Orçamento 
Atualizado]]</f>
        <v>#DIV/0!</v>
      </c>
      <c r="AM264" s="93"/>
      <c r="AN264" s="201" t="e">
        <f>Tabela115[[#This Row],[GOVERNANÇA
Estratégia
(+)
Suplementação
 proposta para a
_ª Reformulação]]/Tabela115[[#This Row],[GOVERNANÇA
Estratégia
Orçamento 
Atualizado]]</f>
        <v>#DIV/0!</v>
      </c>
      <c r="AO264" s="93"/>
      <c r="AP264" s="201" t="e">
        <f>-Tabela115[[#This Row],[GOVERNANÇA
Estratégia
(-)
Redução
proposta para a
_ª Reformulação]]/Tabela115[[#This Row],[GOVERNANÇA
Estratégia
Orçamento 
Atualizado]]</f>
        <v>#DIV/0!</v>
      </c>
      <c r="AQ26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4" s="31"/>
      <c r="AS264" s="93"/>
      <c r="AT264" s="93">
        <f>Tabela115[[#This Row],[GOVERNANÇA
Controle
Proposta Orçamentária Inicial]]+Tabela115[[#This Row],[GOVERNANÇA
Controle
Transposições Orçamentárias 
Nº __ a __ 
e
Reformulações
aprovadas]]</f>
        <v>0</v>
      </c>
      <c r="AU264" s="93"/>
      <c r="AV264" s="201" t="e">
        <f>Tabela115[[#This Row],[GOVERNANÇA
Controle
Despesa Liquidada até __/__/____]]/Tabela115[[#This Row],[GOVERNANÇA
Controle
Orçamento 
Atualizado]]</f>
        <v>#DIV/0!</v>
      </c>
      <c r="AW264" s="93"/>
      <c r="AX264" s="201" t="e">
        <f>Tabela115[[#This Row],[GOVERNANÇA
Controle
(+)
Suplementação
 proposta para a
_ª Reformulação]]/Tabela115[[#This Row],[GOVERNANÇA
Controle
Orçamento 
Atualizado]]</f>
        <v>#DIV/0!</v>
      </c>
      <c r="AY264" s="93"/>
      <c r="AZ264" s="201" t="e">
        <f>-Tabela115[[#This Row],[GOVERNANÇA
Controle
(-)
Redução
proposta para a
_ª Reformulação]]/Tabela115[[#This Row],[GOVERNANÇA
Controle
Orçamento 
Atualizado]]</f>
        <v>#DIV/0!</v>
      </c>
      <c r="BA26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4" s="225"/>
      <c r="BD264" s="93"/>
      <c r="BE264" s="93">
        <f>Tabela115[[#This Row],[FINALIDADE
Fiscalização
Proposta Orçamentária Inicial]]+Tabela115[[#This Row],[FINALIDADE
Fiscalização
Transposições Orçamentárias 
Nº __ a __ 
e
Reformulações
aprovadas]]</f>
        <v>0</v>
      </c>
      <c r="BF264" s="93"/>
      <c r="BG264" s="201" t="e">
        <f>Tabela115[[#This Row],[FINALIDADE
Fiscalização
Despesa Liquidada até __/__/____]]/Tabela115[[#This Row],[FINALIDADE
Fiscalização
Orçamento 
Atualizado]]</f>
        <v>#DIV/0!</v>
      </c>
      <c r="BH264" s="93"/>
      <c r="BI264" s="201" t="e">
        <f>Tabela115[[#This Row],[FINALIDADE
Fiscalização
(+)
Suplementação
 proposta para a
_ª Reformulação]]/Tabela115[[#This Row],[FINALIDADE
Fiscalização
Orçamento 
Atualizado]]</f>
        <v>#DIV/0!</v>
      </c>
      <c r="BJ264" s="93"/>
      <c r="BK264" s="201" t="e">
        <f>Tabela115[[#This Row],[FINALIDADE
Fiscalização
(-)
Redução
proposta para a
_ª Reformulação]]/Tabela115[[#This Row],[FINALIDADE
Fiscalização
Orçamento 
Atualizado]]</f>
        <v>#DIV/0!</v>
      </c>
      <c r="BL26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4" s="31"/>
      <c r="BN264" s="93"/>
      <c r="BO264" s="93">
        <f>Tabela115[[#This Row],[FINALIDADE
Registro
Proposta Orçamentária Inicial]]+Tabela115[[#This Row],[FINALIDADE
Registro
Transposições Orçamentárias 
Nº __ a __ 
e
Reformulações
aprovadas]]</f>
        <v>0</v>
      </c>
      <c r="BP264" s="93"/>
      <c r="BQ264" s="202" t="e">
        <f>Tabela115[[#This Row],[FINALIDADE
Registro
Despesa Liquidada até __/__/____]]/Tabela115[[#This Row],[FINALIDADE
Registro
Orçamento 
Atualizado]]</f>
        <v>#DIV/0!</v>
      </c>
      <c r="BR264" s="93"/>
      <c r="BS264" s="202" t="e">
        <f>Tabela115[[#This Row],[FINALIDADE
Registro
(+)
Suplementação
 proposta para a
_ª Reformulação]]/Tabela115[[#This Row],[FINALIDADE
Registro
Orçamento 
Atualizado]]</f>
        <v>#DIV/0!</v>
      </c>
      <c r="BT264" s="93"/>
      <c r="BU264" s="202" t="e">
        <f>Tabela115[[#This Row],[FINALIDADE
Registro
(-)
Redução
proposta para a
_ª Reformulação]]/Tabela115[[#This Row],[FINALIDADE
Registro
Orçamento 
Atualizado]]</f>
        <v>#DIV/0!</v>
      </c>
      <c r="BV26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4" s="244"/>
      <c r="BX264" s="31"/>
      <c r="BY26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4" s="93"/>
      <c r="CA264" s="201" t="e">
        <f>Tabela115[[#This Row],[FINALIDADE
Julgamento e Normatização
Despesa Liquidada até __/__/____]]/Tabela115[[#This Row],[FINALIDADE
Julgamento e Normatização
Orçamento 
Atualizado]]</f>
        <v>#DIV/0!</v>
      </c>
      <c r="CB264" s="93"/>
      <c r="CC26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4" s="93"/>
      <c r="CE26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4" s="31"/>
      <c r="CI264" s="31"/>
      <c r="CJ26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4" s="93"/>
      <c r="CL264" s="201" t="e">
        <f>Tabela115[[#This Row],[GESTÃO
Comunicação 
e Eventos
Despesa Liquidada até __/__/____]]/Tabela115[[#This Row],[GESTÃO
Comunicação 
e Eventos
Orçamento 
Atualizado]]</f>
        <v>#DIV/0!</v>
      </c>
      <c r="CM264" s="93"/>
      <c r="CN264" s="201" t="e">
        <f>Tabela115[[#This Row],[GESTÃO
Comunicação 
e Eventos
(+)
Suplementação
 proposta para a
_ª Reformulação]]/Tabela115[[#This Row],[GESTÃO
Comunicação 
e Eventos
Orçamento 
Atualizado]]</f>
        <v>#DIV/0!</v>
      </c>
      <c r="CO264" s="93"/>
      <c r="CP264" s="201" t="e">
        <f>-Tabela115[[#This Row],[GESTÃO
Comunicação 
e Eventos
(-)
Redução
proposta para a
_ª Reformulação]]/Tabela115[[#This Row],[GESTÃO
Comunicação 
e Eventos
Orçamento 
Atualizado]]</f>
        <v>#DIV/0!</v>
      </c>
      <c r="CQ26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4" s="31"/>
      <c r="CS264" s="31"/>
      <c r="CT26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4" s="93"/>
      <c r="CV264" s="201" t="e">
        <f>Tabela115[[#This Row],[GESTÃO
Suporte Técnico-Administrativo
Despesa Liquidada até __/__/____]]/Tabela115[[#This Row],[GESTÃO
Suporte Técnico-Administrativo
Orçamento 
Atualizado]]</f>
        <v>#DIV/0!</v>
      </c>
      <c r="CW264" s="93"/>
      <c r="CX26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4" s="93"/>
      <c r="CZ26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4" s="31"/>
      <c r="DC264" s="31"/>
      <c r="DD26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4" s="93"/>
      <c r="DF264" s="201" t="e">
        <f>Tabela115[[#This Row],[GESTÃO
Tecnologia da
Informação
Despesa Liquidada até __/__/____]]/Tabela115[[#This Row],[GESTÃO
Tecnologia da
Informação
Orçamento 
Atualizado]]</f>
        <v>#DIV/0!</v>
      </c>
      <c r="DG264" s="93"/>
      <c r="DH26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4" s="93"/>
      <c r="DJ264" s="201" t="e">
        <f>-Tabela115[[#This Row],[GESTÃO
Tecnologia da
Informação
(-)
Redução
proposta para a
_ª Reformulação]]/Tabela115[[#This Row],[GESTÃO
Tecnologia da
Informação
Orçamento 
Atualizado]]</f>
        <v>#DIV/0!</v>
      </c>
      <c r="DK26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4" s="31"/>
      <c r="DM264" s="31"/>
      <c r="DN264" s="31">
        <f>Tabela115[[#This Row],[GESTÃO
Infraestrutura
Proposta Orçamentária Inicial]]+Tabela115[[#This Row],[GESTÃO
Infraestrutura
Transposições Orçamentárias 
Nº __ a __ 
e
Reformulações
aprovadas]]</f>
        <v>0</v>
      </c>
      <c r="DO264" s="93"/>
      <c r="DP264" s="201" t="e">
        <f>Tabela115[[#This Row],[GESTÃO
Infraestrutura
Despesa Liquidada até __/__/____]]/Tabela115[[#This Row],[GESTÃO
Infraestrutura
Orçamento 
Atualizado]]</f>
        <v>#DIV/0!</v>
      </c>
      <c r="DQ264" s="93"/>
      <c r="DR264" s="201" t="e">
        <f>Tabela115[[#This Row],[GESTÃO
Infraestrutura
(+)
Suplementação
 proposta para a
_ª Reformulação]]/Tabela115[[#This Row],[GESTÃO
Infraestrutura
Orçamento 
Atualizado]]</f>
        <v>#DIV/0!</v>
      </c>
      <c r="DS264" s="93"/>
      <c r="DT264" s="201" t="e">
        <f>Tabela115[[#This Row],[GESTÃO
Infraestrutura
(-)
Redução
proposta para a
_ª Reformulação]]/Tabela115[[#This Row],[GESTÃO
Infraestrutura
Orçamento 
Atualizado]]</f>
        <v>#DIV/0!</v>
      </c>
      <c r="DU26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4" s="89"/>
    </row>
    <row r="265" spans="1:127" s="4" customFormat="1" ht="12.75" x14ac:dyDescent="0.25">
      <c r="A265" s="74" t="s">
        <v>269</v>
      </c>
      <c r="B265" s="189" t="s">
        <v>270</v>
      </c>
      <c r="C265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5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5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5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5" s="216" t="e">
        <f>Tabela115[[#This Row],[DESPESA
LIQUIDADA ATÉ
 __/__/____]]/Tabela115[[#This Row],[ORÇAMENTO
ATUALIZADO]]</f>
        <v>#DIV/0!</v>
      </c>
      <c r="H265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5" s="270" t="e">
        <f>Tabela115[[#This Row],[(+)
SUPLEMENTAÇÃO
PROPOSTA PARA A
_ª
REFORMULAÇÃO]]/Tabela115[[#This Row],[ORÇAMENTO
ATUALIZADO]]</f>
        <v>#DIV/0!</v>
      </c>
      <c r="J265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5" s="270" t="e">
        <f>-Tabela115[[#This Row],[(-)
REDUÇÃO
PROPOSTA PARA A
_ª
REFORMULAÇÃO]]/Tabela115[[#This Row],[ORÇAMENTO
ATUALIZADO]]</f>
        <v>#DIV/0!</v>
      </c>
      <c r="L265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5" s="272" t="e">
        <f>(Tabela115[[#This Row],[PROPOSTA
ORÇAMENTÁRIA
ATUALIZADA
APÓS A
_ª
REFORMULAÇÃO]]/Tabela115[[#This Row],[ORÇAMENTO
ATUALIZADO]])-1</f>
        <v>#DIV/0!</v>
      </c>
      <c r="N265" s="198">
        <f>N266+N270</f>
        <v>0</v>
      </c>
      <c r="O265" s="38">
        <f>O266+O270</f>
        <v>0</v>
      </c>
      <c r="P265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5" s="38">
        <f>Q266+Q270</f>
        <v>0</v>
      </c>
      <c r="R265" s="196" t="e">
        <f>Tabela115[[#This Row],[GOVERNANÇA
Direção e
Liderança
Despesa Liquidada até __/__/____]]/Tabela115[[#This Row],[GOVERNANÇA
Direção e
Liderança
Orçamento 
Atualizado]]</f>
        <v>#DIV/0!</v>
      </c>
      <c r="S265" s="38">
        <f>S266+S270</f>
        <v>0</v>
      </c>
      <c r="T265" s="196" t="e">
        <f>Tabela115[[#This Row],[GOVERNANÇA
Direção e
Liderança
(+)
Suplementação
 proposta para a
_ª Reformulação]]/Tabela115[[#This Row],[GOVERNANÇA
Direção e
Liderança
Orçamento 
Atualizado]]</f>
        <v>#DIV/0!</v>
      </c>
      <c r="U265" s="38">
        <f>U266+U270</f>
        <v>0</v>
      </c>
      <c r="V265" s="199" t="e">
        <f>-Tabela115[[#This Row],[GOVERNANÇA
Direção e
Liderança
(-)
Redução
proposta para a
_ª Reformulação]]/Tabela115[[#This Row],[GOVERNANÇA
Direção e
Liderança
Orçamento 
Atualizado]]</f>
        <v>#DIV/0!</v>
      </c>
      <c r="W265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5" s="13">
        <f>X266+X270</f>
        <v>0</v>
      </c>
      <c r="Y265" s="13">
        <f>Y266+Y270</f>
        <v>0</v>
      </c>
      <c r="Z265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5" s="38">
        <f>AA266+AA270</f>
        <v>0</v>
      </c>
      <c r="AB265" s="196" t="e">
        <f>Tabela115[[#This Row],[GOVERNANÇA
Relacionamento 
Institucional
Despesa Liquidada até __/__/____]]/Tabela115[[#This Row],[GOVERNANÇA
Relacionamento 
Institucional
Orçamento 
Atualizado]]</f>
        <v>#DIV/0!</v>
      </c>
      <c r="AC265" s="38">
        <f>AC266+AC270</f>
        <v>0</v>
      </c>
      <c r="AD265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5" s="38">
        <f>AE266+AE270</f>
        <v>0</v>
      </c>
      <c r="AF265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5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5" s="13">
        <f>AH266+AH270</f>
        <v>0</v>
      </c>
      <c r="AI265" s="38">
        <f>AI266+AI270</f>
        <v>0</v>
      </c>
      <c r="AJ265" s="38">
        <f>Tabela115[[#This Row],[GOVERNANÇA
Estratégia
Proposta Orçamentária Inicial]]+Tabela115[[#This Row],[GOVERNANÇA
Estratégia
Transposições Orçamentárias 
Nº __ a __ 
e
Reformulações
aprovadas]]</f>
        <v>0</v>
      </c>
      <c r="AK265" s="38">
        <f>AK266+AK270</f>
        <v>0</v>
      </c>
      <c r="AL265" s="199" t="e">
        <f>Tabela115[[#This Row],[GOVERNANÇA
Estratégia
Despesa Liquidada até __/__/____]]/Tabela115[[#This Row],[GOVERNANÇA
Estratégia
Orçamento 
Atualizado]]</f>
        <v>#DIV/0!</v>
      </c>
      <c r="AM265" s="38">
        <f>AM266+AM270</f>
        <v>0</v>
      </c>
      <c r="AN265" s="196" t="e">
        <f>Tabela115[[#This Row],[GOVERNANÇA
Estratégia
(+)
Suplementação
 proposta para a
_ª Reformulação]]/Tabela115[[#This Row],[GOVERNANÇA
Estratégia
Orçamento 
Atualizado]]</f>
        <v>#DIV/0!</v>
      </c>
      <c r="AO265" s="38">
        <f>AO266+AO270</f>
        <v>0</v>
      </c>
      <c r="AP265" s="196" t="e">
        <f>-Tabela115[[#This Row],[GOVERNANÇA
Estratégia
(-)
Redução
proposta para a
_ª Reformulação]]/Tabela115[[#This Row],[GOVERNANÇA
Estratégia
Orçamento 
Atualizado]]</f>
        <v>#DIV/0!</v>
      </c>
      <c r="AQ265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5" s="13">
        <f>AR266+AR270</f>
        <v>0</v>
      </c>
      <c r="AS265" s="38">
        <f>AS266+AS270</f>
        <v>0</v>
      </c>
      <c r="AT265" s="38">
        <f>Tabela115[[#This Row],[GOVERNANÇA
Controle
Proposta Orçamentária Inicial]]+Tabela115[[#This Row],[GOVERNANÇA
Controle
Transposições Orçamentárias 
Nº __ a __ 
e
Reformulações
aprovadas]]</f>
        <v>0</v>
      </c>
      <c r="AU265" s="38">
        <f>AU266+AU270</f>
        <v>0</v>
      </c>
      <c r="AV265" s="196" t="e">
        <f>Tabela115[[#This Row],[GOVERNANÇA
Controle
Despesa Liquidada até __/__/____]]/Tabela115[[#This Row],[GOVERNANÇA
Controle
Orçamento 
Atualizado]]</f>
        <v>#DIV/0!</v>
      </c>
      <c r="AW265" s="38">
        <f>AW266+AW270</f>
        <v>0</v>
      </c>
      <c r="AX265" s="196" t="e">
        <f>Tabela115[[#This Row],[GOVERNANÇA
Controle
(+)
Suplementação
 proposta para a
_ª Reformulação]]/Tabela115[[#This Row],[GOVERNANÇA
Controle
Orçamento 
Atualizado]]</f>
        <v>#DIV/0!</v>
      </c>
      <c r="AY265" s="38">
        <f>AY266+AY270</f>
        <v>0</v>
      </c>
      <c r="AZ265" s="196" t="e">
        <f>-Tabela115[[#This Row],[GOVERNANÇA
Controle
(-)
Redução
proposta para a
_ª Reformulação]]/Tabela115[[#This Row],[GOVERNANÇA
Controle
Orçamento 
Atualizado]]</f>
        <v>#DIV/0!</v>
      </c>
      <c r="BA265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5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5" s="198">
        <f>BC266+BC270</f>
        <v>0</v>
      </c>
      <c r="BD265" s="38">
        <f>BD266+BD270</f>
        <v>0</v>
      </c>
      <c r="BE265" s="38">
        <f>Tabela115[[#This Row],[FINALIDADE
Fiscalização
Proposta Orçamentária Inicial]]+Tabela115[[#This Row],[FINALIDADE
Fiscalização
Transposições Orçamentárias 
Nº __ a __ 
e
Reformulações
aprovadas]]</f>
        <v>0</v>
      </c>
      <c r="BF265" s="38">
        <f>BF266+BF270</f>
        <v>0</v>
      </c>
      <c r="BG265" s="196" t="e">
        <f>Tabela115[[#This Row],[FINALIDADE
Fiscalização
Despesa Liquidada até __/__/____]]/Tabela115[[#This Row],[FINALIDADE
Fiscalização
Orçamento 
Atualizado]]</f>
        <v>#DIV/0!</v>
      </c>
      <c r="BH265" s="38">
        <f>BH266+BH270</f>
        <v>0</v>
      </c>
      <c r="BI265" s="196" t="e">
        <f>Tabela115[[#This Row],[FINALIDADE
Fiscalização
(+)
Suplementação
 proposta para a
_ª Reformulação]]/Tabela115[[#This Row],[FINALIDADE
Fiscalização
Orçamento 
Atualizado]]</f>
        <v>#DIV/0!</v>
      </c>
      <c r="BJ265" s="38">
        <f>BJ266+BJ270</f>
        <v>0</v>
      </c>
      <c r="BK265" s="196" t="e">
        <f>Tabela115[[#This Row],[FINALIDADE
Fiscalização
(-)
Redução
proposta para a
_ª Reformulação]]/Tabela115[[#This Row],[FINALIDADE
Fiscalização
Orçamento 
Atualizado]]</f>
        <v>#DIV/0!</v>
      </c>
      <c r="BL265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5" s="13">
        <f>BM266+BM270</f>
        <v>0</v>
      </c>
      <c r="BN265" s="38">
        <f>BN266+BN270</f>
        <v>0</v>
      </c>
      <c r="BO265" s="38">
        <f>Tabela115[[#This Row],[FINALIDADE
Registro
Proposta Orçamentária Inicial]]+Tabela115[[#This Row],[FINALIDADE
Registro
Transposições Orçamentárias 
Nº __ a __ 
e
Reformulações
aprovadas]]</f>
        <v>0</v>
      </c>
      <c r="BP265" s="38">
        <f>BP266+BP270</f>
        <v>0</v>
      </c>
      <c r="BQ265" s="199" t="e">
        <f>Tabela115[[#This Row],[FINALIDADE
Registro
Despesa Liquidada até __/__/____]]/Tabela115[[#This Row],[FINALIDADE
Registro
Orçamento 
Atualizado]]</f>
        <v>#DIV/0!</v>
      </c>
      <c r="BR265" s="38">
        <f>BR266+BR270</f>
        <v>0</v>
      </c>
      <c r="BS265" s="199" t="e">
        <f>Tabela115[[#This Row],[FINALIDADE
Registro
(+)
Suplementação
 proposta para a
_ª Reformulação]]/Tabela115[[#This Row],[FINALIDADE
Registro
Orçamento 
Atualizado]]</f>
        <v>#DIV/0!</v>
      </c>
      <c r="BT265" s="38">
        <f>BT266+BT270</f>
        <v>0</v>
      </c>
      <c r="BU265" s="199" t="e">
        <f>Tabela115[[#This Row],[FINALIDADE
Registro
(-)
Redução
proposta para a
_ª Reformulação]]/Tabela115[[#This Row],[FINALIDADE
Registro
Orçamento 
Atualizado]]</f>
        <v>#DIV/0!</v>
      </c>
      <c r="BV265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5" s="242">
        <f>BW266+BW270</f>
        <v>0</v>
      </c>
      <c r="BX265" s="13">
        <f>BX266+BX270</f>
        <v>0</v>
      </c>
      <c r="BY265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5" s="38">
        <f>BZ266+BZ270</f>
        <v>0</v>
      </c>
      <c r="CA265" s="196" t="e">
        <f>Tabela115[[#This Row],[FINALIDADE
Julgamento e Normatização
Despesa Liquidada até __/__/____]]/Tabela115[[#This Row],[FINALIDADE
Julgamento e Normatização
Orçamento 
Atualizado]]</f>
        <v>#DIV/0!</v>
      </c>
      <c r="CB265" s="38">
        <f>CB266+CB270</f>
        <v>0</v>
      </c>
      <c r="CC265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5" s="38">
        <f>CD266+CD270</f>
        <v>0</v>
      </c>
      <c r="CE265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65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5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5" s="13">
        <f>CH266+CH270</f>
        <v>0</v>
      </c>
      <c r="CI265" s="13">
        <f>CI266+CI270</f>
        <v>0</v>
      </c>
      <c r="CJ265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5" s="38">
        <f>CK266+CK270</f>
        <v>0</v>
      </c>
      <c r="CL265" s="196" t="e">
        <f>Tabela115[[#This Row],[GESTÃO
Comunicação 
e Eventos
Despesa Liquidada até __/__/____]]/Tabela115[[#This Row],[GESTÃO
Comunicação 
e Eventos
Orçamento 
Atualizado]]</f>
        <v>#DIV/0!</v>
      </c>
      <c r="CM265" s="38">
        <f>CM266+CM270</f>
        <v>0</v>
      </c>
      <c r="CN265" s="196" t="e">
        <f>Tabela115[[#This Row],[GESTÃO
Comunicação 
e Eventos
(+)
Suplementação
 proposta para a
_ª Reformulação]]/Tabela115[[#This Row],[GESTÃO
Comunicação 
e Eventos
Orçamento 
Atualizado]]</f>
        <v>#DIV/0!</v>
      </c>
      <c r="CO265" s="38">
        <f>CO266+CO270</f>
        <v>0</v>
      </c>
      <c r="CP265" s="196" t="e">
        <f>-Tabela115[[#This Row],[GESTÃO
Comunicação 
e Eventos
(-)
Redução
proposta para a
_ª Reformulação]]/Tabela115[[#This Row],[GESTÃO
Comunicação 
e Eventos
Orçamento 
Atualizado]]</f>
        <v>#DIV/0!</v>
      </c>
      <c r="CQ265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5" s="13">
        <f>CR266+CR270</f>
        <v>0</v>
      </c>
      <c r="CS265" s="13">
        <f>CS266+CS270</f>
        <v>0</v>
      </c>
      <c r="CT265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5" s="38">
        <f>CU266+CU270</f>
        <v>0</v>
      </c>
      <c r="CV265" s="196" t="e">
        <f>Tabela115[[#This Row],[GESTÃO
Suporte Técnico-Administrativo
Despesa Liquidada até __/__/____]]/Tabela115[[#This Row],[GESTÃO
Suporte Técnico-Administrativo
Orçamento 
Atualizado]]</f>
        <v>#DIV/0!</v>
      </c>
      <c r="CW265" s="38">
        <f>CW266+CW270</f>
        <v>0</v>
      </c>
      <c r="CX265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5" s="38">
        <f>CY266+CY270</f>
        <v>0</v>
      </c>
      <c r="CZ265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65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5" s="13">
        <f>DB266+DB270</f>
        <v>0</v>
      </c>
      <c r="DC265" s="13">
        <f>DC266+DC270</f>
        <v>0</v>
      </c>
      <c r="DD265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5" s="38">
        <f>DE266+DE270</f>
        <v>0</v>
      </c>
      <c r="DF265" s="196" t="e">
        <f>Tabela115[[#This Row],[GESTÃO
Tecnologia da
Informação
Despesa Liquidada até __/__/____]]/Tabela115[[#This Row],[GESTÃO
Tecnologia da
Informação
Orçamento 
Atualizado]]</f>
        <v>#DIV/0!</v>
      </c>
      <c r="DG265" s="38">
        <f>DG266+DG270</f>
        <v>0</v>
      </c>
      <c r="DH265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65" s="38">
        <f>DI266+DI270</f>
        <v>0</v>
      </c>
      <c r="DJ265" s="196" t="e">
        <f>-Tabela115[[#This Row],[GESTÃO
Tecnologia da
Informação
(-)
Redução
proposta para a
_ª Reformulação]]/Tabela115[[#This Row],[GESTÃO
Tecnologia da
Informação
Orçamento 
Atualizado]]</f>
        <v>#DIV/0!</v>
      </c>
      <c r="DK265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5" s="13">
        <f>DL266+DL270</f>
        <v>0</v>
      </c>
      <c r="DM265" s="13">
        <f>DM266+DM270</f>
        <v>0</v>
      </c>
      <c r="DN265" s="13">
        <f>Tabela115[[#This Row],[GESTÃO
Infraestrutura
Proposta Orçamentária Inicial]]+Tabela115[[#This Row],[GESTÃO
Infraestrutura
Transposições Orçamentárias 
Nº __ a __ 
e
Reformulações
aprovadas]]</f>
        <v>0</v>
      </c>
      <c r="DO265" s="38">
        <f>DO266+DO270</f>
        <v>0</v>
      </c>
      <c r="DP265" s="196" t="e">
        <f>Tabela115[[#This Row],[GESTÃO
Infraestrutura
Despesa Liquidada até __/__/____]]/Tabela115[[#This Row],[GESTÃO
Infraestrutura
Orçamento 
Atualizado]]</f>
        <v>#DIV/0!</v>
      </c>
      <c r="DQ265" s="38">
        <f>DQ266+DQ270</f>
        <v>0</v>
      </c>
      <c r="DR265" s="196" t="e">
        <f>Tabela115[[#This Row],[GESTÃO
Infraestrutura
(+)
Suplementação
 proposta para a
_ª Reformulação]]/Tabela115[[#This Row],[GESTÃO
Infraestrutura
Orçamento 
Atualizado]]</f>
        <v>#DIV/0!</v>
      </c>
      <c r="DS265" s="38">
        <f>DS266+DS270</f>
        <v>0</v>
      </c>
      <c r="DT265" s="196" t="e">
        <f>Tabela115[[#This Row],[GESTÃO
Infraestrutura
(-)
Redução
proposta para a
_ª Reformulação]]/Tabela115[[#This Row],[GESTÃO
Infraestrutura
Orçamento 
Atualizado]]</f>
        <v>#DIV/0!</v>
      </c>
      <c r="DU265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5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5" s="6"/>
    </row>
    <row r="266" spans="1:127" s="37" customFormat="1" ht="12" x14ac:dyDescent="0.25">
      <c r="A266" s="74" t="s">
        <v>271</v>
      </c>
      <c r="B266" s="212" t="s">
        <v>272</v>
      </c>
      <c r="C266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6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6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6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6" s="216" t="e">
        <f>Tabela115[[#This Row],[DESPESA
LIQUIDADA ATÉ
 __/__/____]]/Tabela115[[#This Row],[ORÇAMENTO
ATUALIZADO]]</f>
        <v>#DIV/0!</v>
      </c>
      <c r="H266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6" s="270" t="e">
        <f>Tabela115[[#This Row],[(+)
SUPLEMENTAÇÃO
PROPOSTA PARA A
_ª
REFORMULAÇÃO]]/Tabela115[[#This Row],[ORÇAMENTO
ATUALIZADO]]</f>
        <v>#DIV/0!</v>
      </c>
      <c r="J266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6" s="270" t="e">
        <f>-Tabela115[[#This Row],[(-)
REDUÇÃO
PROPOSTA PARA A
_ª
REFORMULAÇÃO]]/Tabela115[[#This Row],[ORÇAMENTO
ATUALIZADO]]</f>
        <v>#DIV/0!</v>
      </c>
      <c r="L266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6" s="272" t="e">
        <f>(Tabela115[[#This Row],[PROPOSTA
ORÇAMENTÁRIA
ATUALIZADA
APÓS A
_ª
REFORMULAÇÃO]]/Tabela115[[#This Row],[ORÇAMENTO
ATUALIZADO]])-1</f>
        <v>#DIV/0!</v>
      </c>
      <c r="N266" s="221">
        <f>SUM(N267:N269)</f>
        <v>0</v>
      </c>
      <c r="O266" s="92">
        <f>SUM(O267:O269)</f>
        <v>0</v>
      </c>
      <c r="P266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6" s="92">
        <f>SUM(Q267:Q269)</f>
        <v>0</v>
      </c>
      <c r="R266" s="217" t="e">
        <f>Tabela115[[#This Row],[GOVERNANÇA
Direção e
Liderança
Despesa Liquidada até __/__/____]]/Tabela115[[#This Row],[GOVERNANÇA
Direção e
Liderança
Orçamento 
Atualizado]]</f>
        <v>#DIV/0!</v>
      </c>
      <c r="S266" s="92">
        <f>SUM(S267:S269)</f>
        <v>0</v>
      </c>
      <c r="T266" s="217" t="e">
        <f>Tabela115[[#This Row],[GOVERNANÇA
Direção e
Liderança
(+)
Suplementação
 proposta para a
_ª Reformulação]]/Tabela115[[#This Row],[GOVERNANÇA
Direção e
Liderança
Orçamento 
Atualizado]]</f>
        <v>#DIV/0!</v>
      </c>
      <c r="U266" s="92">
        <f>SUM(U267:U269)</f>
        <v>0</v>
      </c>
      <c r="V266" s="220" t="e">
        <f>-Tabela115[[#This Row],[GOVERNANÇA
Direção e
Liderança
(-)
Redução
proposta para a
_ª Reformulação]]/Tabela115[[#This Row],[GOVERNANÇA
Direção e
Liderança
Orçamento 
Atualizado]]</f>
        <v>#DIV/0!</v>
      </c>
      <c r="W266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6" s="80">
        <f>SUM(X267:X269)</f>
        <v>0</v>
      </c>
      <c r="Y266" s="80">
        <f>SUM(Y267:Y269)</f>
        <v>0</v>
      </c>
      <c r="Z266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6" s="92">
        <f>SUM(AA267:AA269)</f>
        <v>0</v>
      </c>
      <c r="AB266" s="217" t="e">
        <f>Tabela115[[#This Row],[GOVERNANÇA
Relacionamento 
Institucional
Despesa Liquidada até __/__/____]]/Tabela115[[#This Row],[GOVERNANÇA
Relacionamento 
Institucional
Orçamento 
Atualizado]]</f>
        <v>#DIV/0!</v>
      </c>
      <c r="AC266" s="92">
        <f>SUM(AC267:AC269)</f>
        <v>0</v>
      </c>
      <c r="AD266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6" s="92">
        <f>SUM(AE267:AE269)</f>
        <v>0</v>
      </c>
      <c r="AF266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6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6" s="80">
        <f>SUM(AH267:AH269)</f>
        <v>0</v>
      </c>
      <c r="AI266" s="92">
        <f>SUM(AI267:AI269)</f>
        <v>0</v>
      </c>
      <c r="AJ266" s="92">
        <f>Tabela115[[#This Row],[GOVERNANÇA
Estratégia
Proposta Orçamentária Inicial]]+Tabela115[[#This Row],[GOVERNANÇA
Estratégia
Transposições Orçamentárias 
Nº __ a __ 
e
Reformulações
aprovadas]]</f>
        <v>0</v>
      </c>
      <c r="AK266" s="92">
        <f>SUM(AK267:AK269)</f>
        <v>0</v>
      </c>
      <c r="AL266" s="220" t="e">
        <f>Tabela115[[#This Row],[GOVERNANÇA
Estratégia
Despesa Liquidada até __/__/____]]/Tabela115[[#This Row],[GOVERNANÇA
Estratégia
Orçamento 
Atualizado]]</f>
        <v>#DIV/0!</v>
      </c>
      <c r="AM266" s="92">
        <f>SUM(AM267:AM269)</f>
        <v>0</v>
      </c>
      <c r="AN266" s="217" t="e">
        <f>Tabela115[[#This Row],[GOVERNANÇA
Estratégia
(+)
Suplementação
 proposta para a
_ª Reformulação]]/Tabela115[[#This Row],[GOVERNANÇA
Estratégia
Orçamento 
Atualizado]]</f>
        <v>#DIV/0!</v>
      </c>
      <c r="AO266" s="92">
        <f>SUM(AO267:AO269)</f>
        <v>0</v>
      </c>
      <c r="AP266" s="217" t="e">
        <f>-Tabela115[[#This Row],[GOVERNANÇA
Estratégia
(-)
Redução
proposta para a
_ª Reformulação]]/Tabela115[[#This Row],[GOVERNANÇA
Estratégia
Orçamento 
Atualizado]]</f>
        <v>#DIV/0!</v>
      </c>
      <c r="AQ266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6" s="80">
        <f>SUM(AR267:AR269)</f>
        <v>0</v>
      </c>
      <c r="AS266" s="92">
        <f>SUM(AS267:AS269)</f>
        <v>0</v>
      </c>
      <c r="AT266" s="92">
        <f>Tabela115[[#This Row],[GOVERNANÇA
Controle
Proposta Orçamentária Inicial]]+Tabela115[[#This Row],[GOVERNANÇA
Controle
Transposições Orçamentárias 
Nº __ a __ 
e
Reformulações
aprovadas]]</f>
        <v>0</v>
      </c>
      <c r="AU266" s="92">
        <f>SUM(AU267:AU269)</f>
        <v>0</v>
      </c>
      <c r="AV266" s="217" t="e">
        <f>Tabela115[[#This Row],[GOVERNANÇA
Controle
Despesa Liquidada até __/__/____]]/Tabela115[[#This Row],[GOVERNANÇA
Controle
Orçamento 
Atualizado]]</f>
        <v>#DIV/0!</v>
      </c>
      <c r="AW266" s="92">
        <f>SUM(AW267:AW269)</f>
        <v>0</v>
      </c>
      <c r="AX266" s="217" t="e">
        <f>Tabela115[[#This Row],[GOVERNANÇA
Controle
(+)
Suplementação
 proposta para a
_ª Reformulação]]/Tabela115[[#This Row],[GOVERNANÇA
Controle
Orçamento 
Atualizado]]</f>
        <v>#DIV/0!</v>
      </c>
      <c r="AY266" s="92">
        <f>SUM(AY267:AY269)</f>
        <v>0</v>
      </c>
      <c r="AZ266" s="217" t="e">
        <f>-Tabela115[[#This Row],[GOVERNANÇA
Controle
(-)
Redução
proposta para a
_ª Reformulação]]/Tabela115[[#This Row],[GOVERNANÇA
Controle
Orçamento 
Atualizado]]</f>
        <v>#DIV/0!</v>
      </c>
      <c r="BA266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6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6" s="221">
        <f>SUM(BC267:BC269)</f>
        <v>0</v>
      </c>
      <c r="BD266" s="92">
        <f>SUM(BD267:BD269)</f>
        <v>0</v>
      </c>
      <c r="BE266" s="92">
        <f>Tabela115[[#This Row],[FINALIDADE
Fiscalização
Proposta Orçamentária Inicial]]+Tabela115[[#This Row],[FINALIDADE
Fiscalização
Transposições Orçamentárias 
Nº __ a __ 
e
Reformulações
aprovadas]]</f>
        <v>0</v>
      </c>
      <c r="BF266" s="92">
        <f>SUM(BF267:BF269)</f>
        <v>0</v>
      </c>
      <c r="BG266" s="217" t="e">
        <f>Tabela115[[#This Row],[FINALIDADE
Fiscalização
Despesa Liquidada até __/__/____]]/Tabela115[[#This Row],[FINALIDADE
Fiscalização
Orçamento 
Atualizado]]</f>
        <v>#DIV/0!</v>
      </c>
      <c r="BH266" s="92">
        <f>SUM(BH267:BH269)</f>
        <v>0</v>
      </c>
      <c r="BI266" s="217" t="e">
        <f>Tabela115[[#This Row],[FINALIDADE
Fiscalização
(+)
Suplementação
 proposta para a
_ª Reformulação]]/Tabela115[[#This Row],[FINALIDADE
Fiscalização
Orçamento 
Atualizado]]</f>
        <v>#DIV/0!</v>
      </c>
      <c r="BJ266" s="92">
        <f>SUM(BJ267:BJ269)</f>
        <v>0</v>
      </c>
      <c r="BK266" s="217" t="e">
        <f>Tabela115[[#This Row],[FINALIDADE
Fiscalização
(-)
Redução
proposta para a
_ª Reformulação]]/Tabela115[[#This Row],[FINALIDADE
Fiscalização
Orçamento 
Atualizado]]</f>
        <v>#DIV/0!</v>
      </c>
      <c r="BL266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6" s="80">
        <f>SUM(BM267:BM269)</f>
        <v>0</v>
      </c>
      <c r="BN266" s="92">
        <f>SUM(BN267:BN269)</f>
        <v>0</v>
      </c>
      <c r="BO266" s="92">
        <f>Tabela115[[#This Row],[FINALIDADE
Registro
Proposta Orçamentária Inicial]]+Tabela115[[#This Row],[FINALIDADE
Registro
Transposições Orçamentárias 
Nº __ a __ 
e
Reformulações
aprovadas]]</f>
        <v>0</v>
      </c>
      <c r="BP266" s="92">
        <f>SUM(BP267:BP269)</f>
        <v>0</v>
      </c>
      <c r="BQ266" s="220" t="e">
        <f>Tabela115[[#This Row],[FINALIDADE
Registro
Despesa Liquidada até __/__/____]]/Tabela115[[#This Row],[FINALIDADE
Registro
Orçamento 
Atualizado]]</f>
        <v>#DIV/0!</v>
      </c>
      <c r="BR266" s="92">
        <f>SUM(BR267:BR269)</f>
        <v>0</v>
      </c>
      <c r="BS266" s="220" t="e">
        <f>Tabela115[[#This Row],[FINALIDADE
Registro
(+)
Suplementação
 proposta para a
_ª Reformulação]]/Tabela115[[#This Row],[FINALIDADE
Registro
Orçamento 
Atualizado]]</f>
        <v>#DIV/0!</v>
      </c>
      <c r="BT266" s="92">
        <f>SUM(BT267:BT269)</f>
        <v>0</v>
      </c>
      <c r="BU266" s="220" t="e">
        <f>Tabela115[[#This Row],[FINALIDADE
Registro
(-)
Redução
proposta para a
_ª Reformulação]]/Tabela115[[#This Row],[FINALIDADE
Registro
Orçamento 
Atualizado]]</f>
        <v>#DIV/0!</v>
      </c>
      <c r="BV266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6" s="243">
        <f>SUM(BW267:BW269)</f>
        <v>0</v>
      </c>
      <c r="BX266" s="80">
        <f>SUM(BX267:BX269)</f>
        <v>0</v>
      </c>
      <c r="BY266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6" s="92">
        <f>SUM(BZ267:BZ269)</f>
        <v>0</v>
      </c>
      <c r="CA266" s="217" t="e">
        <f>Tabela115[[#This Row],[FINALIDADE
Julgamento e Normatização
Despesa Liquidada até __/__/____]]/Tabela115[[#This Row],[FINALIDADE
Julgamento e Normatização
Orçamento 
Atualizado]]</f>
        <v>#DIV/0!</v>
      </c>
      <c r="CB266" s="92">
        <f>SUM(CB267:CB269)</f>
        <v>0</v>
      </c>
      <c r="CC266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6" s="92">
        <f>SUM(CD267:CD269)</f>
        <v>0</v>
      </c>
      <c r="CE266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66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6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6" s="80">
        <f>SUM(CH267:CH269)</f>
        <v>0</v>
      </c>
      <c r="CI266" s="80">
        <f>SUM(CI267:CI269)</f>
        <v>0</v>
      </c>
      <c r="CJ266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6" s="92">
        <f>SUM(CK267:CK269)</f>
        <v>0</v>
      </c>
      <c r="CL266" s="217" t="e">
        <f>Tabela115[[#This Row],[GESTÃO
Comunicação 
e Eventos
Despesa Liquidada até __/__/____]]/Tabela115[[#This Row],[GESTÃO
Comunicação 
e Eventos
Orçamento 
Atualizado]]</f>
        <v>#DIV/0!</v>
      </c>
      <c r="CM266" s="92">
        <f>SUM(CM267:CM269)</f>
        <v>0</v>
      </c>
      <c r="CN266" s="217" t="e">
        <f>Tabela115[[#This Row],[GESTÃO
Comunicação 
e Eventos
(+)
Suplementação
 proposta para a
_ª Reformulação]]/Tabela115[[#This Row],[GESTÃO
Comunicação 
e Eventos
Orçamento 
Atualizado]]</f>
        <v>#DIV/0!</v>
      </c>
      <c r="CO266" s="92">
        <f>SUM(CO267:CO269)</f>
        <v>0</v>
      </c>
      <c r="CP266" s="217" t="e">
        <f>-Tabela115[[#This Row],[GESTÃO
Comunicação 
e Eventos
(-)
Redução
proposta para a
_ª Reformulação]]/Tabela115[[#This Row],[GESTÃO
Comunicação 
e Eventos
Orçamento 
Atualizado]]</f>
        <v>#DIV/0!</v>
      </c>
      <c r="CQ266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6" s="80">
        <f>SUM(CR267:CR269)</f>
        <v>0</v>
      </c>
      <c r="CS266" s="80">
        <f>SUM(CS267:CS269)</f>
        <v>0</v>
      </c>
      <c r="CT266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6" s="92">
        <f>SUM(CU267:CU269)</f>
        <v>0</v>
      </c>
      <c r="CV266" s="217" t="e">
        <f>Tabela115[[#This Row],[GESTÃO
Suporte Técnico-Administrativo
Despesa Liquidada até __/__/____]]/Tabela115[[#This Row],[GESTÃO
Suporte Técnico-Administrativo
Orçamento 
Atualizado]]</f>
        <v>#DIV/0!</v>
      </c>
      <c r="CW266" s="92">
        <f>SUM(CW267:CW269)</f>
        <v>0</v>
      </c>
      <c r="CX266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6" s="92">
        <f>SUM(CY267:CY269)</f>
        <v>0</v>
      </c>
      <c r="CZ266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66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6" s="80">
        <f>SUM(DB267:DB269)</f>
        <v>0</v>
      </c>
      <c r="DC266" s="80">
        <f>SUM(DC267:DC269)</f>
        <v>0</v>
      </c>
      <c r="DD266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6" s="92">
        <f>SUM(DE267:DE269)</f>
        <v>0</v>
      </c>
      <c r="DF266" s="217" t="e">
        <f>Tabela115[[#This Row],[GESTÃO
Tecnologia da
Informação
Despesa Liquidada até __/__/____]]/Tabela115[[#This Row],[GESTÃO
Tecnologia da
Informação
Orçamento 
Atualizado]]</f>
        <v>#DIV/0!</v>
      </c>
      <c r="DG266" s="92">
        <f>SUM(DG267:DG269)</f>
        <v>0</v>
      </c>
      <c r="DH266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66" s="92">
        <f>SUM(DI267:DI269)</f>
        <v>0</v>
      </c>
      <c r="DJ266" s="217" t="e">
        <f>-Tabela115[[#This Row],[GESTÃO
Tecnologia da
Informação
(-)
Redução
proposta para a
_ª Reformulação]]/Tabela115[[#This Row],[GESTÃO
Tecnologia da
Informação
Orçamento 
Atualizado]]</f>
        <v>#DIV/0!</v>
      </c>
      <c r="DK266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6" s="80">
        <f>SUM(DL267:DL269)</f>
        <v>0</v>
      </c>
      <c r="DM266" s="80">
        <f>SUM(DM267:DM269)</f>
        <v>0</v>
      </c>
      <c r="DN266" s="80">
        <f>Tabela115[[#This Row],[GESTÃO
Infraestrutura
Proposta Orçamentária Inicial]]+Tabela115[[#This Row],[GESTÃO
Infraestrutura
Transposições Orçamentárias 
Nº __ a __ 
e
Reformulações
aprovadas]]</f>
        <v>0</v>
      </c>
      <c r="DO266" s="92">
        <f>SUM(DO267:DO269)</f>
        <v>0</v>
      </c>
      <c r="DP266" s="217" t="e">
        <f>Tabela115[[#This Row],[GESTÃO
Infraestrutura
Despesa Liquidada até __/__/____]]/Tabela115[[#This Row],[GESTÃO
Infraestrutura
Orçamento 
Atualizado]]</f>
        <v>#DIV/0!</v>
      </c>
      <c r="DQ266" s="92">
        <f>SUM(DQ267:DQ269)</f>
        <v>0</v>
      </c>
      <c r="DR266" s="217" t="e">
        <f>Tabela115[[#This Row],[GESTÃO
Infraestrutura
(+)
Suplementação
 proposta para a
_ª Reformulação]]/Tabela115[[#This Row],[GESTÃO
Infraestrutura
Orçamento 
Atualizado]]</f>
        <v>#DIV/0!</v>
      </c>
      <c r="DS266" s="92">
        <f>SUM(DS267:DS269)</f>
        <v>0</v>
      </c>
      <c r="DT266" s="217" t="e">
        <f>Tabela115[[#This Row],[GESTÃO
Infraestrutura
(-)
Redução
proposta para a
_ª Reformulação]]/Tabela115[[#This Row],[GESTÃO
Infraestrutura
Orçamento 
Atualizado]]</f>
        <v>#DIV/0!</v>
      </c>
      <c r="DU266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6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6" s="94"/>
    </row>
    <row r="267" spans="1:127" s="18" customFormat="1" ht="12" x14ac:dyDescent="0.25">
      <c r="A267" s="85" t="s">
        <v>273</v>
      </c>
      <c r="B267" s="213" t="s">
        <v>397</v>
      </c>
      <c r="C267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7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7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7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7" s="230" t="e">
        <f>Tabela115[[#This Row],[DESPESA
LIQUIDADA ATÉ
 __/__/____]]/Tabela115[[#This Row],[ORÇAMENTO
ATUALIZADO]]</f>
        <v>#DIV/0!</v>
      </c>
      <c r="H267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7" s="266" t="e">
        <f>Tabela115[[#This Row],[(+)
SUPLEMENTAÇÃO
PROPOSTA PARA A
_ª
REFORMULAÇÃO]]/Tabela115[[#This Row],[ORÇAMENTO
ATUALIZADO]]</f>
        <v>#DIV/0!</v>
      </c>
      <c r="J267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7" s="266" t="e">
        <f>-Tabela115[[#This Row],[(-)
REDUÇÃO
PROPOSTA PARA A
_ª
REFORMULAÇÃO]]/Tabela115[[#This Row],[ORÇAMENTO
ATUALIZADO]]</f>
        <v>#DIV/0!</v>
      </c>
      <c r="L267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7" s="268" t="e">
        <f>(Tabela115[[#This Row],[PROPOSTA
ORÇAMENTÁRIA
ATUALIZADA
APÓS A
_ª
REFORMULAÇÃO]]/Tabela115[[#This Row],[ORÇAMENTO
ATUALIZADO]])-1</f>
        <v>#DIV/0!</v>
      </c>
      <c r="N267" s="225"/>
      <c r="O267" s="93"/>
      <c r="P267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7" s="93"/>
      <c r="R267" s="201" t="e">
        <f>Tabela115[[#This Row],[GOVERNANÇA
Direção e
Liderança
Despesa Liquidada até __/__/____]]/Tabela115[[#This Row],[GOVERNANÇA
Direção e
Liderança
Orçamento 
Atualizado]]</f>
        <v>#DIV/0!</v>
      </c>
      <c r="S267" s="93"/>
      <c r="T267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7" s="93"/>
      <c r="V267" s="202" t="e">
        <f>-Tabela115[[#This Row],[GOVERNANÇA
Direção e
Liderança
(-)
Redução
proposta para a
_ª Reformulação]]/Tabela115[[#This Row],[GOVERNANÇA
Direção e
Liderança
Orçamento 
Atualizado]]</f>
        <v>#DIV/0!</v>
      </c>
      <c r="W267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7" s="31"/>
      <c r="Y267" s="31"/>
      <c r="Z267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7" s="93"/>
      <c r="AB267" s="201" t="e">
        <f>Tabela115[[#This Row],[GOVERNANÇA
Relacionamento 
Institucional
Despesa Liquidada até __/__/____]]/Tabela115[[#This Row],[GOVERNANÇA
Relacionamento 
Institucional
Orçamento 
Atualizado]]</f>
        <v>#DIV/0!</v>
      </c>
      <c r="AC267" s="93"/>
      <c r="AD267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7" s="93"/>
      <c r="AF267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7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7" s="31"/>
      <c r="AI267" s="93"/>
      <c r="AJ267" s="93">
        <f>Tabela115[[#This Row],[GOVERNANÇA
Estratégia
Proposta Orçamentária Inicial]]+Tabela115[[#This Row],[GOVERNANÇA
Estratégia
Transposições Orçamentárias 
Nº __ a __ 
e
Reformulações
aprovadas]]</f>
        <v>0</v>
      </c>
      <c r="AK267" s="93"/>
      <c r="AL267" s="202" t="e">
        <f>Tabela115[[#This Row],[GOVERNANÇA
Estratégia
Despesa Liquidada até __/__/____]]/Tabela115[[#This Row],[GOVERNANÇA
Estratégia
Orçamento 
Atualizado]]</f>
        <v>#DIV/0!</v>
      </c>
      <c r="AM267" s="93"/>
      <c r="AN267" s="201" t="e">
        <f>Tabela115[[#This Row],[GOVERNANÇA
Estratégia
(+)
Suplementação
 proposta para a
_ª Reformulação]]/Tabela115[[#This Row],[GOVERNANÇA
Estratégia
Orçamento 
Atualizado]]</f>
        <v>#DIV/0!</v>
      </c>
      <c r="AO267" s="93"/>
      <c r="AP267" s="201" t="e">
        <f>-Tabela115[[#This Row],[GOVERNANÇA
Estratégia
(-)
Redução
proposta para a
_ª Reformulação]]/Tabela115[[#This Row],[GOVERNANÇA
Estratégia
Orçamento 
Atualizado]]</f>
        <v>#DIV/0!</v>
      </c>
      <c r="AQ267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7" s="31"/>
      <c r="AS267" s="93"/>
      <c r="AT267" s="93">
        <f>Tabela115[[#This Row],[GOVERNANÇA
Controle
Proposta Orçamentária Inicial]]+Tabela115[[#This Row],[GOVERNANÇA
Controle
Transposições Orçamentárias 
Nº __ a __ 
e
Reformulações
aprovadas]]</f>
        <v>0</v>
      </c>
      <c r="AU267" s="93"/>
      <c r="AV267" s="201" t="e">
        <f>Tabela115[[#This Row],[GOVERNANÇA
Controle
Despesa Liquidada até __/__/____]]/Tabela115[[#This Row],[GOVERNANÇA
Controle
Orçamento 
Atualizado]]</f>
        <v>#DIV/0!</v>
      </c>
      <c r="AW267" s="93"/>
      <c r="AX267" s="201" t="e">
        <f>Tabela115[[#This Row],[GOVERNANÇA
Controle
(+)
Suplementação
 proposta para a
_ª Reformulação]]/Tabela115[[#This Row],[GOVERNANÇA
Controle
Orçamento 
Atualizado]]</f>
        <v>#DIV/0!</v>
      </c>
      <c r="AY267" s="93"/>
      <c r="AZ267" s="201" t="e">
        <f>-Tabela115[[#This Row],[GOVERNANÇA
Controle
(-)
Redução
proposta para a
_ª Reformulação]]/Tabela115[[#This Row],[GOVERNANÇA
Controle
Orçamento 
Atualizado]]</f>
        <v>#DIV/0!</v>
      </c>
      <c r="BA267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7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7" s="225"/>
      <c r="BD267" s="93"/>
      <c r="BE267" s="93">
        <f>Tabela115[[#This Row],[FINALIDADE
Fiscalização
Proposta Orçamentária Inicial]]+Tabela115[[#This Row],[FINALIDADE
Fiscalização
Transposições Orçamentárias 
Nº __ a __ 
e
Reformulações
aprovadas]]</f>
        <v>0</v>
      </c>
      <c r="BF267" s="93"/>
      <c r="BG267" s="201" t="e">
        <f>Tabela115[[#This Row],[FINALIDADE
Fiscalização
Despesa Liquidada até __/__/____]]/Tabela115[[#This Row],[FINALIDADE
Fiscalização
Orçamento 
Atualizado]]</f>
        <v>#DIV/0!</v>
      </c>
      <c r="BH267" s="93"/>
      <c r="BI267" s="201" t="e">
        <f>Tabela115[[#This Row],[FINALIDADE
Fiscalização
(+)
Suplementação
 proposta para a
_ª Reformulação]]/Tabela115[[#This Row],[FINALIDADE
Fiscalização
Orçamento 
Atualizado]]</f>
        <v>#DIV/0!</v>
      </c>
      <c r="BJ267" s="93"/>
      <c r="BK267" s="201" t="e">
        <f>Tabela115[[#This Row],[FINALIDADE
Fiscalização
(-)
Redução
proposta para a
_ª Reformulação]]/Tabela115[[#This Row],[FINALIDADE
Fiscalização
Orçamento 
Atualizado]]</f>
        <v>#DIV/0!</v>
      </c>
      <c r="BL267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7" s="31"/>
      <c r="BN267" s="93"/>
      <c r="BO267" s="93">
        <f>Tabela115[[#This Row],[FINALIDADE
Registro
Proposta Orçamentária Inicial]]+Tabela115[[#This Row],[FINALIDADE
Registro
Transposições Orçamentárias 
Nº __ a __ 
e
Reformulações
aprovadas]]</f>
        <v>0</v>
      </c>
      <c r="BP267" s="93"/>
      <c r="BQ267" s="202" t="e">
        <f>Tabela115[[#This Row],[FINALIDADE
Registro
Despesa Liquidada até __/__/____]]/Tabela115[[#This Row],[FINALIDADE
Registro
Orçamento 
Atualizado]]</f>
        <v>#DIV/0!</v>
      </c>
      <c r="BR267" s="93"/>
      <c r="BS267" s="202" t="e">
        <f>Tabela115[[#This Row],[FINALIDADE
Registro
(+)
Suplementação
 proposta para a
_ª Reformulação]]/Tabela115[[#This Row],[FINALIDADE
Registro
Orçamento 
Atualizado]]</f>
        <v>#DIV/0!</v>
      </c>
      <c r="BT267" s="93"/>
      <c r="BU267" s="202" t="e">
        <f>Tabela115[[#This Row],[FINALIDADE
Registro
(-)
Redução
proposta para a
_ª Reformulação]]/Tabela115[[#This Row],[FINALIDADE
Registro
Orçamento 
Atualizado]]</f>
        <v>#DIV/0!</v>
      </c>
      <c r="BV267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7" s="244"/>
      <c r="BX267" s="31"/>
      <c r="BY267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7" s="93"/>
      <c r="CA267" s="201" t="e">
        <f>Tabela115[[#This Row],[FINALIDADE
Julgamento e Normatização
Despesa Liquidada até __/__/____]]/Tabela115[[#This Row],[FINALIDADE
Julgamento e Normatização
Orçamento 
Atualizado]]</f>
        <v>#DIV/0!</v>
      </c>
      <c r="CB267" s="93"/>
      <c r="CC267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7" s="93"/>
      <c r="CE267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7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7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7" s="31"/>
      <c r="CI267" s="31"/>
      <c r="CJ267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7" s="93"/>
      <c r="CL267" s="201" t="e">
        <f>Tabela115[[#This Row],[GESTÃO
Comunicação 
e Eventos
Despesa Liquidada até __/__/____]]/Tabela115[[#This Row],[GESTÃO
Comunicação 
e Eventos
Orçamento 
Atualizado]]</f>
        <v>#DIV/0!</v>
      </c>
      <c r="CM267" s="93"/>
      <c r="CN267" s="201" t="e">
        <f>Tabela115[[#This Row],[GESTÃO
Comunicação 
e Eventos
(+)
Suplementação
 proposta para a
_ª Reformulação]]/Tabela115[[#This Row],[GESTÃO
Comunicação 
e Eventos
Orçamento 
Atualizado]]</f>
        <v>#DIV/0!</v>
      </c>
      <c r="CO267" s="93"/>
      <c r="CP267" s="201" t="e">
        <f>-Tabela115[[#This Row],[GESTÃO
Comunicação 
e Eventos
(-)
Redução
proposta para a
_ª Reformulação]]/Tabela115[[#This Row],[GESTÃO
Comunicação 
e Eventos
Orçamento 
Atualizado]]</f>
        <v>#DIV/0!</v>
      </c>
      <c r="CQ267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7" s="31"/>
      <c r="CS267" s="31"/>
      <c r="CT267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7" s="93"/>
      <c r="CV267" s="201" t="e">
        <f>Tabela115[[#This Row],[GESTÃO
Suporte Técnico-Administrativo
Despesa Liquidada até __/__/____]]/Tabela115[[#This Row],[GESTÃO
Suporte Técnico-Administrativo
Orçamento 
Atualizado]]</f>
        <v>#DIV/0!</v>
      </c>
      <c r="CW267" s="93"/>
      <c r="CX267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7" s="93"/>
      <c r="CZ267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7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7" s="31"/>
      <c r="DC267" s="31"/>
      <c r="DD267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7" s="93"/>
      <c r="DF267" s="201" t="e">
        <f>Tabela115[[#This Row],[GESTÃO
Tecnologia da
Informação
Despesa Liquidada até __/__/____]]/Tabela115[[#This Row],[GESTÃO
Tecnologia da
Informação
Orçamento 
Atualizado]]</f>
        <v>#DIV/0!</v>
      </c>
      <c r="DG267" s="93"/>
      <c r="DH267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7" s="93"/>
      <c r="DJ267" s="201" t="e">
        <f>-Tabela115[[#This Row],[GESTÃO
Tecnologia da
Informação
(-)
Redução
proposta para a
_ª Reformulação]]/Tabela115[[#This Row],[GESTÃO
Tecnologia da
Informação
Orçamento 
Atualizado]]</f>
        <v>#DIV/0!</v>
      </c>
      <c r="DK267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7" s="31"/>
      <c r="DM267" s="31"/>
      <c r="DN267" s="31">
        <f>Tabela115[[#This Row],[GESTÃO
Infraestrutura
Proposta Orçamentária Inicial]]+Tabela115[[#This Row],[GESTÃO
Infraestrutura
Transposições Orçamentárias 
Nº __ a __ 
e
Reformulações
aprovadas]]</f>
        <v>0</v>
      </c>
      <c r="DO267" s="93"/>
      <c r="DP267" s="201" t="e">
        <f>Tabela115[[#This Row],[GESTÃO
Infraestrutura
Despesa Liquidada até __/__/____]]/Tabela115[[#This Row],[GESTÃO
Infraestrutura
Orçamento 
Atualizado]]</f>
        <v>#DIV/0!</v>
      </c>
      <c r="DQ267" s="93"/>
      <c r="DR267" s="201" t="e">
        <f>Tabela115[[#This Row],[GESTÃO
Infraestrutura
(+)
Suplementação
 proposta para a
_ª Reformulação]]/Tabela115[[#This Row],[GESTÃO
Infraestrutura
Orçamento 
Atualizado]]</f>
        <v>#DIV/0!</v>
      </c>
      <c r="DS267" s="93"/>
      <c r="DT267" s="201" t="e">
        <f>Tabela115[[#This Row],[GESTÃO
Infraestrutura
(-)
Redução
proposta para a
_ª Reformulação]]/Tabela115[[#This Row],[GESTÃO
Infraestrutura
Orçamento 
Atualizado]]</f>
        <v>#DIV/0!</v>
      </c>
      <c r="DU267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7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7" s="89"/>
    </row>
    <row r="268" spans="1:127" s="18" customFormat="1" ht="12" x14ac:dyDescent="0.25">
      <c r="A268" s="85" t="s">
        <v>274</v>
      </c>
      <c r="B268" s="213" t="s">
        <v>398</v>
      </c>
      <c r="C268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8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8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8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8" s="230" t="e">
        <f>Tabela115[[#This Row],[DESPESA
LIQUIDADA ATÉ
 __/__/____]]/Tabela115[[#This Row],[ORÇAMENTO
ATUALIZADO]]</f>
        <v>#DIV/0!</v>
      </c>
      <c r="H268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8" s="266" t="e">
        <f>Tabela115[[#This Row],[(+)
SUPLEMENTAÇÃO
PROPOSTA PARA A
_ª
REFORMULAÇÃO]]/Tabela115[[#This Row],[ORÇAMENTO
ATUALIZADO]]</f>
        <v>#DIV/0!</v>
      </c>
      <c r="J268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8" s="266" t="e">
        <f>-Tabela115[[#This Row],[(-)
REDUÇÃO
PROPOSTA PARA A
_ª
REFORMULAÇÃO]]/Tabela115[[#This Row],[ORÇAMENTO
ATUALIZADO]]</f>
        <v>#DIV/0!</v>
      </c>
      <c r="L268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8" s="268" t="e">
        <f>(Tabela115[[#This Row],[PROPOSTA
ORÇAMENTÁRIA
ATUALIZADA
APÓS A
_ª
REFORMULAÇÃO]]/Tabela115[[#This Row],[ORÇAMENTO
ATUALIZADO]])-1</f>
        <v>#DIV/0!</v>
      </c>
      <c r="N268" s="225"/>
      <c r="O268" s="93"/>
      <c r="P268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8" s="93"/>
      <c r="R268" s="201" t="e">
        <f>Tabela115[[#This Row],[GOVERNANÇA
Direção e
Liderança
Despesa Liquidada até __/__/____]]/Tabela115[[#This Row],[GOVERNANÇA
Direção e
Liderança
Orçamento 
Atualizado]]</f>
        <v>#DIV/0!</v>
      </c>
      <c r="S268" s="93"/>
      <c r="T268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8" s="93"/>
      <c r="V268" s="202" t="e">
        <f>-Tabela115[[#This Row],[GOVERNANÇA
Direção e
Liderança
(-)
Redução
proposta para a
_ª Reformulação]]/Tabela115[[#This Row],[GOVERNANÇA
Direção e
Liderança
Orçamento 
Atualizado]]</f>
        <v>#DIV/0!</v>
      </c>
      <c r="W268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8" s="31"/>
      <c r="Y268" s="31"/>
      <c r="Z268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8" s="93"/>
      <c r="AB268" s="201" t="e">
        <f>Tabela115[[#This Row],[GOVERNANÇA
Relacionamento 
Institucional
Despesa Liquidada até __/__/____]]/Tabela115[[#This Row],[GOVERNANÇA
Relacionamento 
Institucional
Orçamento 
Atualizado]]</f>
        <v>#DIV/0!</v>
      </c>
      <c r="AC268" s="93"/>
      <c r="AD268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8" s="93"/>
      <c r="AF268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8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8" s="31"/>
      <c r="AI268" s="93"/>
      <c r="AJ268" s="93">
        <f>Tabela115[[#This Row],[GOVERNANÇA
Estratégia
Proposta Orçamentária Inicial]]+Tabela115[[#This Row],[GOVERNANÇA
Estratégia
Transposições Orçamentárias 
Nº __ a __ 
e
Reformulações
aprovadas]]</f>
        <v>0</v>
      </c>
      <c r="AK268" s="93"/>
      <c r="AL268" s="202" t="e">
        <f>Tabela115[[#This Row],[GOVERNANÇA
Estratégia
Despesa Liquidada até __/__/____]]/Tabela115[[#This Row],[GOVERNANÇA
Estratégia
Orçamento 
Atualizado]]</f>
        <v>#DIV/0!</v>
      </c>
      <c r="AM268" s="93"/>
      <c r="AN268" s="201" t="e">
        <f>Tabela115[[#This Row],[GOVERNANÇA
Estratégia
(+)
Suplementação
 proposta para a
_ª Reformulação]]/Tabela115[[#This Row],[GOVERNANÇA
Estratégia
Orçamento 
Atualizado]]</f>
        <v>#DIV/0!</v>
      </c>
      <c r="AO268" s="93"/>
      <c r="AP268" s="201" t="e">
        <f>-Tabela115[[#This Row],[GOVERNANÇA
Estratégia
(-)
Redução
proposta para a
_ª Reformulação]]/Tabela115[[#This Row],[GOVERNANÇA
Estratégia
Orçamento 
Atualizado]]</f>
        <v>#DIV/0!</v>
      </c>
      <c r="AQ268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8" s="31"/>
      <c r="AS268" s="93"/>
      <c r="AT268" s="93">
        <f>Tabela115[[#This Row],[GOVERNANÇA
Controle
Proposta Orçamentária Inicial]]+Tabela115[[#This Row],[GOVERNANÇA
Controle
Transposições Orçamentárias 
Nº __ a __ 
e
Reformulações
aprovadas]]</f>
        <v>0</v>
      </c>
      <c r="AU268" s="93"/>
      <c r="AV268" s="201" t="e">
        <f>Tabela115[[#This Row],[GOVERNANÇA
Controle
Despesa Liquidada até __/__/____]]/Tabela115[[#This Row],[GOVERNANÇA
Controle
Orçamento 
Atualizado]]</f>
        <v>#DIV/0!</v>
      </c>
      <c r="AW268" s="93"/>
      <c r="AX268" s="201" t="e">
        <f>Tabela115[[#This Row],[GOVERNANÇA
Controle
(+)
Suplementação
 proposta para a
_ª Reformulação]]/Tabela115[[#This Row],[GOVERNANÇA
Controle
Orçamento 
Atualizado]]</f>
        <v>#DIV/0!</v>
      </c>
      <c r="AY268" s="93"/>
      <c r="AZ268" s="201" t="e">
        <f>-Tabela115[[#This Row],[GOVERNANÇA
Controle
(-)
Redução
proposta para a
_ª Reformulação]]/Tabela115[[#This Row],[GOVERNANÇA
Controle
Orçamento 
Atualizado]]</f>
        <v>#DIV/0!</v>
      </c>
      <c r="BA268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8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8" s="225"/>
      <c r="BD268" s="93"/>
      <c r="BE268" s="93">
        <f>Tabela115[[#This Row],[FINALIDADE
Fiscalização
Proposta Orçamentária Inicial]]+Tabela115[[#This Row],[FINALIDADE
Fiscalização
Transposições Orçamentárias 
Nº __ a __ 
e
Reformulações
aprovadas]]</f>
        <v>0</v>
      </c>
      <c r="BF268" s="93"/>
      <c r="BG268" s="201" t="e">
        <f>Tabela115[[#This Row],[FINALIDADE
Fiscalização
Despesa Liquidada até __/__/____]]/Tabela115[[#This Row],[FINALIDADE
Fiscalização
Orçamento 
Atualizado]]</f>
        <v>#DIV/0!</v>
      </c>
      <c r="BH268" s="93"/>
      <c r="BI268" s="201" t="e">
        <f>Tabela115[[#This Row],[FINALIDADE
Fiscalização
(+)
Suplementação
 proposta para a
_ª Reformulação]]/Tabela115[[#This Row],[FINALIDADE
Fiscalização
Orçamento 
Atualizado]]</f>
        <v>#DIV/0!</v>
      </c>
      <c r="BJ268" s="93"/>
      <c r="BK268" s="201" t="e">
        <f>Tabela115[[#This Row],[FINALIDADE
Fiscalização
(-)
Redução
proposta para a
_ª Reformulação]]/Tabela115[[#This Row],[FINALIDADE
Fiscalização
Orçamento 
Atualizado]]</f>
        <v>#DIV/0!</v>
      </c>
      <c r="BL268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8" s="31"/>
      <c r="BN268" s="93"/>
      <c r="BO268" s="93">
        <f>Tabela115[[#This Row],[FINALIDADE
Registro
Proposta Orçamentária Inicial]]+Tabela115[[#This Row],[FINALIDADE
Registro
Transposições Orçamentárias 
Nº __ a __ 
e
Reformulações
aprovadas]]</f>
        <v>0</v>
      </c>
      <c r="BP268" s="93"/>
      <c r="BQ268" s="202" t="e">
        <f>Tabela115[[#This Row],[FINALIDADE
Registro
Despesa Liquidada até __/__/____]]/Tabela115[[#This Row],[FINALIDADE
Registro
Orçamento 
Atualizado]]</f>
        <v>#DIV/0!</v>
      </c>
      <c r="BR268" s="93"/>
      <c r="BS268" s="202" t="e">
        <f>Tabela115[[#This Row],[FINALIDADE
Registro
(+)
Suplementação
 proposta para a
_ª Reformulação]]/Tabela115[[#This Row],[FINALIDADE
Registro
Orçamento 
Atualizado]]</f>
        <v>#DIV/0!</v>
      </c>
      <c r="BT268" s="93"/>
      <c r="BU268" s="202" t="e">
        <f>Tabela115[[#This Row],[FINALIDADE
Registro
(-)
Redução
proposta para a
_ª Reformulação]]/Tabela115[[#This Row],[FINALIDADE
Registro
Orçamento 
Atualizado]]</f>
        <v>#DIV/0!</v>
      </c>
      <c r="BV268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8" s="244"/>
      <c r="BX268" s="31"/>
      <c r="BY268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8" s="93"/>
      <c r="CA268" s="201" t="e">
        <f>Tabela115[[#This Row],[FINALIDADE
Julgamento e Normatização
Despesa Liquidada até __/__/____]]/Tabela115[[#This Row],[FINALIDADE
Julgamento e Normatização
Orçamento 
Atualizado]]</f>
        <v>#DIV/0!</v>
      </c>
      <c r="CB268" s="93"/>
      <c r="CC268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8" s="93"/>
      <c r="CE268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8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8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8" s="31"/>
      <c r="CI268" s="31"/>
      <c r="CJ268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8" s="93"/>
      <c r="CL268" s="201" t="e">
        <f>Tabela115[[#This Row],[GESTÃO
Comunicação 
e Eventos
Despesa Liquidada até __/__/____]]/Tabela115[[#This Row],[GESTÃO
Comunicação 
e Eventos
Orçamento 
Atualizado]]</f>
        <v>#DIV/0!</v>
      </c>
      <c r="CM268" s="93"/>
      <c r="CN268" s="201" t="e">
        <f>Tabela115[[#This Row],[GESTÃO
Comunicação 
e Eventos
(+)
Suplementação
 proposta para a
_ª Reformulação]]/Tabela115[[#This Row],[GESTÃO
Comunicação 
e Eventos
Orçamento 
Atualizado]]</f>
        <v>#DIV/0!</v>
      </c>
      <c r="CO268" s="93"/>
      <c r="CP268" s="201" t="e">
        <f>-Tabela115[[#This Row],[GESTÃO
Comunicação 
e Eventos
(-)
Redução
proposta para a
_ª Reformulação]]/Tabela115[[#This Row],[GESTÃO
Comunicação 
e Eventos
Orçamento 
Atualizado]]</f>
        <v>#DIV/0!</v>
      </c>
      <c r="CQ268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8" s="31"/>
      <c r="CS268" s="31"/>
      <c r="CT268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8" s="93"/>
      <c r="CV268" s="201" t="e">
        <f>Tabela115[[#This Row],[GESTÃO
Suporte Técnico-Administrativo
Despesa Liquidada até __/__/____]]/Tabela115[[#This Row],[GESTÃO
Suporte Técnico-Administrativo
Orçamento 
Atualizado]]</f>
        <v>#DIV/0!</v>
      </c>
      <c r="CW268" s="93"/>
      <c r="CX268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8" s="93"/>
      <c r="CZ268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8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8" s="31"/>
      <c r="DC268" s="31"/>
      <c r="DD268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8" s="93"/>
      <c r="DF268" s="201" t="e">
        <f>Tabela115[[#This Row],[GESTÃO
Tecnologia da
Informação
Despesa Liquidada até __/__/____]]/Tabela115[[#This Row],[GESTÃO
Tecnologia da
Informação
Orçamento 
Atualizado]]</f>
        <v>#DIV/0!</v>
      </c>
      <c r="DG268" s="93"/>
      <c r="DH268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8" s="93"/>
      <c r="DJ268" s="201" t="e">
        <f>-Tabela115[[#This Row],[GESTÃO
Tecnologia da
Informação
(-)
Redução
proposta para a
_ª Reformulação]]/Tabela115[[#This Row],[GESTÃO
Tecnologia da
Informação
Orçamento 
Atualizado]]</f>
        <v>#DIV/0!</v>
      </c>
      <c r="DK268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8" s="31"/>
      <c r="DM268" s="31"/>
      <c r="DN268" s="31">
        <f>Tabela115[[#This Row],[GESTÃO
Infraestrutura
Proposta Orçamentária Inicial]]+Tabela115[[#This Row],[GESTÃO
Infraestrutura
Transposições Orçamentárias 
Nº __ a __ 
e
Reformulações
aprovadas]]</f>
        <v>0</v>
      </c>
      <c r="DO268" s="93"/>
      <c r="DP268" s="201" t="e">
        <f>Tabela115[[#This Row],[GESTÃO
Infraestrutura
Despesa Liquidada até __/__/____]]/Tabela115[[#This Row],[GESTÃO
Infraestrutura
Orçamento 
Atualizado]]</f>
        <v>#DIV/0!</v>
      </c>
      <c r="DQ268" s="93"/>
      <c r="DR268" s="201" t="e">
        <f>Tabela115[[#This Row],[GESTÃO
Infraestrutura
(+)
Suplementação
 proposta para a
_ª Reformulação]]/Tabela115[[#This Row],[GESTÃO
Infraestrutura
Orçamento 
Atualizado]]</f>
        <v>#DIV/0!</v>
      </c>
      <c r="DS268" s="93"/>
      <c r="DT268" s="201" t="e">
        <f>Tabela115[[#This Row],[GESTÃO
Infraestrutura
(-)
Redução
proposta para a
_ª Reformulação]]/Tabela115[[#This Row],[GESTÃO
Infraestrutura
Orçamento 
Atualizado]]</f>
        <v>#DIV/0!</v>
      </c>
      <c r="DU268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8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8" s="89"/>
    </row>
    <row r="269" spans="1:127" s="18" customFormat="1" ht="12" x14ac:dyDescent="0.25">
      <c r="A269" s="85" t="s">
        <v>275</v>
      </c>
      <c r="B269" s="213" t="s">
        <v>857</v>
      </c>
      <c r="C269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69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69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69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69" s="230" t="e">
        <f>Tabela115[[#This Row],[DESPESA
LIQUIDADA ATÉ
 __/__/____]]/Tabela115[[#This Row],[ORÇAMENTO
ATUALIZADO]]</f>
        <v>#DIV/0!</v>
      </c>
      <c r="H269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69" s="266" t="e">
        <f>Tabela115[[#This Row],[(+)
SUPLEMENTAÇÃO
PROPOSTA PARA A
_ª
REFORMULAÇÃO]]/Tabela115[[#This Row],[ORÇAMENTO
ATUALIZADO]]</f>
        <v>#DIV/0!</v>
      </c>
      <c r="J269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69" s="266" t="e">
        <f>-Tabela115[[#This Row],[(-)
REDUÇÃO
PROPOSTA PARA A
_ª
REFORMULAÇÃO]]/Tabela115[[#This Row],[ORÇAMENTO
ATUALIZADO]]</f>
        <v>#DIV/0!</v>
      </c>
      <c r="L269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69" s="268" t="e">
        <f>(Tabela115[[#This Row],[PROPOSTA
ORÇAMENTÁRIA
ATUALIZADA
APÓS A
_ª
REFORMULAÇÃO]]/Tabela115[[#This Row],[ORÇAMENTO
ATUALIZADO]])-1</f>
        <v>#DIV/0!</v>
      </c>
      <c r="N269" s="225"/>
      <c r="O269" s="93"/>
      <c r="P269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69" s="93"/>
      <c r="R269" s="201" t="e">
        <f>Tabela115[[#This Row],[GOVERNANÇA
Direção e
Liderança
Despesa Liquidada até __/__/____]]/Tabela115[[#This Row],[GOVERNANÇA
Direção e
Liderança
Orçamento 
Atualizado]]</f>
        <v>#DIV/0!</v>
      </c>
      <c r="S269" s="93"/>
      <c r="T269" s="201" t="e">
        <f>Tabela115[[#This Row],[GOVERNANÇA
Direção e
Liderança
(+)
Suplementação
 proposta para a
_ª Reformulação]]/Tabela115[[#This Row],[GOVERNANÇA
Direção e
Liderança
Orçamento 
Atualizado]]</f>
        <v>#DIV/0!</v>
      </c>
      <c r="U269" s="93"/>
      <c r="V269" s="202" t="e">
        <f>-Tabela115[[#This Row],[GOVERNANÇA
Direção e
Liderança
(-)
Redução
proposta para a
_ª Reformulação]]/Tabela115[[#This Row],[GOVERNANÇA
Direção e
Liderança
Orçamento 
Atualizado]]</f>
        <v>#DIV/0!</v>
      </c>
      <c r="W269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69" s="31"/>
      <c r="Y269" s="31"/>
      <c r="Z269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69" s="93"/>
      <c r="AB269" s="201" t="e">
        <f>Tabela115[[#This Row],[GOVERNANÇA
Relacionamento 
Institucional
Despesa Liquidada até __/__/____]]/Tabela115[[#This Row],[GOVERNANÇA
Relacionamento 
Institucional
Orçamento 
Atualizado]]</f>
        <v>#DIV/0!</v>
      </c>
      <c r="AC269" s="93"/>
      <c r="AD269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69" s="93"/>
      <c r="AF269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69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69" s="31"/>
      <c r="AI269" s="93"/>
      <c r="AJ269" s="93">
        <f>Tabela115[[#This Row],[GOVERNANÇA
Estratégia
Proposta Orçamentária Inicial]]+Tabela115[[#This Row],[GOVERNANÇA
Estratégia
Transposições Orçamentárias 
Nº __ a __ 
e
Reformulações
aprovadas]]</f>
        <v>0</v>
      </c>
      <c r="AK269" s="93"/>
      <c r="AL269" s="202" t="e">
        <f>Tabela115[[#This Row],[GOVERNANÇA
Estratégia
Despesa Liquidada até __/__/____]]/Tabela115[[#This Row],[GOVERNANÇA
Estratégia
Orçamento 
Atualizado]]</f>
        <v>#DIV/0!</v>
      </c>
      <c r="AM269" s="93"/>
      <c r="AN269" s="201" t="e">
        <f>Tabela115[[#This Row],[GOVERNANÇA
Estratégia
(+)
Suplementação
 proposta para a
_ª Reformulação]]/Tabela115[[#This Row],[GOVERNANÇA
Estratégia
Orçamento 
Atualizado]]</f>
        <v>#DIV/0!</v>
      </c>
      <c r="AO269" s="93"/>
      <c r="AP269" s="201" t="e">
        <f>-Tabela115[[#This Row],[GOVERNANÇA
Estratégia
(-)
Redução
proposta para a
_ª Reformulação]]/Tabela115[[#This Row],[GOVERNANÇA
Estratégia
Orçamento 
Atualizado]]</f>
        <v>#DIV/0!</v>
      </c>
      <c r="AQ269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69" s="31"/>
      <c r="AS269" s="93"/>
      <c r="AT269" s="93">
        <f>Tabela115[[#This Row],[GOVERNANÇA
Controle
Proposta Orçamentária Inicial]]+Tabela115[[#This Row],[GOVERNANÇA
Controle
Transposições Orçamentárias 
Nº __ a __ 
e
Reformulações
aprovadas]]</f>
        <v>0</v>
      </c>
      <c r="AU269" s="93"/>
      <c r="AV269" s="201" t="e">
        <f>Tabela115[[#This Row],[GOVERNANÇA
Controle
Despesa Liquidada até __/__/____]]/Tabela115[[#This Row],[GOVERNANÇA
Controle
Orçamento 
Atualizado]]</f>
        <v>#DIV/0!</v>
      </c>
      <c r="AW269" s="93"/>
      <c r="AX269" s="201" t="e">
        <f>Tabela115[[#This Row],[GOVERNANÇA
Controle
(+)
Suplementação
 proposta para a
_ª Reformulação]]/Tabela115[[#This Row],[GOVERNANÇA
Controle
Orçamento 
Atualizado]]</f>
        <v>#DIV/0!</v>
      </c>
      <c r="AY269" s="93"/>
      <c r="AZ269" s="201" t="e">
        <f>-Tabela115[[#This Row],[GOVERNANÇA
Controle
(-)
Redução
proposta para a
_ª Reformulação]]/Tabela115[[#This Row],[GOVERNANÇA
Controle
Orçamento 
Atualizado]]</f>
        <v>#DIV/0!</v>
      </c>
      <c r="BA269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69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69" s="225"/>
      <c r="BD269" s="93"/>
      <c r="BE269" s="93">
        <f>Tabela115[[#This Row],[FINALIDADE
Fiscalização
Proposta Orçamentária Inicial]]+Tabela115[[#This Row],[FINALIDADE
Fiscalização
Transposições Orçamentárias 
Nº __ a __ 
e
Reformulações
aprovadas]]</f>
        <v>0</v>
      </c>
      <c r="BF269" s="93"/>
      <c r="BG269" s="201" t="e">
        <f>Tabela115[[#This Row],[FINALIDADE
Fiscalização
Despesa Liquidada até __/__/____]]/Tabela115[[#This Row],[FINALIDADE
Fiscalização
Orçamento 
Atualizado]]</f>
        <v>#DIV/0!</v>
      </c>
      <c r="BH269" s="93"/>
      <c r="BI269" s="201" t="e">
        <f>Tabela115[[#This Row],[FINALIDADE
Fiscalização
(+)
Suplementação
 proposta para a
_ª Reformulação]]/Tabela115[[#This Row],[FINALIDADE
Fiscalização
Orçamento 
Atualizado]]</f>
        <v>#DIV/0!</v>
      </c>
      <c r="BJ269" s="93"/>
      <c r="BK269" s="201" t="e">
        <f>Tabela115[[#This Row],[FINALIDADE
Fiscalização
(-)
Redução
proposta para a
_ª Reformulação]]/Tabela115[[#This Row],[FINALIDADE
Fiscalização
Orçamento 
Atualizado]]</f>
        <v>#DIV/0!</v>
      </c>
      <c r="BL269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69" s="31"/>
      <c r="BN269" s="93"/>
      <c r="BO269" s="93">
        <f>Tabela115[[#This Row],[FINALIDADE
Registro
Proposta Orçamentária Inicial]]+Tabela115[[#This Row],[FINALIDADE
Registro
Transposições Orçamentárias 
Nº __ a __ 
e
Reformulações
aprovadas]]</f>
        <v>0</v>
      </c>
      <c r="BP269" s="93"/>
      <c r="BQ269" s="202" t="e">
        <f>Tabela115[[#This Row],[FINALIDADE
Registro
Despesa Liquidada até __/__/____]]/Tabela115[[#This Row],[FINALIDADE
Registro
Orçamento 
Atualizado]]</f>
        <v>#DIV/0!</v>
      </c>
      <c r="BR269" s="93"/>
      <c r="BS269" s="202" t="e">
        <f>Tabela115[[#This Row],[FINALIDADE
Registro
(+)
Suplementação
 proposta para a
_ª Reformulação]]/Tabela115[[#This Row],[FINALIDADE
Registro
Orçamento 
Atualizado]]</f>
        <v>#DIV/0!</v>
      </c>
      <c r="BT269" s="93"/>
      <c r="BU269" s="202" t="e">
        <f>Tabela115[[#This Row],[FINALIDADE
Registro
(-)
Redução
proposta para a
_ª Reformulação]]/Tabela115[[#This Row],[FINALIDADE
Registro
Orçamento 
Atualizado]]</f>
        <v>#DIV/0!</v>
      </c>
      <c r="BV269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69" s="244"/>
      <c r="BX269" s="31"/>
      <c r="BY269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69" s="93"/>
      <c r="CA269" s="201" t="e">
        <f>Tabela115[[#This Row],[FINALIDADE
Julgamento e Normatização
Despesa Liquidada até __/__/____]]/Tabela115[[#This Row],[FINALIDADE
Julgamento e Normatização
Orçamento 
Atualizado]]</f>
        <v>#DIV/0!</v>
      </c>
      <c r="CB269" s="93"/>
      <c r="CC269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69" s="93"/>
      <c r="CE269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69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69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69" s="31"/>
      <c r="CI269" s="31"/>
      <c r="CJ269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69" s="93"/>
      <c r="CL269" s="201" t="e">
        <f>Tabela115[[#This Row],[GESTÃO
Comunicação 
e Eventos
Despesa Liquidada até __/__/____]]/Tabela115[[#This Row],[GESTÃO
Comunicação 
e Eventos
Orçamento 
Atualizado]]</f>
        <v>#DIV/0!</v>
      </c>
      <c r="CM269" s="93"/>
      <c r="CN269" s="201" t="e">
        <f>Tabela115[[#This Row],[GESTÃO
Comunicação 
e Eventos
(+)
Suplementação
 proposta para a
_ª Reformulação]]/Tabela115[[#This Row],[GESTÃO
Comunicação 
e Eventos
Orçamento 
Atualizado]]</f>
        <v>#DIV/0!</v>
      </c>
      <c r="CO269" s="93"/>
      <c r="CP269" s="201" t="e">
        <f>-Tabela115[[#This Row],[GESTÃO
Comunicação 
e Eventos
(-)
Redução
proposta para a
_ª Reformulação]]/Tabela115[[#This Row],[GESTÃO
Comunicação 
e Eventos
Orçamento 
Atualizado]]</f>
        <v>#DIV/0!</v>
      </c>
      <c r="CQ269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69" s="31"/>
      <c r="CS269" s="31"/>
      <c r="CT269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69" s="93"/>
      <c r="CV269" s="201" t="e">
        <f>Tabela115[[#This Row],[GESTÃO
Suporte Técnico-Administrativo
Despesa Liquidada até __/__/____]]/Tabela115[[#This Row],[GESTÃO
Suporte Técnico-Administrativo
Orçamento 
Atualizado]]</f>
        <v>#DIV/0!</v>
      </c>
      <c r="CW269" s="93"/>
      <c r="CX269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69" s="93"/>
      <c r="CZ269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69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69" s="31"/>
      <c r="DC269" s="31"/>
      <c r="DD269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69" s="93"/>
      <c r="DF269" s="201" t="e">
        <f>Tabela115[[#This Row],[GESTÃO
Tecnologia da
Informação
Despesa Liquidada até __/__/____]]/Tabela115[[#This Row],[GESTÃO
Tecnologia da
Informação
Orçamento 
Atualizado]]</f>
        <v>#DIV/0!</v>
      </c>
      <c r="DG269" s="93"/>
      <c r="DH269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69" s="93"/>
      <c r="DJ269" s="201" t="e">
        <f>-Tabela115[[#This Row],[GESTÃO
Tecnologia da
Informação
(-)
Redução
proposta para a
_ª Reformulação]]/Tabela115[[#This Row],[GESTÃO
Tecnologia da
Informação
Orçamento 
Atualizado]]</f>
        <v>#DIV/0!</v>
      </c>
      <c r="DK269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69" s="31"/>
      <c r="DM269" s="31"/>
      <c r="DN269" s="31">
        <f>Tabela115[[#This Row],[GESTÃO
Infraestrutura
Proposta Orçamentária Inicial]]+Tabela115[[#This Row],[GESTÃO
Infraestrutura
Transposições Orçamentárias 
Nº __ a __ 
e
Reformulações
aprovadas]]</f>
        <v>0</v>
      </c>
      <c r="DO269" s="93"/>
      <c r="DP269" s="201" t="e">
        <f>Tabela115[[#This Row],[GESTÃO
Infraestrutura
Despesa Liquidada até __/__/____]]/Tabela115[[#This Row],[GESTÃO
Infraestrutura
Orçamento 
Atualizado]]</f>
        <v>#DIV/0!</v>
      </c>
      <c r="DQ269" s="93"/>
      <c r="DR269" s="201" t="e">
        <f>Tabela115[[#This Row],[GESTÃO
Infraestrutura
(+)
Suplementação
 proposta para a
_ª Reformulação]]/Tabela115[[#This Row],[GESTÃO
Infraestrutura
Orçamento 
Atualizado]]</f>
        <v>#DIV/0!</v>
      </c>
      <c r="DS269" s="93"/>
      <c r="DT269" s="201" t="e">
        <f>Tabela115[[#This Row],[GESTÃO
Infraestrutura
(-)
Redução
proposta para a
_ª Reformulação]]/Tabela115[[#This Row],[GESTÃO
Infraestrutura
Orçamento 
Atualizado]]</f>
        <v>#DIV/0!</v>
      </c>
      <c r="DU269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69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69" s="89"/>
    </row>
    <row r="270" spans="1:127" s="37" customFormat="1" ht="12" x14ac:dyDescent="0.25">
      <c r="A270" s="74" t="s">
        <v>276</v>
      </c>
      <c r="B270" s="212" t="s">
        <v>277</v>
      </c>
      <c r="C270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70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70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70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70" s="216" t="e">
        <f>Tabela115[[#This Row],[DESPESA
LIQUIDADA ATÉ
 __/__/____]]/Tabela115[[#This Row],[ORÇAMENTO
ATUALIZADO]]</f>
        <v>#DIV/0!</v>
      </c>
      <c r="H270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70" s="270" t="e">
        <f>Tabela115[[#This Row],[(+)
SUPLEMENTAÇÃO
PROPOSTA PARA A
_ª
REFORMULAÇÃO]]/Tabela115[[#This Row],[ORÇAMENTO
ATUALIZADO]]</f>
        <v>#DIV/0!</v>
      </c>
      <c r="J270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70" s="270" t="e">
        <f>-Tabela115[[#This Row],[(-)
REDUÇÃO
PROPOSTA PARA A
_ª
REFORMULAÇÃO]]/Tabela115[[#This Row],[ORÇAMENTO
ATUALIZADO]]</f>
        <v>#DIV/0!</v>
      </c>
      <c r="L270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70" s="272" t="e">
        <f>(Tabela115[[#This Row],[PROPOSTA
ORÇAMENTÁRIA
ATUALIZADA
APÓS A
_ª
REFORMULAÇÃO]]/Tabela115[[#This Row],[ORÇAMENTO
ATUALIZADO]])-1</f>
        <v>#DIV/0!</v>
      </c>
      <c r="N270" s="221">
        <f>SUM(N271)</f>
        <v>0</v>
      </c>
      <c r="O270" s="92">
        <f>SUM(O271)</f>
        <v>0</v>
      </c>
      <c r="P270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70" s="92">
        <f>SUM(Q271)</f>
        <v>0</v>
      </c>
      <c r="R270" s="217" t="e">
        <f>Tabela115[[#This Row],[GOVERNANÇA
Direção e
Liderança
Despesa Liquidada até __/__/____]]/Tabela115[[#This Row],[GOVERNANÇA
Direção e
Liderança
Orçamento 
Atualizado]]</f>
        <v>#DIV/0!</v>
      </c>
      <c r="S270" s="92">
        <f>SUM(S271)</f>
        <v>0</v>
      </c>
      <c r="T270" s="217" t="e">
        <f>Tabela115[[#This Row],[GOVERNANÇA
Direção e
Liderança
(+)
Suplementação
 proposta para a
_ª Reformulação]]/Tabela115[[#This Row],[GOVERNANÇA
Direção e
Liderança
Orçamento 
Atualizado]]</f>
        <v>#DIV/0!</v>
      </c>
      <c r="U270" s="92">
        <f>SUM(U271)</f>
        <v>0</v>
      </c>
      <c r="V270" s="220" t="e">
        <f>-Tabela115[[#This Row],[GOVERNANÇA
Direção e
Liderança
(-)
Redução
proposta para a
_ª Reformulação]]/Tabela115[[#This Row],[GOVERNANÇA
Direção e
Liderança
Orçamento 
Atualizado]]</f>
        <v>#DIV/0!</v>
      </c>
      <c r="W270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70" s="80">
        <f>SUM(X271)</f>
        <v>0</v>
      </c>
      <c r="Y270" s="80">
        <f>SUM(Y271)</f>
        <v>0</v>
      </c>
      <c r="Z270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70" s="92">
        <f>SUM(AA271)</f>
        <v>0</v>
      </c>
      <c r="AB270" s="217" t="e">
        <f>Tabela115[[#This Row],[GOVERNANÇA
Relacionamento 
Institucional
Despesa Liquidada até __/__/____]]/Tabela115[[#This Row],[GOVERNANÇA
Relacionamento 
Institucional
Orçamento 
Atualizado]]</f>
        <v>#DIV/0!</v>
      </c>
      <c r="AC270" s="92">
        <f>SUM(AC271)</f>
        <v>0</v>
      </c>
      <c r="AD270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70" s="92">
        <f>SUM(AE271)</f>
        <v>0</v>
      </c>
      <c r="AF270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70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70" s="80">
        <f>SUM(AH271)</f>
        <v>0</v>
      </c>
      <c r="AI270" s="92">
        <f>SUM(AI271)</f>
        <v>0</v>
      </c>
      <c r="AJ270" s="92">
        <f>Tabela115[[#This Row],[GOVERNANÇA
Estratégia
Proposta Orçamentária Inicial]]+Tabela115[[#This Row],[GOVERNANÇA
Estratégia
Transposições Orçamentárias 
Nº __ a __ 
e
Reformulações
aprovadas]]</f>
        <v>0</v>
      </c>
      <c r="AK270" s="92">
        <f>SUM(AK271)</f>
        <v>0</v>
      </c>
      <c r="AL270" s="220" t="e">
        <f>Tabela115[[#This Row],[GOVERNANÇA
Estratégia
Despesa Liquidada até __/__/____]]/Tabela115[[#This Row],[GOVERNANÇA
Estratégia
Orçamento 
Atualizado]]</f>
        <v>#DIV/0!</v>
      </c>
      <c r="AM270" s="92">
        <f>SUM(AM271)</f>
        <v>0</v>
      </c>
      <c r="AN270" s="217" t="e">
        <f>Tabela115[[#This Row],[GOVERNANÇA
Estratégia
(+)
Suplementação
 proposta para a
_ª Reformulação]]/Tabela115[[#This Row],[GOVERNANÇA
Estratégia
Orçamento 
Atualizado]]</f>
        <v>#DIV/0!</v>
      </c>
      <c r="AO270" s="92">
        <f>SUM(AO271)</f>
        <v>0</v>
      </c>
      <c r="AP270" s="217" t="e">
        <f>-Tabela115[[#This Row],[GOVERNANÇA
Estratégia
(-)
Redução
proposta para a
_ª Reformulação]]/Tabela115[[#This Row],[GOVERNANÇA
Estratégia
Orçamento 
Atualizado]]</f>
        <v>#DIV/0!</v>
      </c>
      <c r="AQ270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70" s="80">
        <f>SUM(AR271)</f>
        <v>0</v>
      </c>
      <c r="AS270" s="92">
        <f>SUM(AS271)</f>
        <v>0</v>
      </c>
      <c r="AT270" s="92">
        <f>Tabela115[[#This Row],[GOVERNANÇA
Controle
Proposta Orçamentária Inicial]]+Tabela115[[#This Row],[GOVERNANÇA
Controle
Transposições Orçamentárias 
Nº __ a __ 
e
Reformulações
aprovadas]]</f>
        <v>0</v>
      </c>
      <c r="AU270" s="92">
        <f>SUM(AU271)</f>
        <v>0</v>
      </c>
      <c r="AV270" s="217" t="e">
        <f>Tabela115[[#This Row],[GOVERNANÇA
Controle
Despesa Liquidada até __/__/____]]/Tabela115[[#This Row],[GOVERNANÇA
Controle
Orçamento 
Atualizado]]</f>
        <v>#DIV/0!</v>
      </c>
      <c r="AW270" s="92">
        <f>SUM(AW271)</f>
        <v>0</v>
      </c>
      <c r="AX270" s="217" t="e">
        <f>Tabela115[[#This Row],[GOVERNANÇA
Controle
(+)
Suplementação
 proposta para a
_ª Reformulação]]/Tabela115[[#This Row],[GOVERNANÇA
Controle
Orçamento 
Atualizado]]</f>
        <v>#DIV/0!</v>
      </c>
      <c r="AY270" s="92">
        <f>SUM(AY271)</f>
        <v>0</v>
      </c>
      <c r="AZ270" s="217" t="e">
        <f>-Tabela115[[#This Row],[GOVERNANÇA
Controle
(-)
Redução
proposta para a
_ª Reformulação]]/Tabela115[[#This Row],[GOVERNANÇA
Controle
Orçamento 
Atualizado]]</f>
        <v>#DIV/0!</v>
      </c>
      <c r="BA270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70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70" s="221">
        <f>SUM(BC271)</f>
        <v>0</v>
      </c>
      <c r="BD270" s="92">
        <f>SUM(BD271)</f>
        <v>0</v>
      </c>
      <c r="BE270" s="92">
        <f>Tabela115[[#This Row],[FINALIDADE
Fiscalização
Proposta Orçamentária Inicial]]+Tabela115[[#This Row],[FINALIDADE
Fiscalização
Transposições Orçamentárias 
Nº __ a __ 
e
Reformulações
aprovadas]]</f>
        <v>0</v>
      </c>
      <c r="BF270" s="92">
        <f>SUM(BF271)</f>
        <v>0</v>
      </c>
      <c r="BG270" s="217" t="e">
        <f>Tabela115[[#This Row],[FINALIDADE
Fiscalização
Despesa Liquidada até __/__/____]]/Tabela115[[#This Row],[FINALIDADE
Fiscalização
Orçamento 
Atualizado]]</f>
        <v>#DIV/0!</v>
      </c>
      <c r="BH270" s="92">
        <f>SUM(BH271)</f>
        <v>0</v>
      </c>
      <c r="BI270" s="217" t="e">
        <f>Tabela115[[#This Row],[FINALIDADE
Fiscalização
(+)
Suplementação
 proposta para a
_ª Reformulação]]/Tabela115[[#This Row],[FINALIDADE
Fiscalização
Orçamento 
Atualizado]]</f>
        <v>#DIV/0!</v>
      </c>
      <c r="BJ270" s="92">
        <f>SUM(BJ271)</f>
        <v>0</v>
      </c>
      <c r="BK270" s="217" t="e">
        <f>Tabela115[[#This Row],[FINALIDADE
Fiscalização
(-)
Redução
proposta para a
_ª Reformulação]]/Tabela115[[#This Row],[FINALIDADE
Fiscalização
Orçamento 
Atualizado]]</f>
        <v>#DIV/0!</v>
      </c>
      <c r="BL270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70" s="80">
        <f>SUM(BM271)</f>
        <v>0</v>
      </c>
      <c r="BN270" s="92">
        <f>SUM(BN271)</f>
        <v>0</v>
      </c>
      <c r="BO270" s="92">
        <f>Tabela115[[#This Row],[FINALIDADE
Registro
Proposta Orçamentária Inicial]]+Tabela115[[#This Row],[FINALIDADE
Registro
Transposições Orçamentárias 
Nº __ a __ 
e
Reformulações
aprovadas]]</f>
        <v>0</v>
      </c>
      <c r="BP270" s="92">
        <f>SUM(BP271)</f>
        <v>0</v>
      </c>
      <c r="BQ270" s="220" t="e">
        <f>Tabela115[[#This Row],[FINALIDADE
Registro
Despesa Liquidada até __/__/____]]/Tabela115[[#This Row],[FINALIDADE
Registro
Orçamento 
Atualizado]]</f>
        <v>#DIV/0!</v>
      </c>
      <c r="BR270" s="92">
        <f>SUM(BR271)</f>
        <v>0</v>
      </c>
      <c r="BS270" s="220" t="e">
        <f>Tabela115[[#This Row],[FINALIDADE
Registro
(+)
Suplementação
 proposta para a
_ª Reformulação]]/Tabela115[[#This Row],[FINALIDADE
Registro
Orçamento 
Atualizado]]</f>
        <v>#DIV/0!</v>
      </c>
      <c r="BT270" s="92">
        <f>SUM(BT271)</f>
        <v>0</v>
      </c>
      <c r="BU270" s="220" t="e">
        <f>Tabela115[[#This Row],[FINALIDADE
Registro
(-)
Redução
proposta para a
_ª Reformulação]]/Tabela115[[#This Row],[FINALIDADE
Registro
Orçamento 
Atualizado]]</f>
        <v>#DIV/0!</v>
      </c>
      <c r="BV270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70" s="243">
        <f>SUM(BW271)</f>
        <v>0</v>
      </c>
      <c r="BX270" s="80">
        <f>SUM(BX271)</f>
        <v>0</v>
      </c>
      <c r="BY270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70" s="92">
        <f>SUM(BZ271)</f>
        <v>0</v>
      </c>
      <c r="CA270" s="217" t="e">
        <f>Tabela115[[#This Row],[FINALIDADE
Julgamento e Normatização
Despesa Liquidada até __/__/____]]/Tabela115[[#This Row],[FINALIDADE
Julgamento e Normatização
Orçamento 
Atualizado]]</f>
        <v>#DIV/0!</v>
      </c>
      <c r="CB270" s="92">
        <f>SUM(CB271)</f>
        <v>0</v>
      </c>
      <c r="CC270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70" s="92">
        <f>SUM(CD271)</f>
        <v>0</v>
      </c>
      <c r="CE270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70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70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70" s="80">
        <f>SUM(CH271)</f>
        <v>0</v>
      </c>
      <c r="CI270" s="80">
        <f>SUM(CI271)</f>
        <v>0</v>
      </c>
      <c r="CJ270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70" s="92">
        <f>SUM(CK271)</f>
        <v>0</v>
      </c>
      <c r="CL270" s="217" t="e">
        <f>Tabela115[[#This Row],[GESTÃO
Comunicação 
e Eventos
Despesa Liquidada até __/__/____]]/Tabela115[[#This Row],[GESTÃO
Comunicação 
e Eventos
Orçamento 
Atualizado]]</f>
        <v>#DIV/0!</v>
      </c>
      <c r="CM270" s="92">
        <f>SUM(CM271)</f>
        <v>0</v>
      </c>
      <c r="CN270" s="217" t="e">
        <f>Tabela115[[#This Row],[GESTÃO
Comunicação 
e Eventos
(+)
Suplementação
 proposta para a
_ª Reformulação]]/Tabela115[[#This Row],[GESTÃO
Comunicação 
e Eventos
Orçamento 
Atualizado]]</f>
        <v>#DIV/0!</v>
      </c>
      <c r="CO270" s="92">
        <f>SUM(CO271)</f>
        <v>0</v>
      </c>
      <c r="CP270" s="217" t="e">
        <f>-Tabela115[[#This Row],[GESTÃO
Comunicação 
e Eventos
(-)
Redução
proposta para a
_ª Reformulação]]/Tabela115[[#This Row],[GESTÃO
Comunicação 
e Eventos
Orçamento 
Atualizado]]</f>
        <v>#DIV/0!</v>
      </c>
      <c r="CQ270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70" s="80">
        <f>SUM(CR271)</f>
        <v>0</v>
      </c>
      <c r="CS270" s="80">
        <f>SUM(CS271)</f>
        <v>0</v>
      </c>
      <c r="CT270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70" s="92">
        <f>SUM(CU271)</f>
        <v>0</v>
      </c>
      <c r="CV270" s="217" t="e">
        <f>Tabela115[[#This Row],[GESTÃO
Suporte Técnico-Administrativo
Despesa Liquidada até __/__/____]]/Tabela115[[#This Row],[GESTÃO
Suporte Técnico-Administrativo
Orçamento 
Atualizado]]</f>
        <v>#DIV/0!</v>
      </c>
      <c r="CW270" s="92">
        <f>SUM(CW271)</f>
        <v>0</v>
      </c>
      <c r="CX270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70" s="92">
        <f>SUM(CY271)</f>
        <v>0</v>
      </c>
      <c r="CZ270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70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70" s="80">
        <f>SUM(DB271)</f>
        <v>0</v>
      </c>
      <c r="DC270" s="80">
        <f>SUM(DC271)</f>
        <v>0</v>
      </c>
      <c r="DD270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70" s="92">
        <f>SUM(DE271)</f>
        <v>0</v>
      </c>
      <c r="DF270" s="217" t="e">
        <f>Tabela115[[#This Row],[GESTÃO
Tecnologia da
Informação
Despesa Liquidada até __/__/____]]/Tabela115[[#This Row],[GESTÃO
Tecnologia da
Informação
Orçamento 
Atualizado]]</f>
        <v>#DIV/0!</v>
      </c>
      <c r="DG270" s="92">
        <f>SUM(DG271)</f>
        <v>0</v>
      </c>
      <c r="DH270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70" s="92">
        <f>SUM(DI271)</f>
        <v>0</v>
      </c>
      <c r="DJ270" s="217" t="e">
        <f>-Tabela115[[#This Row],[GESTÃO
Tecnologia da
Informação
(-)
Redução
proposta para a
_ª Reformulação]]/Tabela115[[#This Row],[GESTÃO
Tecnologia da
Informação
Orçamento 
Atualizado]]</f>
        <v>#DIV/0!</v>
      </c>
      <c r="DK270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70" s="80">
        <f>SUM(DL271)</f>
        <v>0</v>
      </c>
      <c r="DM270" s="80">
        <f>SUM(DM271)</f>
        <v>0</v>
      </c>
      <c r="DN270" s="80">
        <f>Tabela115[[#This Row],[GESTÃO
Infraestrutura
Proposta Orçamentária Inicial]]+Tabela115[[#This Row],[GESTÃO
Infraestrutura
Transposições Orçamentárias 
Nº __ a __ 
e
Reformulações
aprovadas]]</f>
        <v>0</v>
      </c>
      <c r="DO270" s="92">
        <f>SUM(DO271)</f>
        <v>0</v>
      </c>
      <c r="DP270" s="217" t="e">
        <f>Tabela115[[#This Row],[GESTÃO
Infraestrutura
Despesa Liquidada até __/__/____]]/Tabela115[[#This Row],[GESTÃO
Infraestrutura
Orçamento 
Atualizado]]</f>
        <v>#DIV/0!</v>
      </c>
      <c r="DQ270" s="92">
        <f>SUM(DQ271)</f>
        <v>0</v>
      </c>
      <c r="DR270" s="217" t="e">
        <f>Tabela115[[#This Row],[GESTÃO
Infraestrutura
(+)
Suplementação
 proposta para a
_ª Reformulação]]/Tabela115[[#This Row],[GESTÃO
Infraestrutura
Orçamento 
Atualizado]]</f>
        <v>#DIV/0!</v>
      </c>
      <c r="DS270" s="92">
        <f>SUM(DS271)</f>
        <v>0</v>
      </c>
      <c r="DT270" s="217" t="e">
        <f>Tabela115[[#This Row],[GESTÃO
Infraestrutura
(-)
Redução
proposta para a
_ª Reformulação]]/Tabela115[[#This Row],[GESTÃO
Infraestrutura
Orçamento 
Atualizado]]</f>
        <v>#DIV/0!</v>
      </c>
      <c r="DU270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70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70" s="94"/>
    </row>
    <row r="271" spans="1:127" s="18" customFormat="1" ht="12" x14ac:dyDescent="0.25">
      <c r="A271" s="85" t="s">
        <v>278</v>
      </c>
      <c r="B271" s="213" t="s">
        <v>394</v>
      </c>
      <c r="C271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71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71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71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71" s="230" t="e">
        <f>Tabela115[[#This Row],[DESPESA
LIQUIDADA ATÉ
 __/__/____]]/Tabela115[[#This Row],[ORÇAMENTO
ATUALIZADO]]</f>
        <v>#DIV/0!</v>
      </c>
      <c r="H271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71" s="266" t="e">
        <f>Tabela115[[#This Row],[(+)
SUPLEMENTAÇÃO
PROPOSTA PARA A
_ª
REFORMULAÇÃO]]/Tabela115[[#This Row],[ORÇAMENTO
ATUALIZADO]]</f>
        <v>#DIV/0!</v>
      </c>
      <c r="J271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71" s="266" t="e">
        <f>-Tabela115[[#This Row],[(-)
REDUÇÃO
PROPOSTA PARA A
_ª
REFORMULAÇÃO]]/Tabela115[[#This Row],[ORÇAMENTO
ATUALIZADO]]</f>
        <v>#DIV/0!</v>
      </c>
      <c r="L271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71" s="268" t="e">
        <f>(Tabela115[[#This Row],[PROPOSTA
ORÇAMENTÁRIA
ATUALIZADA
APÓS A
_ª
REFORMULAÇÃO]]/Tabela115[[#This Row],[ORÇAMENTO
ATUALIZADO]])-1</f>
        <v>#DIV/0!</v>
      </c>
      <c r="N271" s="225"/>
      <c r="O271" s="93"/>
      <c r="P271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71" s="93"/>
      <c r="R271" s="201" t="e">
        <f>Tabela115[[#This Row],[GOVERNANÇA
Direção e
Liderança
Despesa Liquidada até __/__/____]]/Tabela115[[#This Row],[GOVERNANÇA
Direção e
Liderança
Orçamento 
Atualizado]]</f>
        <v>#DIV/0!</v>
      </c>
      <c r="S271" s="93"/>
      <c r="T271" s="201" t="e">
        <f>Tabela115[[#This Row],[GOVERNANÇA
Direção e
Liderança
(+)
Suplementação
 proposta para a
_ª Reformulação]]/Tabela115[[#This Row],[GOVERNANÇA
Direção e
Liderança
Orçamento 
Atualizado]]</f>
        <v>#DIV/0!</v>
      </c>
      <c r="U271" s="93"/>
      <c r="V271" s="202" t="e">
        <f>-Tabela115[[#This Row],[GOVERNANÇA
Direção e
Liderança
(-)
Redução
proposta para a
_ª Reformulação]]/Tabela115[[#This Row],[GOVERNANÇA
Direção e
Liderança
Orçamento 
Atualizado]]</f>
        <v>#DIV/0!</v>
      </c>
      <c r="W271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71" s="31"/>
      <c r="Y271" s="31"/>
      <c r="Z271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71" s="93"/>
      <c r="AB271" s="201" t="e">
        <f>Tabela115[[#This Row],[GOVERNANÇA
Relacionamento 
Institucional
Despesa Liquidada até __/__/____]]/Tabela115[[#This Row],[GOVERNANÇA
Relacionamento 
Institucional
Orçamento 
Atualizado]]</f>
        <v>#DIV/0!</v>
      </c>
      <c r="AC271" s="93"/>
      <c r="AD271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71" s="93"/>
      <c r="AF271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71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71" s="31"/>
      <c r="AI271" s="93"/>
      <c r="AJ271" s="93">
        <f>Tabela115[[#This Row],[GOVERNANÇA
Estratégia
Proposta Orçamentária Inicial]]+Tabela115[[#This Row],[GOVERNANÇA
Estratégia
Transposições Orçamentárias 
Nº __ a __ 
e
Reformulações
aprovadas]]</f>
        <v>0</v>
      </c>
      <c r="AK271" s="93"/>
      <c r="AL271" s="202" t="e">
        <f>Tabela115[[#This Row],[GOVERNANÇA
Estratégia
Despesa Liquidada até __/__/____]]/Tabela115[[#This Row],[GOVERNANÇA
Estratégia
Orçamento 
Atualizado]]</f>
        <v>#DIV/0!</v>
      </c>
      <c r="AM271" s="93"/>
      <c r="AN271" s="201" t="e">
        <f>Tabela115[[#This Row],[GOVERNANÇA
Estratégia
(+)
Suplementação
 proposta para a
_ª Reformulação]]/Tabela115[[#This Row],[GOVERNANÇA
Estratégia
Orçamento 
Atualizado]]</f>
        <v>#DIV/0!</v>
      </c>
      <c r="AO271" s="93"/>
      <c r="AP271" s="201" t="e">
        <f>-Tabela115[[#This Row],[GOVERNANÇA
Estratégia
(-)
Redução
proposta para a
_ª Reformulação]]/Tabela115[[#This Row],[GOVERNANÇA
Estratégia
Orçamento 
Atualizado]]</f>
        <v>#DIV/0!</v>
      </c>
      <c r="AQ271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71" s="31"/>
      <c r="AS271" s="93"/>
      <c r="AT271" s="93">
        <f>Tabela115[[#This Row],[GOVERNANÇA
Controle
Proposta Orçamentária Inicial]]+Tabela115[[#This Row],[GOVERNANÇA
Controle
Transposições Orçamentárias 
Nº __ a __ 
e
Reformulações
aprovadas]]</f>
        <v>0</v>
      </c>
      <c r="AU271" s="93"/>
      <c r="AV271" s="201" t="e">
        <f>Tabela115[[#This Row],[GOVERNANÇA
Controle
Despesa Liquidada até __/__/____]]/Tabela115[[#This Row],[GOVERNANÇA
Controle
Orçamento 
Atualizado]]</f>
        <v>#DIV/0!</v>
      </c>
      <c r="AW271" s="93"/>
      <c r="AX271" s="201" t="e">
        <f>Tabela115[[#This Row],[GOVERNANÇA
Controle
(+)
Suplementação
 proposta para a
_ª Reformulação]]/Tabela115[[#This Row],[GOVERNANÇA
Controle
Orçamento 
Atualizado]]</f>
        <v>#DIV/0!</v>
      </c>
      <c r="AY271" s="93"/>
      <c r="AZ271" s="201" t="e">
        <f>-Tabela115[[#This Row],[GOVERNANÇA
Controle
(-)
Redução
proposta para a
_ª Reformulação]]/Tabela115[[#This Row],[GOVERNANÇA
Controle
Orçamento 
Atualizado]]</f>
        <v>#DIV/0!</v>
      </c>
      <c r="BA271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71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71" s="225"/>
      <c r="BD271" s="93"/>
      <c r="BE271" s="93">
        <f>Tabela115[[#This Row],[FINALIDADE
Fiscalização
Proposta Orçamentária Inicial]]+Tabela115[[#This Row],[FINALIDADE
Fiscalização
Transposições Orçamentárias 
Nº __ a __ 
e
Reformulações
aprovadas]]</f>
        <v>0</v>
      </c>
      <c r="BF271" s="93"/>
      <c r="BG271" s="201" t="e">
        <f>Tabela115[[#This Row],[FINALIDADE
Fiscalização
Despesa Liquidada até __/__/____]]/Tabela115[[#This Row],[FINALIDADE
Fiscalização
Orçamento 
Atualizado]]</f>
        <v>#DIV/0!</v>
      </c>
      <c r="BH271" s="93"/>
      <c r="BI271" s="201" t="e">
        <f>Tabela115[[#This Row],[FINALIDADE
Fiscalização
(+)
Suplementação
 proposta para a
_ª Reformulação]]/Tabela115[[#This Row],[FINALIDADE
Fiscalização
Orçamento 
Atualizado]]</f>
        <v>#DIV/0!</v>
      </c>
      <c r="BJ271" s="93"/>
      <c r="BK271" s="201" t="e">
        <f>Tabela115[[#This Row],[FINALIDADE
Fiscalização
(-)
Redução
proposta para a
_ª Reformulação]]/Tabela115[[#This Row],[FINALIDADE
Fiscalização
Orçamento 
Atualizado]]</f>
        <v>#DIV/0!</v>
      </c>
      <c r="BL271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71" s="31"/>
      <c r="BN271" s="93"/>
      <c r="BO271" s="93">
        <f>Tabela115[[#This Row],[FINALIDADE
Registro
Proposta Orçamentária Inicial]]+Tabela115[[#This Row],[FINALIDADE
Registro
Transposições Orçamentárias 
Nº __ a __ 
e
Reformulações
aprovadas]]</f>
        <v>0</v>
      </c>
      <c r="BP271" s="93"/>
      <c r="BQ271" s="202" t="e">
        <f>Tabela115[[#This Row],[FINALIDADE
Registro
Despesa Liquidada até __/__/____]]/Tabela115[[#This Row],[FINALIDADE
Registro
Orçamento 
Atualizado]]</f>
        <v>#DIV/0!</v>
      </c>
      <c r="BR271" s="93"/>
      <c r="BS271" s="202" t="e">
        <f>Tabela115[[#This Row],[FINALIDADE
Registro
(+)
Suplementação
 proposta para a
_ª Reformulação]]/Tabela115[[#This Row],[FINALIDADE
Registro
Orçamento 
Atualizado]]</f>
        <v>#DIV/0!</v>
      </c>
      <c r="BT271" s="93"/>
      <c r="BU271" s="202" t="e">
        <f>Tabela115[[#This Row],[FINALIDADE
Registro
(-)
Redução
proposta para a
_ª Reformulação]]/Tabela115[[#This Row],[FINALIDADE
Registro
Orçamento 
Atualizado]]</f>
        <v>#DIV/0!</v>
      </c>
      <c r="BV271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71" s="244"/>
      <c r="BX271" s="31"/>
      <c r="BY271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71" s="93"/>
      <c r="CA271" s="201" t="e">
        <f>Tabela115[[#This Row],[FINALIDADE
Julgamento e Normatização
Despesa Liquidada até __/__/____]]/Tabela115[[#This Row],[FINALIDADE
Julgamento e Normatização
Orçamento 
Atualizado]]</f>
        <v>#DIV/0!</v>
      </c>
      <c r="CB271" s="93"/>
      <c r="CC271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71" s="93"/>
      <c r="CE271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71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71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71" s="31"/>
      <c r="CI271" s="31"/>
      <c r="CJ271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71" s="93"/>
      <c r="CL271" s="201" t="e">
        <f>Tabela115[[#This Row],[GESTÃO
Comunicação 
e Eventos
Despesa Liquidada até __/__/____]]/Tabela115[[#This Row],[GESTÃO
Comunicação 
e Eventos
Orçamento 
Atualizado]]</f>
        <v>#DIV/0!</v>
      </c>
      <c r="CM271" s="93"/>
      <c r="CN271" s="201" t="e">
        <f>Tabela115[[#This Row],[GESTÃO
Comunicação 
e Eventos
(+)
Suplementação
 proposta para a
_ª Reformulação]]/Tabela115[[#This Row],[GESTÃO
Comunicação 
e Eventos
Orçamento 
Atualizado]]</f>
        <v>#DIV/0!</v>
      </c>
      <c r="CO271" s="93"/>
      <c r="CP271" s="201" t="e">
        <f>-Tabela115[[#This Row],[GESTÃO
Comunicação 
e Eventos
(-)
Redução
proposta para a
_ª Reformulação]]/Tabela115[[#This Row],[GESTÃO
Comunicação 
e Eventos
Orçamento 
Atualizado]]</f>
        <v>#DIV/0!</v>
      </c>
      <c r="CQ271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71" s="31"/>
      <c r="CS271" s="31"/>
      <c r="CT271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71" s="93"/>
      <c r="CV271" s="201" t="e">
        <f>Tabela115[[#This Row],[GESTÃO
Suporte Técnico-Administrativo
Despesa Liquidada até __/__/____]]/Tabela115[[#This Row],[GESTÃO
Suporte Técnico-Administrativo
Orçamento 
Atualizado]]</f>
        <v>#DIV/0!</v>
      </c>
      <c r="CW271" s="93"/>
      <c r="CX271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71" s="93"/>
      <c r="CZ271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71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71" s="31"/>
      <c r="DC271" s="31"/>
      <c r="DD271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71" s="93"/>
      <c r="DF271" s="201" t="e">
        <f>Tabela115[[#This Row],[GESTÃO
Tecnologia da
Informação
Despesa Liquidada até __/__/____]]/Tabela115[[#This Row],[GESTÃO
Tecnologia da
Informação
Orçamento 
Atualizado]]</f>
        <v>#DIV/0!</v>
      </c>
      <c r="DG271" s="93"/>
      <c r="DH271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71" s="93"/>
      <c r="DJ271" s="201" t="e">
        <f>-Tabela115[[#This Row],[GESTÃO
Tecnologia da
Informação
(-)
Redução
proposta para a
_ª Reformulação]]/Tabela115[[#This Row],[GESTÃO
Tecnologia da
Informação
Orçamento 
Atualizado]]</f>
        <v>#DIV/0!</v>
      </c>
      <c r="DK271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71" s="31"/>
      <c r="DM271" s="31"/>
      <c r="DN271" s="31">
        <f>Tabela115[[#This Row],[GESTÃO
Infraestrutura
Proposta Orçamentária Inicial]]+Tabela115[[#This Row],[GESTÃO
Infraestrutura
Transposições Orçamentárias 
Nº __ a __ 
e
Reformulações
aprovadas]]</f>
        <v>0</v>
      </c>
      <c r="DO271" s="93"/>
      <c r="DP271" s="201" t="e">
        <f>Tabela115[[#This Row],[GESTÃO
Infraestrutura
Despesa Liquidada até __/__/____]]/Tabela115[[#This Row],[GESTÃO
Infraestrutura
Orçamento 
Atualizado]]</f>
        <v>#DIV/0!</v>
      </c>
      <c r="DQ271" s="93"/>
      <c r="DR271" s="201" t="e">
        <f>Tabela115[[#This Row],[GESTÃO
Infraestrutura
(+)
Suplementação
 proposta para a
_ª Reformulação]]/Tabela115[[#This Row],[GESTÃO
Infraestrutura
Orçamento 
Atualizado]]</f>
        <v>#DIV/0!</v>
      </c>
      <c r="DS271" s="93"/>
      <c r="DT271" s="201" t="e">
        <f>Tabela115[[#This Row],[GESTÃO
Infraestrutura
(-)
Redução
proposta para a
_ª Reformulação]]/Tabela115[[#This Row],[GESTÃO
Infraestrutura
Orçamento 
Atualizado]]</f>
        <v>#DIV/0!</v>
      </c>
      <c r="DU271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71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71" s="89"/>
    </row>
    <row r="272" spans="1:127" s="4" customFormat="1" ht="12.75" x14ac:dyDescent="0.25">
      <c r="A272" s="74" t="s">
        <v>279</v>
      </c>
      <c r="B272" s="189" t="s">
        <v>280</v>
      </c>
      <c r="C272" s="13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72" s="13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72" s="13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72" s="6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72" s="216" t="e">
        <f>Tabela115[[#This Row],[DESPESA
LIQUIDADA ATÉ
 __/__/____]]/Tabela115[[#This Row],[ORÇAMENTO
ATUALIZADO]]</f>
        <v>#DIV/0!</v>
      </c>
      <c r="H272" s="269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72" s="270" t="e">
        <f>Tabela115[[#This Row],[(+)
SUPLEMENTAÇÃO
PROPOSTA PARA A
_ª
REFORMULAÇÃO]]/Tabela115[[#This Row],[ORÇAMENTO
ATUALIZADO]]</f>
        <v>#DIV/0!</v>
      </c>
      <c r="J272" s="271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72" s="270" t="e">
        <f>-Tabela115[[#This Row],[(-)
REDUÇÃO
PROPOSTA PARA A
_ª
REFORMULAÇÃO]]/Tabela115[[#This Row],[ORÇAMENTO
ATUALIZADO]]</f>
        <v>#DIV/0!</v>
      </c>
      <c r="L272" s="271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72" s="272" t="e">
        <f>(Tabela115[[#This Row],[PROPOSTA
ORÇAMENTÁRIA
ATUALIZADA
APÓS A
_ª
REFORMULAÇÃO]]/Tabela115[[#This Row],[ORÇAMENTO
ATUALIZADO]])-1</f>
        <v>#DIV/0!</v>
      </c>
      <c r="N272" s="198">
        <f>N273</f>
        <v>0</v>
      </c>
      <c r="O272" s="38">
        <f>O273</f>
        <v>0</v>
      </c>
      <c r="P272" s="38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72" s="38">
        <f>Q273</f>
        <v>0</v>
      </c>
      <c r="R272" s="196" t="e">
        <f>Tabela115[[#This Row],[GOVERNANÇA
Direção e
Liderança
Despesa Liquidada até __/__/____]]/Tabela115[[#This Row],[GOVERNANÇA
Direção e
Liderança
Orçamento 
Atualizado]]</f>
        <v>#DIV/0!</v>
      </c>
      <c r="S272" s="38">
        <f>S273</f>
        <v>0</v>
      </c>
      <c r="T272" s="196" t="e">
        <f>Tabela115[[#This Row],[GOVERNANÇA
Direção e
Liderança
(+)
Suplementação
 proposta para a
_ª Reformulação]]/Tabela115[[#This Row],[GOVERNANÇA
Direção e
Liderança
Orçamento 
Atualizado]]</f>
        <v>#DIV/0!</v>
      </c>
      <c r="U272" s="38">
        <f>U273</f>
        <v>0</v>
      </c>
      <c r="V272" s="199" t="e">
        <f>-Tabela115[[#This Row],[GOVERNANÇA
Direção e
Liderança
(-)
Redução
proposta para a
_ª Reformulação]]/Tabela115[[#This Row],[GOVERNANÇA
Direção e
Liderança
Orçamento 
Atualizado]]</f>
        <v>#DIV/0!</v>
      </c>
      <c r="W272" s="233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72" s="13">
        <f>X273</f>
        <v>0</v>
      </c>
      <c r="Y272" s="13">
        <f>Y273</f>
        <v>0</v>
      </c>
      <c r="Z272" s="13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72" s="38">
        <f>AA273</f>
        <v>0</v>
      </c>
      <c r="AB272" s="196" t="e">
        <f>Tabela115[[#This Row],[GOVERNANÇA
Relacionamento 
Institucional
Despesa Liquidada até __/__/____]]/Tabela115[[#This Row],[GOVERNANÇA
Relacionamento 
Institucional
Orçamento 
Atualizado]]</f>
        <v>#DIV/0!</v>
      </c>
      <c r="AC272" s="38">
        <f>AC273</f>
        <v>0</v>
      </c>
      <c r="AD272" s="196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72" s="38">
        <f>AE273</f>
        <v>0</v>
      </c>
      <c r="AF272" s="195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72" s="233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72" s="13">
        <f>AH273</f>
        <v>0</v>
      </c>
      <c r="AI272" s="38">
        <f>AI273</f>
        <v>0</v>
      </c>
      <c r="AJ272" s="38">
        <f>Tabela115[[#This Row],[GOVERNANÇA
Estratégia
Proposta Orçamentária Inicial]]+Tabela115[[#This Row],[GOVERNANÇA
Estratégia
Transposições Orçamentárias 
Nº __ a __ 
e
Reformulações
aprovadas]]</f>
        <v>0</v>
      </c>
      <c r="AK272" s="38">
        <f>AK273</f>
        <v>0</v>
      </c>
      <c r="AL272" s="199" t="e">
        <f>Tabela115[[#This Row],[GOVERNANÇA
Estratégia
Despesa Liquidada até __/__/____]]/Tabela115[[#This Row],[GOVERNANÇA
Estratégia
Orçamento 
Atualizado]]</f>
        <v>#DIV/0!</v>
      </c>
      <c r="AM272" s="38">
        <f>AM273</f>
        <v>0</v>
      </c>
      <c r="AN272" s="196" t="e">
        <f>Tabela115[[#This Row],[GOVERNANÇA
Estratégia
(+)
Suplementação
 proposta para a
_ª Reformulação]]/Tabela115[[#This Row],[GOVERNANÇA
Estratégia
Orçamento 
Atualizado]]</f>
        <v>#DIV/0!</v>
      </c>
      <c r="AO272" s="38">
        <f>AO273</f>
        <v>0</v>
      </c>
      <c r="AP272" s="196" t="e">
        <f>-Tabela115[[#This Row],[GOVERNANÇA
Estratégia
(-)
Redução
proposta para a
_ª Reformulação]]/Tabela115[[#This Row],[GOVERNANÇA
Estratégia
Orçamento 
Atualizado]]</f>
        <v>#DIV/0!</v>
      </c>
      <c r="AQ272" s="233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72" s="13">
        <f>AR273</f>
        <v>0</v>
      </c>
      <c r="AS272" s="38">
        <f>AS273</f>
        <v>0</v>
      </c>
      <c r="AT272" s="38">
        <f>Tabela115[[#This Row],[GOVERNANÇA
Controle
Proposta Orçamentária Inicial]]+Tabela115[[#This Row],[GOVERNANÇA
Controle
Transposições Orçamentárias 
Nº __ a __ 
e
Reformulações
aprovadas]]</f>
        <v>0</v>
      </c>
      <c r="AU272" s="38">
        <f>AU273</f>
        <v>0</v>
      </c>
      <c r="AV272" s="196" t="e">
        <f>Tabela115[[#This Row],[GOVERNANÇA
Controle
Despesa Liquidada até __/__/____]]/Tabela115[[#This Row],[GOVERNANÇA
Controle
Orçamento 
Atualizado]]</f>
        <v>#DIV/0!</v>
      </c>
      <c r="AW272" s="38">
        <f>AW273</f>
        <v>0</v>
      </c>
      <c r="AX272" s="196" t="e">
        <f>Tabela115[[#This Row],[GOVERNANÇA
Controle
(+)
Suplementação
 proposta para a
_ª Reformulação]]/Tabela115[[#This Row],[GOVERNANÇA
Controle
Orçamento 
Atualizado]]</f>
        <v>#DIV/0!</v>
      </c>
      <c r="AY272" s="38">
        <f>AY273</f>
        <v>0</v>
      </c>
      <c r="AZ272" s="196" t="e">
        <f>-Tabela115[[#This Row],[GOVERNANÇA
Controle
(-)
Redução
proposta para a
_ª Reformulação]]/Tabela115[[#This Row],[GOVERNANÇA
Controle
Orçamento 
Atualizado]]</f>
        <v>#DIV/0!</v>
      </c>
      <c r="BA272" s="233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72" s="6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72" s="198">
        <f>BC273</f>
        <v>0</v>
      </c>
      <c r="BD272" s="38">
        <f>BD273</f>
        <v>0</v>
      </c>
      <c r="BE272" s="38">
        <f>Tabela115[[#This Row],[FINALIDADE
Fiscalização
Proposta Orçamentária Inicial]]+Tabela115[[#This Row],[FINALIDADE
Fiscalização
Transposições Orçamentárias 
Nº __ a __ 
e
Reformulações
aprovadas]]</f>
        <v>0</v>
      </c>
      <c r="BF272" s="38">
        <f>BF273</f>
        <v>0</v>
      </c>
      <c r="BG272" s="196" t="e">
        <f>Tabela115[[#This Row],[FINALIDADE
Fiscalização
Despesa Liquidada até __/__/____]]/Tabela115[[#This Row],[FINALIDADE
Fiscalização
Orçamento 
Atualizado]]</f>
        <v>#DIV/0!</v>
      </c>
      <c r="BH272" s="38">
        <f>BH273</f>
        <v>0</v>
      </c>
      <c r="BI272" s="196" t="e">
        <f>Tabela115[[#This Row],[FINALIDADE
Fiscalização
(+)
Suplementação
 proposta para a
_ª Reformulação]]/Tabela115[[#This Row],[FINALIDADE
Fiscalização
Orçamento 
Atualizado]]</f>
        <v>#DIV/0!</v>
      </c>
      <c r="BJ272" s="38">
        <f>BJ273</f>
        <v>0</v>
      </c>
      <c r="BK272" s="196" t="e">
        <f>Tabela115[[#This Row],[FINALIDADE
Fiscalização
(-)
Redução
proposta para a
_ª Reformulação]]/Tabela115[[#This Row],[FINALIDADE
Fiscalização
Orçamento 
Atualizado]]</f>
        <v>#DIV/0!</v>
      </c>
      <c r="BL272" s="233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72" s="13">
        <f>BM273</f>
        <v>0</v>
      </c>
      <c r="BN272" s="38">
        <f>BN273</f>
        <v>0</v>
      </c>
      <c r="BO272" s="38">
        <f>Tabela115[[#This Row],[FINALIDADE
Registro
Proposta Orçamentária Inicial]]+Tabela115[[#This Row],[FINALIDADE
Registro
Transposições Orçamentárias 
Nº __ a __ 
e
Reformulações
aprovadas]]</f>
        <v>0</v>
      </c>
      <c r="BP272" s="38">
        <f>BP273</f>
        <v>0</v>
      </c>
      <c r="BQ272" s="199" t="e">
        <f>Tabela115[[#This Row],[FINALIDADE
Registro
Despesa Liquidada até __/__/____]]/Tabela115[[#This Row],[FINALIDADE
Registro
Orçamento 
Atualizado]]</f>
        <v>#DIV/0!</v>
      </c>
      <c r="BR272" s="38">
        <f>BR273</f>
        <v>0</v>
      </c>
      <c r="BS272" s="199" t="e">
        <f>Tabela115[[#This Row],[FINALIDADE
Registro
(+)
Suplementação
 proposta para a
_ª Reformulação]]/Tabela115[[#This Row],[FINALIDADE
Registro
Orçamento 
Atualizado]]</f>
        <v>#DIV/0!</v>
      </c>
      <c r="BT272" s="38">
        <f>BT273</f>
        <v>0</v>
      </c>
      <c r="BU272" s="199" t="e">
        <f>Tabela115[[#This Row],[FINALIDADE
Registro
(-)
Redução
proposta para a
_ª Reformulação]]/Tabela115[[#This Row],[FINALIDADE
Registro
Orçamento 
Atualizado]]</f>
        <v>#DIV/0!</v>
      </c>
      <c r="BV272" s="233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72" s="242">
        <f>BW273</f>
        <v>0</v>
      </c>
      <c r="BX272" s="13">
        <f>BX273</f>
        <v>0</v>
      </c>
      <c r="BY272" s="38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72" s="38">
        <f>BZ273</f>
        <v>0</v>
      </c>
      <c r="CA272" s="196" t="e">
        <f>Tabela115[[#This Row],[FINALIDADE
Julgamento e Normatização
Despesa Liquidada até __/__/____]]/Tabela115[[#This Row],[FINALIDADE
Julgamento e Normatização
Orçamento 
Atualizado]]</f>
        <v>#DIV/0!</v>
      </c>
      <c r="CB272" s="38">
        <f>CB273</f>
        <v>0</v>
      </c>
      <c r="CC272" s="196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72" s="38">
        <f>CD273</f>
        <v>0</v>
      </c>
      <c r="CE272" s="196" t="e">
        <f>Tabela115[[#This Row],[FINALIDADE
Julgamento e Normatização
(-)
Redução
proposta para a
_ª Reformulação]]/Tabela115[[#This Row],[FINALIDADE
Julgamento e Normatização
Orçamento 
Atualizado]]</f>
        <v>#DIV/0!</v>
      </c>
      <c r="CF272" s="233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72" s="197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72" s="13">
        <f>CH273</f>
        <v>0</v>
      </c>
      <c r="CI272" s="13">
        <f>CI273</f>
        <v>0</v>
      </c>
      <c r="CJ272" s="13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72" s="38">
        <f>CK273</f>
        <v>0</v>
      </c>
      <c r="CL272" s="196" t="e">
        <f>Tabela115[[#This Row],[GESTÃO
Comunicação 
e Eventos
Despesa Liquidada até __/__/____]]/Tabela115[[#This Row],[GESTÃO
Comunicação 
e Eventos
Orçamento 
Atualizado]]</f>
        <v>#DIV/0!</v>
      </c>
      <c r="CM272" s="38">
        <f>CM273</f>
        <v>0</v>
      </c>
      <c r="CN272" s="196" t="e">
        <f>Tabela115[[#This Row],[GESTÃO
Comunicação 
e Eventos
(+)
Suplementação
 proposta para a
_ª Reformulação]]/Tabela115[[#This Row],[GESTÃO
Comunicação 
e Eventos
Orçamento 
Atualizado]]</f>
        <v>#DIV/0!</v>
      </c>
      <c r="CO272" s="38">
        <f>CO273</f>
        <v>0</v>
      </c>
      <c r="CP272" s="196" t="e">
        <f>-Tabela115[[#This Row],[GESTÃO
Comunicação 
e Eventos
(-)
Redução
proposta para a
_ª Reformulação]]/Tabela115[[#This Row],[GESTÃO
Comunicação 
e Eventos
Orçamento 
Atualizado]]</f>
        <v>#DIV/0!</v>
      </c>
      <c r="CQ272" s="233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72" s="13">
        <f>CR273</f>
        <v>0</v>
      </c>
      <c r="CS272" s="13">
        <f>CS273</f>
        <v>0</v>
      </c>
      <c r="CT272" s="13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72" s="38">
        <f>CU273</f>
        <v>0</v>
      </c>
      <c r="CV272" s="196" t="e">
        <f>Tabela115[[#This Row],[GESTÃO
Suporte Técnico-Administrativo
Despesa Liquidada até __/__/____]]/Tabela115[[#This Row],[GESTÃO
Suporte Técnico-Administrativo
Orçamento 
Atualizado]]</f>
        <v>#DIV/0!</v>
      </c>
      <c r="CW272" s="38">
        <f>CW273</f>
        <v>0</v>
      </c>
      <c r="CX272" s="196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72" s="38">
        <f>CY273</f>
        <v>0</v>
      </c>
      <c r="CZ272" s="195" t="e">
        <f>-Tabela115[[#This Row],[GESTÃO
Suporte Técnico-Administrativo
(-)
Redução
proposta para a
_ª Reformulação]]/Tabela115[[#This Row],[GESTÃO
Suporte Técnico-Administrativo
Orçamento 
Atualizado]]</f>
        <v>#DIV/0!</v>
      </c>
      <c r="DA272" s="233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72" s="13">
        <f>DB273</f>
        <v>0</v>
      </c>
      <c r="DC272" s="13">
        <f>DC273</f>
        <v>0</v>
      </c>
      <c r="DD272" s="13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72" s="38">
        <f>DE273</f>
        <v>0</v>
      </c>
      <c r="DF272" s="196" t="e">
        <f>Tabela115[[#This Row],[GESTÃO
Tecnologia da
Informação
Despesa Liquidada até __/__/____]]/Tabela115[[#This Row],[GESTÃO
Tecnologia da
Informação
Orçamento 
Atualizado]]</f>
        <v>#DIV/0!</v>
      </c>
      <c r="DG272" s="38">
        <f>DG273</f>
        <v>0</v>
      </c>
      <c r="DH272" s="196" t="e">
        <f>Tabela115[[#This Row],[GESTÃO
Tecnologia da
Informação
(+)
Suplementação
 proposta para a
_ª Reformulação]]/Tabela115[[#This Row],[GESTÃO
Tecnologia da
Informação
Orçamento 
Atualizado]]</f>
        <v>#DIV/0!</v>
      </c>
      <c r="DI272" s="38">
        <f>DI273</f>
        <v>0</v>
      </c>
      <c r="DJ272" s="196" t="e">
        <f>-Tabela115[[#This Row],[GESTÃO
Tecnologia da
Informação
(-)
Redução
proposta para a
_ª Reformulação]]/Tabela115[[#This Row],[GESTÃO
Tecnologia da
Informação
Orçamento 
Atualizado]]</f>
        <v>#DIV/0!</v>
      </c>
      <c r="DK272" s="233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72" s="13">
        <f>DL273</f>
        <v>0</v>
      </c>
      <c r="DM272" s="13">
        <f>DM273</f>
        <v>0</v>
      </c>
      <c r="DN272" s="13">
        <f>Tabela115[[#This Row],[GESTÃO
Infraestrutura
Proposta Orçamentária Inicial]]+Tabela115[[#This Row],[GESTÃO
Infraestrutura
Transposições Orçamentárias 
Nº __ a __ 
e
Reformulações
aprovadas]]</f>
        <v>0</v>
      </c>
      <c r="DO272" s="38">
        <f>DO273</f>
        <v>0</v>
      </c>
      <c r="DP272" s="196" t="e">
        <f>Tabela115[[#This Row],[GESTÃO
Infraestrutura
Despesa Liquidada até __/__/____]]/Tabela115[[#This Row],[GESTÃO
Infraestrutura
Orçamento 
Atualizado]]</f>
        <v>#DIV/0!</v>
      </c>
      <c r="DQ272" s="38">
        <f>DQ273</f>
        <v>0</v>
      </c>
      <c r="DR272" s="196" t="e">
        <f>Tabela115[[#This Row],[GESTÃO
Infraestrutura
(+)
Suplementação
 proposta para a
_ª Reformulação]]/Tabela115[[#This Row],[GESTÃO
Infraestrutura
Orçamento 
Atualizado]]</f>
        <v>#DIV/0!</v>
      </c>
      <c r="DS272" s="38">
        <f>DS273</f>
        <v>0</v>
      </c>
      <c r="DT272" s="196" t="e">
        <f>Tabela115[[#This Row],[GESTÃO
Infraestrutura
(-)
Redução
proposta para a
_ª Reformulação]]/Tabela115[[#This Row],[GESTÃO
Infraestrutura
Orçamento 
Atualizado]]</f>
        <v>#DIV/0!</v>
      </c>
      <c r="DU272" s="233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72" s="197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72" s="6"/>
    </row>
    <row r="273" spans="1:127" s="37" customFormat="1" ht="12" x14ac:dyDescent="0.25">
      <c r="A273" s="74" t="s">
        <v>281</v>
      </c>
      <c r="B273" s="212" t="s">
        <v>106</v>
      </c>
      <c r="C273" s="80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73" s="80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73" s="80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73" s="94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73" s="216" t="e">
        <f>Tabela115[[#This Row],[DESPESA
LIQUIDADA ATÉ
 __/__/____]]/Tabela115[[#This Row],[ORÇAMENTO
ATUALIZADO]]</f>
        <v>#DIV/0!</v>
      </c>
      <c r="H273" s="273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73" s="270" t="e">
        <f>Tabela115[[#This Row],[(+)
SUPLEMENTAÇÃO
PROPOSTA PARA A
_ª
REFORMULAÇÃO]]/Tabela115[[#This Row],[ORÇAMENTO
ATUALIZADO]]</f>
        <v>#DIV/0!</v>
      </c>
      <c r="J273" s="274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73" s="270" t="e">
        <f>-Tabela115[[#This Row],[(-)
REDUÇÃO
PROPOSTA PARA A
_ª
REFORMULAÇÃO]]/Tabela115[[#This Row],[ORÇAMENTO
ATUALIZADO]]</f>
        <v>#DIV/0!</v>
      </c>
      <c r="L273" s="27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73" s="272" t="e">
        <f>(Tabela115[[#This Row],[PROPOSTA
ORÇAMENTÁRIA
ATUALIZADA
APÓS A
_ª
REFORMULAÇÃO]]/Tabela115[[#This Row],[ORÇAMENTO
ATUALIZADO]])-1</f>
        <v>#DIV/0!</v>
      </c>
      <c r="N273" s="221">
        <f>SUM(N274)</f>
        <v>0</v>
      </c>
      <c r="O273" s="92">
        <f>SUM(O274)</f>
        <v>0</v>
      </c>
      <c r="P273" s="92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73" s="92">
        <f>SUM(Q274)</f>
        <v>0</v>
      </c>
      <c r="R273" s="217" t="e">
        <f>Tabela115[[#This Row],[GOVERNANÇA
Direção e
Liderança
Despesa Liquidada até __/__/____]]/Tabela115[[#This Row],[GOVERNANÇA
Direção e
Liderança
Orçamento 
Atualizado]]</f>
        <v>#DIV/0!</v>
      </c>
      <c r="S273" s="92">
        <f>SUM(S274)</f>
        <v>0</v>
      </c>
      <c r="T273" s="217" t="e">
        <f>Tabela115[[#This Row],[GOVERNANÇA
Direção e
Liderança
(+)
Suplementação
 proposta para a
_ª Reformulação]]/Tabela115[[#This Row],[GOVERNANÇA
Direção e
Liderança
Orçamento 
Atualizado]]</f>
        <v>#DIV/0!</v>
      </c>
      <c r="U273" s="92">
        <f>SUM(U274)</f>
        <v>0</v>
      </c>
      <c r="V273" s="220" t="e">
        <f>-Tabela115[[#This Row],[GOVERNANÇA
Direção e
Liderança
(-)
Redução
proposta para a
_ª Reformulação]]/Tabela115[[#This Row],[GOVERNANÇA
Direção e
Liderança
Orçamento 
Atualizado]]</f>
        <v>#DIV/0!</v>
      </c>
      <c r="W273" s="234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73" s="80">
        <f>SUM(X274)</f>
        <v>0</v>
      </c>
      <c r="Y273" s="80">
        <f>SUM(Y274)</f>
        <v>0</v>
      </c>
      <c r="Z273" s="80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73" s="92">
        <f>SUM(AA274)</f>
        <v>0</v>
      </c>
      <c r="AB273" s="217" t="e">
        <f>Tabela115[[#This Row],[GOVERNANÇA
Relacionamento 
Institucional
Despesa Liquidada até __/__/____]]/Tabela115[[#This Row],[GOVERNANÇA
Relacionamento 
Institucional
Orçamento 
Atualizado]]</f>
        <v>#DIV/0!</v>
      </c>
      <c r="AC273" s="92">
        <f>SUM(AC274)</f>
        <v>0</v>
      </c>
      <c r="AD273" s="217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73" s="92">
        <f>SUM(AE274)</f>
        <v>0</v>
      </c>
      <c r="AF273" s="218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73" s="234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73" s="80">
        <f>SUM(AH274)</f>
        <v>0</v>
      </c>
      <c r="AI273" s="92">
        <f>SUM(AI274)</f>
        <v>0</v>
      </c>
      <c r="AJ273" s="92">
        <f>Tabela115[[#This Row],[GOVERNANÇA
Estratégia
Proposta Orçamentária Inicial]]+Tabela115[[#This Row],[GOVERNANÇA
Estratégia
Transposições Orçamentárias 
Nº __ a __ 
e
Reformulações
aprovadas]]</f>
        <v>0</v>
      </c>
      <c r="AK273" s="92">
        <f>SUM(AK274)</f>
        <v>0</v>
      </c>
      <c r="AL273" s="220" t="e">
        <f>Tabela115[[#This Row],[GOVERNANÇA
Estratégia
Despesa Liquidada até __/__/____]]/Tabela115[[#This Row],[GOVERNANÇA
Estratégia
Orçamento 
Atualizado]]</f>
        <v>#DIV/0!</v>
      </c>
      <c r="AM273" s="92">
        <f>SUM(AM274)</f>
        <v>0</v>
      </c>
      <c r="AN273" s="217" t="e">
        <f>Tabela115[[#This Row],[GOVERNANÇA
Estratégia
(+)
Suplementação
 proposta para a
_ª Reformulação]]/Tabela115[[#This Row],[GOVERNANÇA
Estratégia
Orçamento 
Atualizado]]</f>
        <v>#DIV/0!</v>
      </c>
      <c r="AO273" s="92">
        <f>SUM(AO274)</f>
        <v>0</v>
      </c>
      <c r="AP273" s="217" t="e">
        <f>-Tabela115[[#This Row],[GOVERNANÇA
Estratégia
(-)
Redução
proposta para a
_ª Reformulação]]/Tabela115[[#This Row],[GOVERNANÇA
Estratégia
Orçamento 
Atualizado]]</f>
        <v>#DIV/0!</v>
      </c>
      <c r="AQ273" s="234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73" s="80">
        <f>SUM(AR274)</f>
        <v>0</v>
      </c>
      <c r="AS273" s="92">
        <f>SUM(AS274)</f>
        <v>0</v>
      </c>
      <c r="AT273" s="92">
        <f>Tabela115[[#This Row],[GOVERNANÇA
Controle
Proposta Orçamentária Inicial]]+Tabela115[[#This Row],[GOVERNANÇA
Controle
Transposições Orçamentárias 
Nº __ a __ 
e
Reformulações
aprovadas]]</f>
        <v>0</v>
      </c>
      <c r="AU273" s="92">
        <f>SUM(AU274)</f>
        <v>0</v>
      </c>
      <c r="AV273" s="217" t="e">
        <f>Tabela115[[#This Row],[GOVERNANÇA
Controle
Despesa Liquidada até __/__/____]]/Tabela115[[#This Row],[GOVERNANÇA
Controle
Orçamento 
Atualizado]]</f>
        <v>#DIV/0!</v>
      </c>
      <c r="AW273" s="92">
        <f>SUM(AW274)</f>
        <v>0</v>
      </c>
      <c r="AX273" s="217" t="e">
        <f>Tabela115[[#This Row],[GOVERNANÇA
Controle
(+)
Suplementação
 proposta para a
_ª Reformulação]]/Tabela115[[#This Row],[GOVERNANÇA
Controle
Orçamento 
Atualizado]]</f>
        <v>#DIV/0!</v>
      </c>
      <c r="AY273" s="92">
        <f>SUM(AY274)</f>
        <v>0</v>
      </c>
      <c r="AZ273" s="217" t="e">
        <f>-Tabela115[[#This Row],[GOVERNANÇA
Controle
(-)
Redução
proposta para a
_ª Reformulação]]/Tabela115[[#This Row],[GOVERNANÇA
Controle
Orçamento 
Atualizado]]</f>
        <v>#DIV/0!</v>
      </c>
      <c r="BA273" s="234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73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73" s="221">
        <f>SUM(BC274)</f>
        <v>0</v>
      </c>
      <c r="BD273" s="92">
        <f>SUM(BD274)</f>
        <v>0</v>
      </c>
      <c r="BE273" s="92">
        <f>Tabela115[[#This Row],[FINALIDADE
Fiscalização
Proposta Orçamentária Inicial]]+Tabela115[[#This Row],[FINALIDADE
Fiscalização
Transposições Orçamentárias 
Nº __ a __ 
e
Reformulações
aprovadas]]</f>
        <v>0</v>
      </c>
      <c r="BF273" s="92">
        <f>SUM(BF274)</f>
        <v>0</v>
      </c>
      <c r="BG273" s="217" t="e">
        <f>Tabela115[[#This Row],[FINALIDADE
Fiscalização
Despesa Liquidada até __/__/____]]/Tabela115[[#This Row],[FINALIDADE
Fiscalização
Orçamento 
Atualizado]]</f>
        <v>#DIV/0!</v>
      </c>
      <c r="BH273" s="92">
        <f>SUM(BH274)</f>
        <v>0</v>
      </c>
      <c r="BI273" s="217" t="e">
        <f>Tabela115[[#This Row],[FINALIDADE
Fiscalização
(+)
Suplementação
 proposta para a
_ª Reformulação]]/Tabela115[[#This Row],[FINALIDADE
Fiscalização
Orçamento 
Atualizado]]</f>
        <v>#DIV/0!</v>
      </c>
      <c r="BJ273" s="92">
        <f>SUM(BJ274)</f>
        <v>0</v>
      </c>
      <c r="BK273" s="217" t="e">
        <f>Tabela115[[#This Row],[FINALIDADE
Fiscalização
(-)
Redução
proposta para a
_ª Reformulação]]/Tabela115[[#This Row],[FINALIDADE
Fiscalização
Orçamento 
Atualizado]]</f>
        <v>#DIV/0!</v>
      </c>
      <c r="BL273" s="234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73" s="80">
        <f>SUM(BM274)</f>
        <v>0</v>
      </c>
      <c r="BN273" s="92">
        <f>SUM(BN274)</f>
        <v>0</v>
      </c>
      <c r="BO273" s="92">
        <f>Tabela115[[#This Row],[FINALIDADE
Registro
Proposta Orçamentária Inicial]]+Tabela115[[#This Row],[FINALIDADE
Registro
Transposições Orçamentárias 
Nº __ a __ 
e
Reformulações
aprovadas]]</f>
        <v>0</v>
      </c>
      <c r="BP273" s="92">
        <f>SUM(BP274)</f>
        <v>0</v>
      </c>
      <c r="BQ273" s="220" t="e">
        <f>Tabela115[[#This Row],[FINALIDADE
Registro
Despesa Liquidada até __/__/____]]/Tabela115[[#This Row],[FINALIDADE
Registro
Orçamento 
Atualizado]]</f>
        <v>#DIV/0!</v>
      </c>
      <c r="BR273" s="92">
        <f>SUM(BR274)</f>
        <v>0</v>
      </c>
      <c r="BS273" s="220" t="e">
        <f>Tabela115[[#This Row],[FINALIDADE
Registro
(+)
Suplementação
 proposta para a
_ª Reformulação]]/Tabela115[[#This Row],[FINALIDADE
Registro
Orçamento 
Atualizado]]</f>
        <v>#DIV/0!</v>
      </c>
      <c r="BT273" s="92">
        <f>SUM(BT274)</f>
        <v>0</v>
      </c>
      <c r="BU273" s="220" t="e">
        <f>Tabela115[[#This Row],[FINALIDADE
Registro
(-)
Redução
proposta para a
_ª Reformulação]]/Tabela115[[#This Row],[FINALIDADE
Registro
Orçamento 
Atualizado]]</f>
        <v>#DIV/0!</v>
      </c>
      <c r="BV273" s="234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73" s="243">
        <f>SUM(BW274)</f>
        <v>0</v>
      </c>
      <c r="BX273" s="80">
        <f>SUM(BX274)</f>
        <v>0</v>
      </c>
      <c r="BY273" s="92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73" s="92">
        <f>SUM(BZ274)</f>
        <v>0</v>
      </c>
      <c r="CA273" s="217" t="e">
        <f>Tabela115[[#This Row],[FINALIDADE
Julgamento e Normatização
Despesa Liquidada até __/__/____]]/Tabela115[[#This Row],[FINALIDADE
Julgamento e Normatização
Orçamento 
Atualizado]]</f>
        <v>#DIV/0!</v>
      </c>
      <c r="CB273" s="92">
        <f>SUM(CB274)</f>
        <v>0</v>
      </c>
      <c r="CC273" s="217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73" s="92">
        <f>SUM(CD274)</f>
        <v>0</v>
      </c>
      <c r="CE273" s="217" t="e">
        <f>Tabela115[[#This Row],[FINALIDADE
Julgamento e Normatização
(-)
Redução
proposta para a
_ª Reformulação]]/Tabela115[[#This Row],[FINALIDADE
Julgamento e Normatização
Orçamento 
Atualizado]]</f>
        <v>#DIV/0!</v>
      </c>
      <c r="CF273" s="234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73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73" s="80">
        <f>SUM(CH274)</f>
        <v>0</v>
      </c>
      <c r="CI273" s="80">
        <f>SUM(CI274)</f>
        <v>0</v>
      </c>
      <c r="CJ273" s="80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73" s="92">
        <f>SUM(CK274)</f>
        <v>0</v>
      </c>
      <c r="CL273" s="217" t="e">
        <f>Tabela115[[#This Row],[GESTÃO
Comunicação 
e Eventos
Despesa Liquidada até __/__/____]]/Tabela115[[#This Row],[GESTÃO
Comunicação 
e Eventos
Orçamento 
Atualizado]]</f>
        <v>#DIV/0!</v>
      </c>
      <c r="CM273" s="92">
        <f>SUM(CM274)</f>
        <v>0</v>
      </c>
      <c r="CN273" s="217" t="e">
        <f>Tabela115[[#This Row],[GESTÃO
Comunicação 
e Eventos
(+)
Suplementação
 proposta para a
_ª Reformulação]]/Tabela115[[#This Row],[GESTÃO
Comunicação 
e Eventos
Orçamento 
Atualizado]]</f>
        <v>#DIV/0!</v>
      </c>
      <c r="CO273" s="92">
        <f>SUM(CO274)</f>
        <v>0</v>
      </c>
      <c r="CP273" s="217" t="e">
        <f>-Tabela115[[#This Row],[GESTÃO
Comunicação 
e Eventos
(-)
Redução
proposta para a
_ª Reformulação]]/Tabela115[[#This Row],[GESTÃO
Comunicação 
e Eventos
Orçamento 
Atualizado]]</f>
        <v>#DIV/0!</v>
      </c>
      <c r="CQ273" s="234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73" s="80">
        <f>SUM(CR274)</f>
        <v>0</v>
      </c>
      <c r="CS273" s="80">
        <f>SUM(CS274)</f>
        <v>0</v>
      </c>
      <c r="CT273" s="80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73" s="92">
        <f>SUM(CU274)</f>
        <v>0</v>
      </c>
      <c r="CV273" s="217" t="e">
        <f>Tabela115[[#This Row],[GESTÃO
Suporte Técnico-Administrativo
Despesa Liquidada até __/__/____]]/Tabela115[[#This Row],[GESTÃO
Suporte Técnico-Administrativo
Orçamento 
Atualizado]]</f>
        <v>#DIV/0!</v>
      </c>
      <c r="CW273" s="92">
        <f>SUM(CW274)</f>
        <v>0</v>
      </c>
      <c r="CX273" s="217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73" s="92">
        <f>SUM(CY274)</f>
        <v>0</v>
      </c>
      <c r="CZ273" s="218" t="e">
        <f>-Tabela115[[#This Row],[GESTÃO
Suporte Técnico-Administrativo
(-)
Redução
proposta para a
_ª Reformulação]]/Tabela115[[#This Row],[GESTÃO
Suporte Técnico-Administrativo
Orçamento 
Atualizado]]</f>
        <v>#DIV/0!</v>
      </c>
      <c r="DA273" s="234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73" s="80">
        <f>SUM(DB274)</f>
        <v>0</v>
      </c>
      <c r="DC273" s="80">
        <f>SUM(DC274)</f>
        <v>0</v>
      </c>
      <c r="DD273" s="80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73" s="92">
        <f>SUM(DE274)</f>
        <v>0</v>
      </c>
      <c r="DF273" s="217" t="e">
        <f>Tabela115[[#This Row],[GESTÃO
Tecnologia da
Informação
Despesa Liquidada até __/__/____]]/Tabela115[[#This Row],[GESTÃO
Tecnologia da
Informação
Orçamento 
Atualizado]]</f>
        <v>#DIV/0!</v>
      </c>
      <c r="DG273" s="92">
        <f>SUM(DG274)</f>
        <v>0</v>
      </c>
      <c r="DH273" s="217" t="e">
        <f>Tabela115[[#This Row],[GESTÃO
Tecnologia da
Informação
(+)
Suplementação
 proposta para a
_ª Reformulação]]/Tabela115[[#This Row],[GESTÃO
Tecnologia da
Informação
Orçamento 
Atualizado]]</f>
        <v>#DIV/0!</v>
      </c>
      <c r="DI273" s="92">
        <f>SUM(DI274)</f>
        <v>0</v>
      </c>
      <c r="DJ273" s="217" t="e">
        <f>-Tabela115[[#This Row],[GESTÃO
Tecnologia da
Informação
(-)
Redução
proposta para a
_ª Reformulação]]/Tabela115[[#This Row],[GESTÃO
Tecnologia da
Informação
Orçamento 
Atualizado]]</f>
        <v>#DIV/0!</v>
      </c>
      <c r="DK273" s="234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73" s="80">
        <f>SUM(DL274)</f>
        <v>0</v>
      </c>
      <c r="DM273" s="80">
        <f>SUM(DM274)</f>
        <v>0</v>
      </c>
      <c r="DN273" s="80">
        <f>Tabela115[[#This Row],[GESTÃO
Infraestrutura
Proposta Orçamentária Inicial]]+Tabela115[[#This Row],[GESTÃO
Infraestrutura
Transposições Orçamentárias 
Nº __ a __ 
e
Reformulações
aprovadas]]</f>
        <v>0</v>
      </c>
      <c r="DO273" s="92">
        <f>SUM(DO274)</f>
        <v>0</v>
      </c>
      <c r="DP273" s="217" t="e">
        <f>Tabela115[[#This Row],[GESTÃO
Infraestrutura
Despesa Liquidada até __/__/____]]/Tabela115[[#This Row],[GESTÃO
Infraestrutura
Orçamento 
Atualizado]]</f>
        <v>#DIV/0!</v>
      </c>
      <c r="DQ273" s="92">
        <f>SUM(DQ274)</f>
        <v>0</v>
      </c>
      <c r="DR273" s="217" t="e">
        <f>Tabela115[[#This Row],[GESTÃO
Infraestrutura
(+)
Suplementação
 proposta para a
_ª Reformulação]]/Tabela115[[#This Row],[GESTÃO
Infraestrutura
Orçamento 
Atualizado]]</f>
        <v>#DIV/0!</v>
      </c>
      <c r="DS273" s="92">
        <f>SUM(DS274)</f>
        <v>0</v>
      </c>
      <c r="DT273" s="217" t="e">
        <f>Tabela115[[#This Row],[GESTÃO
Infraestrutura
(-)
Redução
proposta para a
_ª Reformulação]]/Tabela115[[#This Row],[GESTÃO
Infraestrutura
Orçamento 
Atualizado]]</f>
        <v>#DIV/0!</v>
      </c>
      <c r="DU273" s="234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73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73" s="94"/>
    </row>
    <row r="274" spans="1:127" s="18" customFormat="1" ht="12" x14ac:dyDescent="0.25">
      <c r="A274" s="85" t="s">
        <v>282</v>
      </c>
      <c r="B274" s="213" t="s">
        <v>858</v>
      </c>
      <c r="C274" s="31">
        <f>Tabela115[[#This Row],[GOVERNANÇA
Direção e
Liderança
Proposta Orçamentária Inicial]]+Tabela115[[#This Row],[GOVERNANÇA
Relacionamento 
Institucional
Proposta Orçamentária Inicial]]+Tabela115[[#This Row],[GOVERNANÇA
Estratégia
Proposta Orçamentária Inicial]]+Tabela115[[#This Row],[GOVERNANÇA
Controle
Proposta Orçamentária Inicial]]+Tabela115[[#This Row],[FINALIDADE
Fiscalização
Proposta Orçamentária Inicial]]+Tabela115[[#This Row],[FINALIDADE
Registro
Proposta Orçamentária Inicial]]+Tabela115[[#This Row],[FINALIDADE
Julgamento e Normatização
Proposta Orçamentária Inicial]]+Tabela115[[#This Row],[GESTÃO
Comunicação 
e Eventos
Proposta Orçamentária Inicial]]+Tabela115[[#This Row],[GESTÃO
Suporte Técnico-Administrativo
Proposta Orçamentária Inicial]]+Tabela115[[#This Row],[GESTÃO
Tecnologia da
Informação
Proposta Orçamentária Inicial]]+Tabela115[[#This Row],[GESTÃO
Infraestrutura
Proposta Orçamentária Inicial]]</f>
        <v>0</v>
      </c>
      <c r="D274" s="31">
        <f>Tabela115[[#This Row],[GOVERNANÇA
Direção e
Liderança
Transposições Orçamentárias 
Nº __ a __ 
e
Reformulações
aprovadas]]+Tabela115[[#This Row],[GOVERNANÇA
Relacionamento 
Institucional
Transposições Orçamentárias 
Nº __ a __ 
e
Reformulações
aprovadas]]+Tabela115[[#This Row],[GOVERNANÇA
Estratégia
Transposições Orçamentárias 
Nº __ a __ 
e
Reformulações
aprovadas]]+Tabela115[[#This Row],[GOVERNANÇA
Controle
Transposições Orçamentárias 
Nº __ a __ 
e
Reformulações
aprovadas]]+Tabela115[[#This Row],[FINALIDADE
Fiscalização
Transposições Orçamentárias 
Nº __ a __ 
e
Reformulações
aprovadas]]+Tabela115[[#This Row],[FINALIDADE
Registro
Transposições Orçamentárias 
Nº __ a __ 
e
Reformulações
aprovadas]]+Tabela115[[#This Row],[FINALIDADE
Julgamento e Normatização
Transposições Orçamentárias 
Nº __ a __ 
e
Reformulações
aprovadas]]+Tabela115[[#This Row],[GESTÃO
Comunicação 
e Eventos
Transposições Orçamentárias 
Nº __ a __ 
e
Reformulações
aprovadas]]+Tabela115[[#This Row],[GESTÃO
Suporte Técnico-Administrativo
Transposições Orçamentárias 
Nº __ a __ 
e
Reformulações
aprovadas]]+Tabela115[[#This Row],[GESTÃO
Tecnologia da
Informação
Transposições Orçamentárias 
Nº __ a __ 
e
Reformulações
aprovadas]]+Tabela115[[#This Row],[GESTÃO
Infraestrutura
Transposições Orçamentárias 
Nº __ a __ 
e
Reformulações
aprovadas]]</f>
        <v>0</v>
      </c>
      <c r="E274" s="31">
        <f>Tabela115[[#This Row],[GOVERNANÇA
Direção e
Liderança
Orçamento 
Atualizado]]+Tabela115[[#This Row],[GOVERNANÇA
Relacionamento 
Institucional
Orçamento 
Atualizado]]+Tabela115[[#This Row],[GOVERNANÇA
Estratégia
Orçamento 
Atualizado]]+Tabela115[[#This Row],[GOVERNANÇA
Controle
Orçamento 
Atualizado]]+Tabela115[[#This Row],[FINALIDADE
Fiscalização
Orçamento 
Atualizado]]+Tabela115[[#This Row],[FINALIDADE
Registro
Orçamento 
Atualizado]]+Tabela115[[#This Row],[FINALIDADE
Julgamento e Normatização
Orçamento 
Atualizado]]+Tabela115[[#This Row],[GESTÃO
Comunicação 
e Eventos
Orçamento 
Atualizado]]+Tabela115[[#This Row],[GESTÃO
Suporte Técnico-Administrativo
Orçamento 
Atualizado]]+Tabela115[[#This Row],[GESTÃO
Tecnologia da
Informação
Orçamento 
Atualizado]]+Tabela115[[#This Row],[GESTÃO
Infraestrutura
Orçamento 
Atualizado]]</f>
        <v>0</v>
      </c>
      <c r="F274" s="89">
        <f>Tabela115[[#This Row],[GOVERNANÇA
Direção e
Liderança
Despesa Liquidada até __/__/____]]+Tabela115[[#This Row],[GOVERNANÇA
Relacionamento 
Institucional
Despesa Liquidada até __/__/____]]+Tabela115[[#This Row],[GOVERNANÇA
Estratégia
Despesa Liquidada até __/__/____]]+Tabela115[[#This Row],[GOVERNANÇA
Controle
Despesa Liquidada até __/__/____]]+Tabela115[[#This Row],[FINALIDADE
Fiscalização
Despesa Liquidada até __/__/____]]+Tabela115[[#This Row],[FINALIDADE
Registro
Despesa Liquidada até __/__/____]]+Tabela115[[#This Row],[FINALIDADE
Julgamento e Normatização
Despesa Liquidada até __/__/____]]+Tabela115[[#This Row],[GESTÃO
Comunicação 
e Eventos
Despesa Liquidada até __/__/____]]+Tabela115[[#This Row],[GESTÃO
Suporte Técnico-Administrativo
Despesa Liquidada até __/__/____]]+Tabela115[[#This Row],[GESTÃO
Tecnologia da
Informação
Despesa Liquidada até __/__/____]]+Tabela115[[#This Row],[GESTÃO
Infraestrutura
Despesa Liquidada até __/__/____]]</f>
        <v>0</v>
      </c>
      <c r="G274" s="230" t="e">
        <f>Tabela115[[#This Row],[DESPESA
LIQUIDADA ATÉ
 __/__/____]]/Tabela115[[#This Row],[ORÇAMENTO
ATUALIZADO]]</f>
        <v>#DIV/0!</v>
      </c>
      <c r="H274" s="265">
        <f>Tabela115[[#This Row],[GOVERNANÇA
Direção e
Liderança
(+)
Suplementação
 proposta para a
_ª Reformulação]]+Tabela115[[#This Row],[GOVERNANÇA
Relacionamento 
Institucional
(+)
Suplementação
 proposta para a
_ª Reformulação]]+Tabela115[[#This Row],[GOVERNANÇA
Estratégia
(+)
Suplementação
 proposta para a
_ª Reformulação]]+Tabela115[[#This Row],[GOVERNANÇA
Controle
(+)
Suplementação
 proposta para a
_ª Reformulação]]+Tabela115[[#This Row],[FINALIDADE
Fiscalização
(+)
Suplementação
 proposta para a
_ª Reformulação]]+Tabela115[[#This Row],[FINALIDADE
Registro
(+)
Suplementação
 proposta para a
_ª Reformulação]]+Tabela115[[#This Row],[FINALIDADE
Julgamento e Normatização
(+)
Suplementação
 proposta para a
_ª Reformulação]]+Tabela115[[#This Row],[GESTÃO
Comunicação 
e Eventos
(+)
Suplementação
 proposta para a
_ª Reformulação]]+Tabela115[[#This Row],[GESTÃO
Suporte Técnico-Administrativo
(+)
Suplementação
 proposta para a
_ª Reformulação]]+Tabela115[[#This Row],[GESTÃO
Tecnologia da
Informação
(+)
Suplementação
 proposta para a
_ª Reformulação]]+Tabela115[[#This Row],[GESTÃO
Infraestrutura
(+)
Suplementação
 proposta para a
_ª Reformulação]]</f>
        <v>0</v>
      </c>
      <c r="I274" s="266" t="e">
        <f>Tabela115[[#This Row],[(+)
SUPLEMENTAÇÃO
PROPOSTA PARA A
_ª
REFORMULAÇÃO]]/Tabela115[[#This Row],[ORÇAMENTO
ATUALIZADO]]</f>
        <v>#DIV/0!</v>
      </c>
      <c r="J274" s="267">
        <f>Tabela115[[#This Row],[GOVERNANÇA
Direção e
Liderança
(-)
Redução
proposta para a
_ª Reformulação]]+Tabela115[[#This Row],[GOVERNANÇA
Relacionamento 
Institucional
(-)
Redução
proposta para a
_ª Reformulação]]+Tabela115[[#This Row],[GOVERNANÇA
Estratégia
(-)
Redução
proposta para a
_ª Reformulação]]+Tabela115[[#This Row],[GOVERNANÇA
Controle
(-)
Redução
proposta para a
_ª Reformulação]]+Tabela115[[#This Row],[FINALIDADE
Fiscalização
(-)
Redução
proposta para a
_ª Reformulação]]+Tabela115[[#This Row],[FINALIDADE
Registro
(-)
Redução
proposta para a
_ª Reformulação]]+Tabela115[[#This Row],[FINALIDADE
Julgamento e Normatização
(-)
Redução
proposta para a
_ª Reformulação]]+Tabela115[[#This Row],[GESTÃO
Comunicação 
e Eventos
(-)
Redução
proposta para a
_ª Reformulação]]+Tabela115[[#This Row],[GESTÃO
Suporte Técnico-Administrativo
(-)
Redução
proposta para a
_ª Reformulação]]+Tabela115[[#This Row],[GESTÃO
Tecnologia da
Informação
(-)
Redução
proposta para a
_ª Reformulação]]+Tabela115[[#This Row],[GESTÃO
Infraestrutura
(-)
Redução
proposta para a
_ª Reformulação]]</f>
        <v>0</v>
      </c>
      <c r="K274" s="266" t="e">
        <f>-Tabela115[[#This Row],[(-)
REDUÇÃO
PROPOSTA PARA A
_ª
REFORMULAÇÃO]]/Tabela115[[#This Row],[ORÇAMENTO
ATUALIZADO]]</f>
        <v>#DIV/0!</v>
      </c>
      <c r="L274" s="267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REFORMULAÇÃO]]+Tabela115[[#This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REFORMULAÇÃO]]+Tabela115[[#This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M274" s="268" t="e">
        <f>(Tabela115[[#This Row],[PROPOSTA
ORÇAMENTÁRIA
ATUALIZADA
APÓS A
_ª
REFORMULAÇÃO]]/Tabela115[[#This Row],[ORÇAMENTO
ATUALIZADO]])-1</f>
        <v>#DIV/0!</v>
      </c>
      <c r="N274" s="225"/>
      <c r="O274" s="93"/>
      <c r="P274" s="93">
        <f>Tabela115[[#This Row],[GOVERNANÇA
Direção e
Liderança
Proposta Orçamentária Inicial]]+Tabela115[[#This Row],[GOVERNANÇA
Direção e
Liderança
Transposições Orçamentárias 
Nº __ a __ 
e
Reformulações
aprovadas]]</f>
        <v>0</v>
      </c>
      <c r="Q274" s="93"/>
      <c r="R274" s="201" t="e">
        <f>Tabela115[[#This Row],[GOVERNANÇA
Direção e
Liderança
Despesa Liquidada até __/__/____]]/Tabela115[[#This Row],[GOVERNANÇA
Direção e
Liderança
Orçamento 
Atualizado]]</f>
        <v>#DIV/0!</v>
      </c>
      <c r="S274" s="93"/>
      <c r="T274" s="201" t="e">
        <f>Tabela115[[#This Row],[GOVERNANÇA
Direção e
Liderança
(+)
Suplementação
 proposta para a
_ª Reformulação]]/Tabela115[[#This Row],[GOVERNANÇA
Direção e
Liderança
Orçamento 
Atualizado]]</f>
        <v>#DIV/0!</v>
      </c>
      <c r="U274" s="93"/>
      <c r="V274" s="202" t="e">
        <f>-Tabela115[[#This Row],[GOVERNANÇA
Direção e
Liderança
(-)
Redução
proposta para a
_ª Reformulação]]/Tabela115[[#This Row],[GOVERNANÇA
Direção e
Liderança
Orçamento 
Atualizado]]</f>
        <v>#DIV/0!</v>
      </c>
      <c r="W274" s="235">
        <f>Tabela115[[#This Row],[GOVERNANÇA
Direção e
Liderança
Orçamento 
Atualizado]]+Tabela115[[#This Row],[GOVERNANÇA
Direção e
Liderança
(+)
Suplementação
 proposta para a
_ª Reformulação]]+Tabela115[[#This Row],[GOVERNANÇA
Direção e
Liderança
(-)
Redução
proposta para a
_ª Reformulação]]</f>
        <v>0</v>
      </c>
      <c r="X274" s="31"/>
      <c r="Y274" s="31"/>
      <c r="Z274" s="31">
        <f>Tabela115[[#This Row],[GOVERNANÇA
Relacionamento 
Institucional
Proposta Orçamentária Inicial]]+Tabela115[[#This Row],[GOVERNANÇA
Relacionamento 
Institucional
Transposições Orçamentárias 
Nº __ a __ 
e
Reformulações
aprovadas]]</f>
        <v>0</v>
      </c>
      <c r="AA274" s="93"/>
      <c r="AB274" s="201" t="e">
        <f>Tabela115[[#This Row],[GOVERNANÇA
Relacionamento 
Institucional
Despesa Liquidada até __/__/____]]/Tabela115[[#This Row],[GOVERNANÇA
Relacionamento 
Institucional
Orçamento 
Atualizado]]</f>
        <v>#DIV/0!</v>
      </c>
      <c r="AC274" s="93"/>
      <c r="AD274" s="201" t="e">
        <f>Tabela115[[#This Row],[GOVERNANÇA
Relacionamento 
Institucional
(+)
Suplementação
 proposta para a
_ª Reformulação]]/Tabela115[[#This Row],[GOVERNANÇA
Relacionamento 
Institucional
Orçamento 
Atualizado]]</f>
        <v>#DIV/0!</v>
      </c>
      <c r="AE274" s="93"/>
      <c r="AF274" s="203" t="e">
        <f>-Tabela115[[#This Row],[GOVERNANÇA
Relacionamento 
Institucional
(-)
Redução
proposta para a
_ª Reformulação]]/Tabela115[[#This Row],[GOVERNANÇA
Relacionamento 
Institucional
Orçamento 
Atualizado]]</f>
        <v>#DIV/0!</v>
      </c>
      <c r="AG274" s="235">
        <f>Tabela115[[#This Row],[GOVERNANÇA
Relacionamento 
Institucional
Orçamento 
Atualizado]]+Tabela115[[#This Row],[GOVERNANÇA
Relacionamento 
Institucional
(+)
Suplementação
 proposta para a
_ª Reformulação]]+Tabela115[[#This Row],[GOVERNANÇA
Relacionamento 
Institucional
(-)
Redução
proposta para a
_ª Reformulação]]</f>
        <v>0</v>
      </c>
      <c r="AH274" s="31"/>
      <c r="AI274" s="93"/>
      <c r="AJ274" s="93">
        <f>Tabela115[[#This Row],[GOVERNANÇA
Estratégia
Proposta Orçamentária Inicial]]+Tabela115[[#This Row],[GOVERNANÇA
Estratégia
Transposições Orçamentárias 
Nº __ a __ 
e
Reformulações
aprovadas]]</f>
        <v>0</v>
      </c>
      <c r="AK274" s="93"/>
      <c r="AL274" s="202" t="e">
        <f>Tabela115[[#This Row],[GOVERNANÇA
Estratégia
Despesa Liquidada até __/__/____]]/Tabela115[[#This Row],[GOVERNANÇA
Estratégia
Orçamento 
Atualizado]]</f>
        <v>#DIV/0!</v>
      </c>
      <c r="AM274" s="93"/>
      <c r="AN274" s="201" t="e">
        <f>Tabela115[[#This Row],[GOVERNANÇA
Estratégia
(+)
Suplementação
 proposta para a
_ª Reformulação]]/Tabela115[[#This Row],[GOVERNANÇA
Estratégia
Orçamento 
Atualizado]]</f>
        <v>#DIV/0!</v>
      </c>
      <c r="AO274" s="93"/>
      <c r="AP274" s="201" t="e">
        <f>-Tabela115[[#This Row],[GOVERNANÇA
Estratégia
(-)
Redução
proposta para a
_ª Reformulação]]/Tabela115[[#This Row],[GOVERNANÇA
Estratégia
Orçamento 
Atualizado]]</f>
        <v>#DIV/0!</v>
      </c>
      <c r="AQ274" s="235">
        <f>Tabela115[[#This Row],[GOVERNANÇA
Estratégia
Orçamento 
Atualizado]]+Tabela115[[#This Row],[GOVERNANÇA
Estratégia
(+)
Suplementação
 proposta para a
_ª Reformulação]]+Tabela115[[#This Row],[GOVERNANÇA
Estratégia
(-)
Redução
proposta para a
_ª Reformulação]]</f>
        <v>0</v>
      </c>
      <c r="AR274" s="31"/>
      <c r="AS274" s="93"/>
      <c r="AT274" s="93">
        <f>Tabela115[[#This Row],[GOVERNANÇA
Controle
Proposta Orçamentária Inicial]]+Tabela115[[#This Row],[GOVERNANÇA
Controle
Transposições Orçamentárias 
Nº __ a __ 
e
Reformulações
aprovadas]]</f>
        <v>0</v>
      </c>
      <c r="AU274" s="93"/>
      <c r="AV274" s="201" t="e">
        <f>Tabela115[[#This Row],[GOVERNANÇA
Controle
Despesa Liquidada até __/__/____]]/Tabela115[[#This Row],[GOVERNANÇA
Controle
Orçamento 
Atualizado]]</f>
        <v>#DIV/0!</v>
      </c>
      <c r="AW274" s="93"/>
      <c r="AX274" s="201" t="e">
        <f>Tabela115[[#This Row],[GOVERNANÇA
Controle
(+)
Suplementação
 proposta para a
_ª Reformulação]]/Tabela115[[#This Row],[GOVERNANÇA
Controle
Orçamento 
Atualizado]]</f>
        <v>#DIV/0!</v>
      </c>
      <c r="AY274" s="93"/>
      <c r="AZ274" s="201" t="e">
        <f>-Tabela115[[#This Row],[GOVERNANÇA
Controle
(-)
Redução
proposta para a
_ª Reformulação]]/Tabela115[[#This Row],[GOVERNANÇA
Controle
Orçamento 
Atualizado]]</f>
        <v>#DIV/0!</v>
      </c>
      <c r="BA274" s="235">
        <f>Tabela115[[#This Row],[GOVERNANÇA
Controle
Orçamento 
Atualizado]]+Tabela115[[#This Row],[GOVERNANÇA
Controle
(+)
Suplementação
 proposta para a
_ª Reformulação]]+Tabela115[[#This Row],[GOVERNANÇA
Controle
(-)
Redução
proposta para a
_ª Reformulação]]</f>
        <v>0</v>
      </c>
      <c r="BB274" s="94">
        <f>Tabela115[[#This Row],[GOVERNANÇA
Direção e
Liderança
Proposta Orçamentária Atualizada após a 
_ª REFORMULAÇÃO]]+Tabela115[[#This Row],[GOVERNANÇA
Relacionamento 
Institucional
Proposta Orçamentária Atualizada após a 
_ª REFORMULAÇÃO]]+Tabela115[[#This Row],[GOVERNANÇA
Estratégia
Proposta Orçamentária Atualizada após a 
_ª REFORMULAÇÃO]]+Tabela115[[#This Row],[GOVERNANÇA
Controle
Proposta Orçamentária Atualizada após a 
_ª REFORMULAÇÃO]]</f>
        <v>0</v>
      </c>
      <c r="BC274" s="225"/>
      <c r="BD274" s="93"/>
      <c r="BE274" s="93">
        <f>Tabela115[[#This Row],[FINALIDADE
Fiscalização
Proposta Orçamentária Inicial]]+Tabela115[[#This Row],[FINALIDADE
Fiscalização
Transposições Orçamentárias 
Nº __ a __ 
e
Reformulações
aprovadas]]</f>
        <v>0</v>
      </c>
      <c r="BF274" s="93"/>
      <c r="BG274" s="201" t="e">
        <f>Tabela115[[#This Row],[FINALIDADE
Fiscalização
Despesa Liquidada até __/__/____]]/Tabela115[[#This Row],[FINALIDADE
Fiscalização
Orçamento 
Atualizado]]</f>
        <v>#DIV/0!</v>
      </c>
      <c r="BH274" s="93"/>
      <c r="BI274" s="201" t="e">
        <f>Tabela115[[#This Row],[FINALIDADE
Fiscalização
(+)
Suplementação
 proposta para a
_ª Reformulação]]/Tabela115[[#This Row],[FINALIDADE
Fiscalização
Orçamento 
Atualizado]]</f>
        <v>#DIV/0!</v>
      </c>
      <c r="BJ274" s="93"/>
      <c r="BK274" s="201" t="e">
        <f>Tabela115[[#This Row],[FINALIDADE
Fiscalização
(-)
Redução
proposta para a
_ª Reformulação]]/Tabela115[[#This Row],[FINALIDADE
Fiscalização
Orçamento 
Atualizado]]</f>
        <v>#DIV/0!</v>
      </c>
      <c r="BL274" s="235">
        <f>Tabela115[[#This Row],[FINALIDADE
Fiscalização
Orçamento 
Atualizado]]+Tabela115[[#This Row],[FINALIDADE
Fiscalização
(+)
Suplementação
 proposta para a
_ª Reformulação]]+Tabela115[[#This Row],[FINALIDADE
Fiscalização
(-)
Redução
proposta para a
_ª Reformulação]]</f>
        <v>0</v>
      </c>
      <c r="BM274" s="31"/>
      <c r="BN274" s="93"/>
      <c r="BO274" s="93">
        <f>Tabela115[[#This Row],[FINALIDADE
Registro
Proposta Orçamentária Inicial]]+Tabela115[[#This Row],[FINALIDADE
Registro
Transposições Orçamentárias 
Nº __ a __ 
e
Reformulações
aprovadas]]</f>
        <v>0</v>
      </c>
      <c r="BP274" s="93"/>
      <c r="BQ274" s="202" t="e">
        <f>Tabela115[[#This Row],[FINALIDADE
Registro
Despesa Liquidada até __/__/____]]/Tabela115[[#This Row],[FINALIDADE
Registro
Orçamento 
Atualizado]]</f>
        <v>#DIV/0!</v>
      </c>
      <c r="BR274" s="93"/>
      <c r="BS274" s="202" t="e">
        <f>Tabela115[[#This Row],[FINALIDADE
Registro
(+)
Suplementação
 proposta para a
_ª Reformulação]]/Tabela115[[#This Row],[FINALIDADE
Registro
Orçamento 
Atualizado]]</f>
        <v>#DIV/0!</v>
      </c>
      <c r="BT274" s="93"/>
      <c r="BU274" s="202" t="e">
        <f>Tabela115[[#This Row],[FINALIDADE
Registro
(-)
Redução
proposta para a
_ª Reformulação]]/Tabela115[[#This Row],[FINALIDADE
Registro
Orçamento 
Atualizado]]</f>
        <v>#DIV/0!</v>
      </c>
      <c r="BV274" s="235">
        <f>Tabela115[[#This Row],[FINALIDADE
Registro
Orçamento 
Atualizado]]+Tabela115[[#This Row],[FINALIDADE
Registro
(+)
Suplementação
 proposta para a
_ª Reformulação]]+Tabela115[[#This Row],[FINALIDADE
Registro
(-)
Redução
proposta para a
_ª Reformulação]]</f>
        <v>0</v>
      </c>
      <c r="BW274" s="244"/>
      <c r="BX274" s="31"/>
      <c r="BY274" s="93">
        <f>Tabela115[[#This Row],[FINALIDADE
Julgamento e Normatização
Proposta Orçamentária Inicial]]+Tabela115[[#This Row],[FINALIDADE
Julgamento e Normatização
Transposições Orçamentárias 
Nº __ a __ 
e
Reformulações
aprovadas]]</f>
        <v>0</v>
      </c>
      <c r="BZ274" s="93"/>
      <c r="CA274" s="201" t="e">
        <f>Tabela115[[#This Row],[FINALIDADE
Julgamento e Normatização
Despesa Liquidada até __/__/____]]/Tabela115[[#This Row],[FINALIDADE
Julgamento e Normatização
Orçamento 
Atualizado]]</f>
        <v>#DIV/0!</v>
      </c>
      <c r="CB274" s="93"/>
      <c r="CC274" s="201" t="e">
        <f>Tabela115[[#This Row],[FINALIDADE
Julgamento e Normatização
(+)
Suplementação
 proposta para a
_ª Reformulação]]/Tabela115[[#This Row],[FINALIDADE
Julgamento e Normatização
Orçamento 
Atualizado]]</f>
        <v>#DIV/0!</v>
      </c>
      <c r="CD274" s="93"/>
      <c r="CE274" s="201" t="e">
        <f>Tabela115[[#This Row],[FINALIDADE
Julgamento e Normatização
(-)
Redução
proposta para a
_ª Reformulação]]/Tabela115[[#This Row],[FINALIDADE
Julgamento e Normatização
Orçamento 
Atualizado]]</f>
        <v>#DIV/0!</v>
      </c>
      <c r="CF274" s="235">
        <f>Tabela115[[#This Row],[FINALIDADE
Julgamento e Normatização
Orçamento 
Atualizado]]+Tabela115[[#This Row],[FINALIDADE
Julgamento e Normatização
(+)
Suplementação
 proposta para a
_ª Reformulação]]+Tabela115[[#This Row],[FINALIDADE
Julgamento e Normatização
(-)
Redução
proposta para a
_ª Reformulação]]</f>
        <v>0</v>
      </c>
      <c r="CG274" s="210">
        <f>Tabela115[[#This Row],[FINALIDADE
Fiscalização
Proposta Orçamentária Atualizada após a 
_ª REFORMULAÇÃO]]+Tabela115[[#This Row],[FINALIDADE
Registro
Proposta Orçamentária Atualizada após a 
_ª REFORMULAÇÃO]]+Tabela115[[#This Row],[FINALIDADE
Julgamento e Normatização
Proposta Orçamentária Atualizada após a 
_ª REFORMULAÇÃO]]</f>
        <v>0</v>
      </c>
      <c r="CH274" s="31"/>
      <c r="CI274" s="31"/>
      <c r="CJ274" s="31">
        <f>Tabela115[[#This Row],[GESTÃO
Comunicação 
e Eventos
Proposta Orçamentária Inicial]]+Tabela115[[#This Row],[GESTÃO
Comunicação 
e Eventos
Transposições Orçamentárias 
Nº __ a __ 
e
Reformulações
aprovadas]]</f>
        <v>0</v>
      </c>
      <c r="CK274" s="93"/>
      <c r="CL274" s="201" t="e">
        <f>Tabela115[[#This Row],[GESTÃO
Comunicação 
e Eventos
Despesa Liquidada até __/__/____]]/Tabela115[[#This Row],[GESTÃO
Comunicação 
e Eventos
Orçamento 
Atualizado]]</f>
        <v>#DIV/0!</v>
      </c>
      <c r="CM274" s="93"/>
      <c r="CN274" s="201" t="e">
        <f>Tabela115[[#This Row],[GESTÃO
Comunicação 
e Eventos
(+)
Suplementação
 proposta para a
_ª Reformulação]]/Tabela115[[#This Row],[GESTÃO
Comunicação 
e Eventos
Orçamento 
Atualizado]]</f>
        <v>#DIV/0!</v>
      </c>
      <c r="CO274" s="93"/>
      <c r="CP274" s="201" t="e">
        <f>-Tabela115[[#This Row],[GESTÃO
Comunicação 
e Eventos
(-)
Redução
proposta para a
_ª Reformulação]]/Tabela115[[#This Row],[GESTÃO
Comunicação 
e Eventos
Orçamento 
Atualizado]]</f>
        <v>#DIV/0!</v>
      </c>
      <c r="CQ274" s="235">
        <f>Tabela115[[#This Row],[GESTÃO
Comunicação 
e Eventos
Orçamento 
Atualizado]]+Tabela115[[#This Row],[GESTÃO
Comunicação 
e Eventos
(+)
Suplementação
 proposta para a
_ª Reformulação]]+Tabela115[[#This Row],[GESTÃO
Comunicação 
e Eventos
(-)
Redução
proposta para a
_ª Reformulação]]</f>
        <v>0</v>
      </c>
      <c r="CR274" s="31"/>
      <c r="CS274" s="31"/>
      <c r="CT274" s="31">
        <f>Tabela115[[#This Row],[GESTÃO
Suporte Técnico-Administrativo
Proposta Orçamentária Inicial]]+Tabela115[[#This Row],[GESTÃO
Suporte Técnico-Administrativo
Transposições Orçamentárias 
Nº __ a __ 
e
Reformulações
aprovadas]]</f>
        <v>0</v>
      </c>
      <c r="CU274" s="93"/>
      <c r="CV274" s="201" t="e">
        <f>Tabela115[[#This Row],[GESTÃO
Suporte Técnico-Administrativo
Despesa Liquidada até __/__/____]]/Tabela115[[#This Row],[GESTÃO
Suporte Técnico-Administrativo
Orçamento 
Atualizado]]</f>
        <v>#DIV/0!</v>
      </c>
      <c r="CW274" s="93"/>
      <c r="CX274" s="201" t="e">
        <f>Tabela115[[#This Row],[GESTÃO
Suporte Técnico-Administrativo
(+)
Suplementação
 proposta para a
_ª Reformulação]]/Tabela115[[#This Row],[GESTÃO
Suporte Técnico-Administrativo
Orçamento 
Atualizado]]</f>
        <v>#DIV/0!</v>
      </c>
      <c r="CY274" s="93"/>
      <c r="CZ274" s="203" t="e">
        <f>-Tabela115[[#This Row],[GESTÃO
Suporte Técnico-Administrativo
(-)
Redução
proposta para a
_ª Reformulação]]/Tabela115[[#This Row],[GESTÃO
Suporte Técnico-Administrativo
Orçamento 
Atualizado]]</f>
        <v>#DIV/0!</v>
      </c>
      <c r="DA274" s="235">
        <f>Tabela115[[#This Row],[GESTÃO
Suporte Técnico-Administrativo
Orçamento 
Atualizado]]+Tabela115[[#This Row],[GESTÃO
Suporte Técnico-Administrativo
(+)
Suplementação
 proposta para a
_ª Reformulação]]+Tabela115[[#This Row],[GESTÃO
Suporte Técnico-Administrativo
(-)
Redução
proposta para a
_ª Reformulação]]</f>
        <v>0</v>
      </c>
      <c r="DB274" s="31"/>
      <c r="DC274" s="31"/>
      <c r="DD274" s="31">
        <f>Tabela115[[#This Row],[GESTÃO
Tecnologia da
Informação
Proposta Orçamentária Inicial]]+Tabela115[[#This Row],[GESTÃO
Tecnologia da
Informação
Transposições Orçamentárias 
Nº __ a __ 
e
Reformulações
aprovadas]]</f>
        <v>0</v>
      </c>
      <c r="DE274" s="93"/>
      <c r="DF274" s="201" t="e">
        <f>Tabela115[[#This Row],[GESTÃO
Tecnologia da
Informação
Despesa Liquidada até __/__/____]]/Tabela115[[#This Row],[GESTÃO
Tecnologia da
Informação
Orçamento 
Atualizado]]</f>
        <v>#DIV/0!</v>
      </c>
      <c r="DG274" s="93"/>
      <c r="DH274" s="201" t="e">
        <f>Tabela115[[#This Row],[GESTÃO
Tecnologia da
Informação
(+)
Suplementação
 proposta para a
_ª Reformulação]]/Tabela115[[#This Row],[GESTÃO
Tecnologia da
Informação
Orçamento 
Atualizado]]</f>
        <v>#DIV/0!</v>
      </c>
      <c r="DI274" s="93"/>
      <c r="DJ274" s="201" t="e">
        <f>-Tabela115[[#This Row],[GESTÃO
Tecnologia da
Informação
(-)
Redução
proposta para a
_ª Reformulação]]/Tabela115[[#This Row],[GESTÃO
Tecnologia da
Informação
Orçamento 
Atualizado]]</f>
        <v>#DIV/0!</v>
      </c>
      <c r="DK274" s="235">
        <f>Tabela115[[#This Row],[GESTÃO
Tecnologia da
Informação
Orçamento 
Atualizado]]+Tabela115[[#This Row],[GESTÃO
Tecnologia da
Informação
(+)
Suplementação
 proposta para a
_ª Reformulação]]+Tabela115[[#This Row],[GESTÃO
Tecnologia da
Informação
(-)
Redução
proposta para a
_ª Reformulação]]</f>
        <v>0</v>
      </c>
      <c r="DL274" s="31"/>
      <c r="DM274" s="31"/>
      <c r="DN274" s="31">
        <f>Tabela115[[#This Row],[GESTÃO
Infraestrutura
Proposta Orçamentária Inicial]]+Tabela115[[#This Row],[GESTÃO
Infraestrutura
Transposições Orçamentárias 
Nº __ a __ 
e
Reformulações
aprovadas]]</f>
        <v>0</v>
      </c>
      <c r="DO274" s="93"/>
      <c r="DP274" s="201" t="e">
        <f>Tabela115[[#This Row],[GESTÃO
Infraestrutura
Despesa Liquidada até __/__/____]]/Tabela115[[#This Row],[GESTÃO
Infraestrutura
Orçamento 
Atualizado]]</f>
        <v>#DIV/0!</v>
      </c>
      <c r="DQ274" s="93"/>
      <c r="DR274" s="201" t="e">
        <f>Tabela115[[#This Row],[GESTÃO
Infraestrutura
(+)
Suplementação
 proposta para a
_ª Reformulação]]/Tabela115[[#This Row],[GESTÃO
Infraestrutura
Orçamento 
Atualizado]]</f>
        <v>#DIV/0!</v>
      </c>
      <c r="DS274" s="93"/>
      <c r="DT274" s="201" t="e">
        <f>Tabela115[[#This Row],[GESTÃO
Infraestrutura
(-)
Redução
proposta para a
_ª Reformulação]]/Tabela115[[#This Row],[GESTÃO
Infraestrutura
Orçamento 
Atualizado]]</f>
        <v>#DIV/0!</v>
      </c>
      <c r="DU274" s="235">
        <f>Tabela115[[#This Row],[GESTÃO
Infraestrutura
Orçamento 
Atualizado]]+Tabela115[[#This Row],[GESTÃO
Infraestrutura
(+)
Suplementação
 proposta para a
_ª Reformulação]]+Tabela115[[#This Row],[GESTÃO
Infraestrutura
(-)
Redução
proposta para a
_ª Reformulação]]</f>
        <v>0</v>
      </c>
      <c r="DV274" s="210">
        <f>Tabela115[[#This Row],[GESTÃO
Comunicação 
e Eventos
Proposta Orçamentária Atualizada após a 
_ª REFORMULAÇÃO]]+Tabela115[[#This Row],[GESTÃO
Suporte Técnico-Administrativo
Proposta Orçamentária Atualizada após a 
_ª REFORMULAÇÃO]]+Tabela115[[#This Row],[GESTÃO
Tecnologia da
Informação
Proposta Orçamentária Atualizada após a 
_ª REFORMULAÇÃO]]+Tabela115[[#This Row],[GESTÃO
Infraestrutura
Proposta Orçamentária Atualizada após a 
_ª REFORMULAÇÃO]]</f>
        <v>0</v>
      </c>
      <c r="DW274" s="89"/>
    </row>
  </sheetData>
  <sheetProtection selectLockedCells="1" selectUnlockedCells="1"/>
  <mergeCells count="4">
    <mergeCell ref="A3:M3"/>
    <mergeCell ref="A4:M4"/>
    <mergeCell ref="A2:M2"/>
    <mergeCell ref="A1:M1"/>
  </mergeCells>
  <conditionalFormatting sqref="D7:E9 D57:E175 D11:E54">
    <cfRule type="cellIs" dxfId="249" priority="2" operator="lessThan">
      <formula>0</formula>
    </cfRule>
  </conditionalFormatting>
  <conditionalFormatting sqref="D55:E56">
    <cfRule type="cellIs" dxfId="248" priority="1" operator="lessThan">
      <formula>0</formula>
    </cfRule>
  </conditionalFormatting>
  <printOptions horizontalCentered="1"/>
  <pageMargins left="0.51181102362204722" right="0.11811023622047245" top="0" bottom="0" header="0.31496062992125984" footer="0.31496062992125984"/>
  <pageSetup paperSize="8" scale="65" firstPageNumber="0" fitToHeight="0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1171-7F61-4259-909E-27703634BA08}">
  <sheetPr>
    <pageSetUpPr fitToPage="1"/>
  </sheetPr>
  <dimension ref="A1:M65"/>
  <sheetViews>
    <sheetView showGridLines="0" topLeftCell="A31" workbookViewId="0">
      <selection activeCell="A57" sqref="A57:XFD64"/>
    </sheetView>
  </sheetViews>
  <sheetFormatPr defaultColWidth="9.140625" defaultRowHeight="12.75" x14ac:dyDescent="0.25"/>
  <cols>
    <col min="1" max="1" width="16" style="1" customWidth="1"/>
    <col min="2" max="2" width="58.5703125" style="1" customWidth="1"/>
    <col min="3" max="3" width="19.140625" style="1" customWidth="1"/>
    <col min="4" max="4" width="23.42578125" style="1" customWidth="1"/>
    <col min="5" max="5" width="16.7109375" style="1" customWidth="1"/>
    <col min="6" max="6" width="16.140625" style="1" bestFit="1" customWidth="1"/>
    <col min="7" max="7" width="60.28515625" style="1" bestFit="1" customWidth="1"/>
    <col min="8" max="8" width="18" style="1" customWidth="1"/>
    <col min="9" max="9" width="19.7109375" style="1" customWidth="1"/>
    <col min="10" max="10" width="15.28515625" style="1" customWidth="1"/>
    <col min="11" max="11" width="12.7109375" style="1" customWidth="1"/>
    <col min="12" max="16384" width="9.140625" style="1"/>
  </cols>
  <sheetData>
    <row r="1" spans="1:11" ht="18" customHeight="1" x14ac:dyDescent="0.25">
      <c r="A1" s="458" t="s">
        <v>422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8" customHeight="1" x14ac:dyDescent="0.25">
      <c r="A2" s="459" t="s">
        <v>1091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:11" ht="18" customHeight="1" x14ac:dyDescent="0.25">
      <c r="A3" s="460" t="s">
        <v>1072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</row>
    <row r="4" spans="1:11" ht="18" customHeight="1" thickBot="1" x14ac:dyDescent="0.3">
      <c r="A4" s="460" t="s">
        <v>423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1:11" s="35" customFormat="1" ht="84.75" customHeight="1" thickTop="1" x14ac:dyDescent="0.25">
      <c r="A5" s="142" t="s">
        <v>1033</v>
      </c>
      <c r="B5" s="143" t="s">
        <v>1047</v>
      </c>
      <c r="C5" s="346" t="s">
        <v>1095</v>
      </c>
      <c r="D5" s="278" t="s">
        <v>1076</v>
      </c>
      <c r="E5" s="357" t="s">
        <v>1074</v>
      </c>
      <c r="F5" s="142" t="s">
        <v>335</v>
      </c>
      <c r="G5" s="143" t="s">
        <v>293</v>
      </c>
      <c r="H5" s="344" t="s">
        <v>1094</v>
      </c>
      <c r="I5" s="278" t="s">
        <v>1077</v>
      </c>
      <c r="J5" s="357" t="s">
        <v>1075</v>
      </c>
      <c r="K5" s="357"/>
    </row>
    <row r="6" spans="1:11" s="35" customFormat="1" ht="15" customHeight="1" x14ac:dyDescent="0.25">
      <c r="A6" s="157" t="s">
        <v>0</v>
      </c>
      <c r="B6" s="158" t="s">
        <v>894</v>
      </c>
      <c r="C6" s="347">
        <f>C7+C42</f>
        <v>0</v>
      </c>
      <c r="D6" s="352">
        <f>D7+D42</f>
        <v>0</v>
      </c>
      <c r="E6" s="372" t="e">
        <f>Tabela136[[#This Row],[ORÇAMENTO
ATUALIZADO
APÓS A
_ª
REFORMULAÇÃO
RECEITA]]/Tabela136[[#This Row],[PROPOSTA ORÇAMENTÁRIA
INICIALMENTE
 PREVISTA
RECEITA]]</f>
        <v>#DIV/0!</v>
      </c>
      <c r="F6" s="160" t="s">
        <v>112</v>
      </c>
      <c r="G6" s="161" t="s">
        <v>113</v>
      </c>
      <c r="H6" s="366">
        <f>H7+H37</f>
        <v>0</v>
      </c>
      <c r="I6" s="370">
        <f>I7+I37</f>
        <v>0</v>
      </c>
      <c r="J6" s="372" t="e">
        <f>Tabela136[[#This Row],[ORÇAMENTO
ATUALIZADO
APÓS A
_ª
REFORMULAÇÃO
DESPESA]]/Tabela136[[#This Row],[PROPOSTA ORÇAMENTÁRIA
INICIALMENTE FIXADA
DESPESA]]</f>
        <v>#DIV/0!</v>
      </c>
      <c r="K6" s="345"/>
    </row>
    <row r="7" spans="1:11" ht="15" customHeight="1" x14ac:dyDescent="0.25">
      <c r="A7" s="160" t="s">
        <v>2</v>
      </c>
      <c r="B7" s="161" t="s">
        <v>574</v>
      </c>
      <c r="C7" s="347">
        <f>C8+C11+C18+C19+C21+C27+C36+C37</f>
        <v>0</v>
      </c>
      <c r="D7" s="352">
        <f>D8+D11+D18+D19+D21+D27+D36+D37</f>
        <v>0</v>
      </c>
      <c r="E7" s="373" t="e">
        <f>Tabela136[[#This Row],[ORÇAMENTO
ATUALIZADO
APÓS A
_ª
REFORMULAÇÃO
RECEITA]]/Tabela136[[#This Row],[PROPOSTA ORÇAMENTÁRIA
INICIALMENTE
 PREVISTA
RECEITA]]</f>
        <v>#DIV/0!</v>
      </c>
      <c r="F7" s="160" t="s">
        <v>114</v>
      </c>
      <c r="G7" s="161" t="s">
        <v>811</v>
      </c>
      <c r="H7" s="347">
        <f>H8+H11+H12+H25+H28+H34+H35+H36</f>
        <v>0</v>
      </c>
      <c r="I7" s="352">
        <f>I8+I11+I12+I25+I28+I34+I35+I36</f>
        <v>0</v>
      </c>
      <c r="J7" s="373" t="e">
        <f>Tabela136[[#This Row],[ORÇAMENTO
ATUALIZADO
APÓS A
_ª
REFORMULAÇÃO
DESPESA]]/Tabela136[[#This Row],[PROPOSTA ORÇAMENTÁRIA
INICIALMENTE FIXADA
DESPESA]]</f>
        <v>#DIV/0!</v>
      </c>
      <c r="K7" s="345"/>
    </row>
    <row r="8" spans="1:11" s="4" customFormat="1" ht="12.75" customHeight="1" x14ac:dyDescent="0.25">
      <c r="A8" s="145" t="s">
        <v>424</v>
      </c>
      <c r="B8" s="15" t="s">
        <v>425</v>
      </c>
      <c r="C8" s="351">
        <f>C9</f>
        <v>0</v>
      </c>
      <c r="D8" s="356">
        <f>D9</f>
        <v>0</v>
      </c>
      <c r="E8" s="374" t="e">
        <f>Tabela136[[#This Row],[ORÇAMENTO
ATUALIZADO
APÓS A
_ª
REFORMULAÇÃO
RECEITA]]/Tabela136[[#This Row],[PROPOSTA ORÇAMENTÁRIA
INICIALMENTE
 PREVISTA
RECEITA]]</f>
        <v>#DIV/0!</v>
      </c>
      <c r="F8" s="145" t="s">
        <v>115</v>
      </c>
      <c r="G8" s="15" t="s">
        <v>116</v>
      </c>
      <c r="H8" s="351">
        <f t="shared" ref="H8" si="0">H9+H10</f>
        <v>0</v>
      </c>
      <c r="I8" s="356">
        <f t="shared" ref="I8:I10" si="1">I9+I10</f>
        <v>0</v>
      </c>
      <c r="J8" s="374" t="e">
        <f>Tabela136[[#This Row],[ORÇAMENTO
ATUALIZADO
APÓS A
_ª
REFORMULAÇÃO
DESPESA]]/Tabela136[[#This Row],[PROPOSTA ORÇAMENTÁRIA
INICIALMENTE FIXADA
DESPESA]]</f>
        <v>#DIV/0!</v>
      </c>
      <c r="K8" s="6"/>
    </row>
    <row r="9" spans="1:11" ht="12.75" customHeight="1" x14ac:dyDescent="0.25">
      <c r="A9" s="147" t="s">
        <v>427</v>
      </c>
      <c r="B9" s="42" t="s">
        <v>863</v>
      </c>
      <c r="C9" s="350">
        <f>C10</f>
        <v>0</v>
      </c>
      <c r="D9" s="355">
        <f>D10</f>
        <v>0</v>
      </c>
      <c r="E9" s="375" t="e">
        <f>Tabela136[[#This Row],[ORÇAMENTO
ATUALIZADO
APÓS A
_ª
REFORMULAÇÃO
RECEITA]]/Tabela136[[#This Row],[PROPOSTA ORÇAMENTÁRIA
INICIALMENTE
 PREVISTA
RECEITA]]</f>
        <v>#DIV/0!</v>
      </c>
      <c r="F9" s="147" t="s">
        <v>117</v>
      </c>
      <c r="G9" s="107" t="s">
        <v>405</v>
      </c>
      <c r="H9" s="350">
        <f t="shared" ref="H9" si="2">H10+H11</f>
        <v>0</v>
      </c>
      <c r="I9" s="355">
        <f t="shared" si="1"/>
        <v>0</v>
      </c>
      <c r="J9" s="375" t="e">
        <f>Tabela136[[#This Row],[ORÇAMENTO
ATUALIZADO
APÓS A
_ª
REFORMULAÇÃO
DESPESA]]/Tabela136[[#This Row],[PROPOSTA ORÇAMENTÁRIA
INICIALMENTE FIXADA
DESPESA]]</f>
        <v>#DIV/0!</v>
      </c>
      <c r="K9" s="89"/>
    </row>
    <row r="10" spans="1:11" ht="12.75" customHeight="1" x14ac:dyDescent="0.25">
      <c r="A10" s="147" t="s">
        <v>437</v>
      </c>
      <c r="B10" s="42" t="s">
        <v>864</v>
      </c>
      <c r="C10" s="350"/>
      <c r="D10" s="355"/>
      <c r="E10" s="375" t="e">
        <f>Tabela136[[#This Row],[ORÇAMENTO
ATUALIZADO
APÓS A
_ª
REFORMULAÇÃO
RECEITA]]/Tabela136[[#This Row],[PROPOSTA ORÇAMENTÁRIA
INICIALMENTE
 PREVISTA
RECEITA]]</f>
        <v>#DIV/0!</v>
      </c>
      <c r="F10" s="147" t="s">
        <v>131</v>
      </c>
      <c r="G10" s="107" t="s">
        <v>404</v>
      </c>
      <c r="H10" s="350">
        <f t="shared" ref="H10" si="3">H11+H12</f>
        <v>0</v>
      </c>
      <c r="I10" s="355">
        <f t="shared" si="1"/>
        <v>0</v>
      </c>
      <c r="J10" s="375" t="e">
        <f>Tabela136[[#This Row],[ORÇAMENTO
ATUALIZADO
APÓS A
_ª
REFORMULAÇÃO
DESPESA]]/Tabela136[[#This Row],[PROPOSTA ORÇAMENTÁRIA
INICIALMENTE FIXADA
DESPESA]]</f>
        <v>#DIV/0!</v>
      </c>
      <c r="K10" s="89"/>
    </row>
    <row r="11" spans="1:11" ht="12.75" customHeight="1" x14ac:dyDescent="0.25">
      <c r="A11" s="150" t="s">
        <v>426</v>
      </c>
      <c r="B11" s="51" t="s">
        <v>576</v>
      </c>
      <c r="C11" s="351">
        <f>C12+C15</f>
        <v>0</v>
      </c>
      <c r="D11" s="356">
        <f>D12+D15</f>
        <v>0</v>
      </c>
      <c r="E11" s="374" t="e">
        <f>Tabela136[[#This Row],[ORÇAMENTO
ATUALIZADO
APÓS A
_ª
REFORMULAÇÃO
RECEITA]]/Tabela136[[#This Row],[PROPOSTA ORÇAMENTÁRIA
INICIALMENTE
 PREVISTA
RECEITA]]</f>
        <v>#DIV/0!</v>
      </c>
      <c r="F11" s="145" t="s">
        <v>590</v>
      </c>
      <c r="G11" s="15" t="s">
        <v>591</v>
      </c>
      <c r="H11" s="351"/>
      <c r="I11" s="356"/>
      <c r="J11" s="374" t="e">
        <f>Tabela136[[#This Row],[ORÇAMENTO
ATUALIZADO
APÓS A
_ª
REFORMULAÇÃO
DESPESA]]/Tabela136[[#This Row],[PROPOSTA ORÇAMENTÁRIA
INICIALMENTE FIXADA
DESPESA]]</f>
        <v>#DIV/0!</v>
      </c>
      <c r="K11" s="6"/>
    </row>
    <row r="12" spans="1:11" ht="12.75" customHeight="1" x14ac:dyDescent="0.25">
      <c r="A12" s="152" t="s">
        <v>433</v>
      </c>
      <c r="B12" s="42" t="s">
        <v>867</v>
      </c>
      <c r="C12" s="350">
        <f>C13+C14</f>
        <v>0</v>
      </c>
      <c r="D12" s="355">
        <f>D13+D14</f>
        <v>0</v>
      </c>
      <c r="E12" s="375" t="e">
        <f>Tabela136[[#This Row],[ORÇAMENTO
ATUALIZADO
APÓS A
_ª
REFORMULAÇÃO
RECEITA]]/Tabela136[[#This Row],[PROPOSTA ORÇAMENTÁRIA
INICIALMENTE
 PREVISTA
RECEITA]]</f>
        <v>#DIV/0!</v>
      </c>
      <c r="F12" s="145" t="s">
        <v>136</v>
      </c>
      <c r="G12" s="15" t="s">
        <v>137</v>
      </c>
      <c r="H12" s="351">
        <f>H13+H14+H15+H20+H21+H22+H23+H24</f>
        <v>0</v>
      </c>
      <c r="I12" s="356">
        <f>I13+I14+I15+I20+I21+I22+I23+I24</f>
        <v>0</v>
      </c>
      <c r="J12" s="374" t="e">
        <f>Tabela136[[#This Row],[ORÇAMENTO
ATUALIZADO
APÓS A
_ª
REFORMULAÇÃO
DESPESA]]/Tabela136[[#This Row],[PROPOSTA ORÇAMENTÁRIA
INICIALMENTE FIXADA
DESPESA]]</f>
        <v>#DIV/0!</v>
      </c>
      <c r="K12" s="6"/>
    </row>
    <row r="13" spans="1:11" ht="12.75" customHeight="1" x14ac:dyDescent="0.25">
      <c r="A13" s="152" t="s">
        <v>434</v>
      </c>
      <c r="B13" s="42" t="s">
        <v>868</v>
      </c>
      <c r="C13" s="350"/>
      <c r="D13" s="355"/>
      <c r="E13" s="375" t="e">
        <f>Tabela136[[#This Row],[ORÇAMENTO
ATUALIZADO
APÓS A
_ª
REFORMULAÇÃO
RECEITA]]/Tabela136[[#This Row],[PROPOSTA ORÇAMENTÁRIA
INICIALMENTE
 PREVISTA
RECEITA]]</f>
        <v>#DIV/0!</v>
      </c>
      <c r="F13" s="147" t="s">
        <v>138</v>
      </c>
      <c r="G13" s="107" t="s">
        <v>406</v>
      </c>
      <c r="H13" s="350"/>
      <c r="I13" s="355"/>
      <c r="J13" s="375" t="e">
        <f>Tabela136[[#This Row],[ORÇAMENTO
ATUALIZADO
APÓS A
_ª
REFORMULAÇÃO
DESPESA]]/Tabela136[[#This Row],[PROPOSTA ORÇAMENTÁRIA
INICIALMENTE FIXADA
DESPESA]]</f>
        <v>#DIV/0!</v>
      </c>
      <c r="K13" s="89"/>
    </row>
    <row r="14" spans="1:11" ht="12.75" customHeight="1" x14ac:dyDescent="0.25">
      <c r="A14" s="152" t="s">
        <v>438</v>
      </c>
      <c r="B14" s="42" t="s">
        <v>869</v>
      </c>
      <c r="C14" s="350"/>
      <c r="D14" s="355"/>
      <c r="E14" s="375" t="e">
        <f>Tabela136[[#This Row],[ORÇAMENTO
ATUALIZADO
APÓS A
_ª
REFORMULAÇÃO
RECEITA]]/Tabela136[[#This Row],[PROPOSTA ORÇAMENTÁRIA
INICIALMENTE
 PREVISTA
RECEITA]]</f>
        <v>#DIV/0!</v>
      </c>
      <c r="F14" s="147" t="s">
        <v>145</v>
      </c>
      <c r="G14" s="107" t="s">
        <v>407</v>
      </c>
      <c r="H14" s="350"/>
      <c r="I14" s="355"/>
      <c r="J14" s="375" t="e">
        <f>Tabela136[[#This Row],[ORÇAMENTO
ATUALIZADO
APÓS A
_ª
REFORMULAÇÃO
DESPESA]]/Tabela136[[#This Row],[PROPOSTA ORÇAMENTÁRIA
INICIALMENTE FIXADA
DESPESA]]</f>
        <v>#DIV/0!</v>
      </c>
      <c r="K14" s="89"/>
    </row>
    <row r="15" spans="1:11" ht="12.75" customHeight="1" x14ac:dyDescent="0.25">
      <c r="A15" s="152" t="s">
        <v>442</v>
      </c>
      <c r="B15" s="42" t="s">
        <v>870</v>
      </c>
      <c r="C15" s="350">
        <f>C16+C17</f>
        <v>0</v>
      </c>
      <c r="D15" s="355">
        <f>D16+D17</f>
        <v>0</v>
      </c>
      <c r="E15" s="375" t="e">
        <f>Tabela136[[#This Row],[ORÇAMENTO
ATUALIZADO
APÓS A
_ª
REFORMULAÇÃO
RECEITA]]/Tabela136[[#This Row],[PROPOSTA ORÇAMENTÁRIA
INICIALMENTE
 PREVISTA
RECEITA]]</f>
        <v>#DIV/0!</v>
      </c>
      <c r="F15" s="147" t="s">
        <v>151</v>
      </c>
      <c r="G15" s="107" t="s">
        <v>408</v>
      </c>
      <c r="H15" s="350">
        <f>H16+H17+H18+H19</f>
        <v>0</v>
      </c>
      <c r="I15" s="355">
        <f>I16+I17+I18+I19</f>
        <v>0</v>
      </c>
      <c r="J15" s="375" t="e">
        <f>Tabela136[[#This Row],[ORÇAMENTO
ATUALIZADO
APÓS A
_ª
REFORMULAÇÃO
DESPESA]]/Tabela136[[#This Row],[PROPOSTA ORÇAMENTÁRIA
INICIALMENTE FIXADA
DESPESA]]</f>
        <v>#DIV/0!</v>
      </c>
      <c r="K15" s="89"/>
    </row>
    <row r="16" spans="1:11" ht="12.75" customHeight="1" x14ac:dyDescent="0.25">
      <c r="A16" s="152" t="s">
        <v>444</v>
      </c>
      <c r="B16" s="42" t="s">
        <v>871</v>
      </c>
      <c r="C16" s="350"/>
      <c r="D16" s="355"/>
      <c r="E16" s="375" t="e">
        <f>Tabela136[[#This Row],[ORÇAMENTO
ATUALIZADO
APÓS A
_ª
REFORMULAÇÃO
RECEITA]]/Tabela136[[#This Row],[PROPOSTA ORÇAMENTÁRIA
INICIALMENTE
 PREVISTA
RECEITA]]</f>
        <v>#DIV/0!</v>
      </c>
      <c r="F16" s="147" t="s">
        <v>153</v>
      </c>
      <c r="G16" s="86" t="s">
        <v>336</v>
      </c>
      <c r="H16" s="350"/>
      <c r="I16" s="355"/>
      <c r="J16" s="375" t="e">
        <f>Tabela136[[#This Row],[ORÇAMENTO
ATUALIZADO
APÓS A
_ª
REFORMULAÇÃO
DESPESA]]/Tabela136[[#This Row],[PROPOSTA ORÇAMENTÁRIA
INICIALMENTE FIXADA
DESPESA]]</f>
        <v>#DIV/0!</v>
      </c>
      <c r="K16" s="89"/>
    </row>
    <row r="17" spans="1:11" ht="12.75" customHeight="1" x14ac:dyDescent="0.25">
      <c r="A17" s="152" t="s">
        <v>464</v>
      </c>
      <c r="B17" s="42" t="s">
        <v>872</v>
      </c>
      <c r="C17" s="350"/>
      <c r="D17" s="355"/>
      <c r="E17" s="375" t="e">
        <f>Tabela136[[#This Row],[ORÇAMENTO
ATUALIZADO
APÓS A
_ª
REFORMULAÇÃO
RECEITA]]/Tabela136[[#This Row],[PROPOSTA ORÇAMENTÁRIA
INICIALMENTE
 PREVISTA
RECEITA]]</f>
        <v>#DIV/0!</v>
      </c>
      <c r="F17" s="147" t="s">
        <v>162</v>
      </c>
      <c r="G17" s="86" t="s">
        <v>337</v>
      </c>
      <c r="H17" s="350"/>
      <c r="I17" s="355"/>
      <c r="J17" s="375" t="e">
        <f>Tabela136[[#This Row],[ORÇAMENTO
ATUALIZADO
APÓS A
_ª
REFORMULAÇÃO
DESPESA]]/Tabela136[[#This Row],[PROPOSTA ORÇAMENTÁRIA
INICIALMENTE FIXADA
DESPESA]]</f>
        <v>#DIV/0!</v>
      </c>
      <c r="K17" s="89"/>
    </row>
    <row r="18" spans="1:11" ht="12.75" customHeight="1" x14ac:dyDescent="0.25">
      <c r="A18" s="150" t="s">
        <v>3</v>
      </c>
      <c r="B18" s="51" t="s">
        <v>285</v>
      </c>
      <c r="C18" s="351"/>
      <c r="D18" s="356"/>
      <c r="E18" s="374" t="e">
        <f>Tabela136[[#This Row],[ORÇAMENTO
ATUALIZADO
APÓS A
_ª
REFORMULAÇÃO
RECEITA]]/Tabela136[[#This Row],[PROPOSTA ORÇAMENTÁRIA
INICIALMENTE
 PREVISTA
RECEITA]]</f>
        <v>#DIV/0!</v>
      </c>
      <c r="F18" s="147" t="s">
        <v>165</v>
      </c>
      <c r="G18" s="86" t="s">
        <v>898</v>
      </c>
      <c r="H18" s="350"/>
      <c r="I18" s="355"/>
      <c r="J18" s="375" t="e">
        <f>Tabela136[[#This Row],[ORÇAMENTO
ATUALIZADO
APÓS A
_ª
REFORMULAÇÃO
DESPESA]]/Tabela136[[#This Row],[PROPOSTA ORÇAMENTÁRIA
INICIALMENTE FIXADA
DESPESA]]</f>
        <v>#DIV/0!</v>
      </c>
      <c r="K18" s="89"/>
    </row>
    <row r="19" spans="1:11" ht="12.75" customHeight="1" x14ac:dyDescent="0.25">
      <c r="A19" s="150" t="s">
        <v>32</v>
      </c>
      <c r="B19" s="51" t="s">
        <v>33</v>
      </c>
      <c r="C19" s="351">
        <f>C20</f>
        <v>0</v>
      </c>
      <c r="D19" s="356">
        <f>D20</f>
        <v>0</v>
      </c>
      <c r="E19" s="374" t="e">
        <f>Tabela136[[#This Row],[ORÇAMENTO
ATUALIZADO
APÓS A
_ª
REFORMULAÇÃO
RECEITA]]/Tabela136[[#This Row],[PROPOSTA ORÇAMENTÁRIA
INICIALMENTE
 PREVISTA
RECEITA]]</f>
        <v>#DIV/0!</v>
      </c>
      <c r="F19" s="147" t="s">
        <v>166</v>
      </c>
      <c r="G19" s="86" t="s">
        <v>338</v>
      </c>
      <c r="H19" s="350"/>
      <c r="I19" s="355"/>
      <c r="J19" s="375" t="e">
        <f>Tabela136[[#This Row],[ORÇAMENTO
ATUALIZADO
APÓS A
_ª
REFORMULAÇÃO
DESPESA]]/Tabela136[[#This Row],[PROPOSTA ORÇAMENTÁRIA
INICIALMENTE FIXADA
DESPESA]]</f>
        <v>#DIV/0!</v>
      </c>
      <c r="K19" s="89"/>
    </row>
    <row r="20" spans="1:11" ht="12.75" customHeight="1" x14ac:dyDescent="0.25">
      <c r="A20" s="152" t="s">
        <v>34</v>
      </c>
      <c r="B20" s="42" t="s">
        <v>873</v>
      </c>
      <c r="C20" s="350"/>
      <c r="D20" s="355"/>
      <c r="E20" s="375" t="e">
        <f>Tabela136[[#This Row],[ORÇAMENTO
ATUALIZADO
APÓS A
_ª
REFORMULAÇÃO
RECEITA]]/Tabela136[[#This Row],[PROPOSTA ORÇAMENTÁRIA
INICIALMENTE
 PREVISTA
RECEITA]]</f>
        <v>#DIV/0!</v>
      </c>
      <c r="F20" s="147" t="s">
        <v>168</v>
      </c>
      <c r="G20" s="107" t="s">
        <v>409</v>
      </c>
      <c r="H20" s="350"/>
      <c r="I20" s="355"/>
      <c r="J20" s="375" t="e">
        <f>Tabela136[[#This Row],[ORÇAMENTO
ATUALIZADO
APÓS A
_ª
REFORMULAÇÃO
DESPESA]]/Tabela136[[#This Row],[PROPOSTA ORÇAMENTÁRIA
INICIALMENTE FIXADA
DESPESA]]</f>
        <v>#DIV/0!</v>
      </c>
      <c r="K20" s="89"/>
    </row>
    <row r="21" spans="1:11" ht="12.75" customHeight="1" x14ac:dyDescent="0.25">
      <c r="A21" s="150" t="s">
        <v>38</v>
      </c>
      <c r="B21" s="51" t="s">
        <v>39</v>
      </c>
      <c r="C21" s="351">
        <f>C22+C23+C24+C25+C26</f>
        <v>0</v>
      </c>
      <c r="D21" s="356">
        <f>D22+D23+D24+D25+D26</f>
        <v>0</v>
      </c>
      <c r="E21" s="374" t="e">
        <f>Tabela136[[#This Row],[ORÇAMENTO
ATUALIZADO
APÓS A
_ª
REFORMULAÇÃO
RECEITA]]/Tabela136[[#This Row],[PROPOSTA ORÇAMENTÁRIA
INICIALMENTE
 PREVISTA
RECEITA]]</f>
        <v>#DIV/0!</v>
      </c>
      <c r="F21" s="147" t="s">
        <v>173</v>
      </c>
      <c r="G21" s="107" t="s">
        <v>901</v>
      </c>
      <c r="H21" s="350"/>
      <c r="I21" s="355"/>
      <c r="J21" s="375" t="e">
        <f>Tabela136[[#This Row],[ORÇAMENTO
ATUALIZADO
APÓS A
_ª
REFORMULAÇÃO
DESPESA]]/Tabela136[[#This Row],[PROPOSTA ORÇAMENTÁRIA
INICIALMENTE FIXADA
DESPESA]]</f>
        <v>#DIV/0!</v>
      </c>
      <c r="K21" s="89"/>
    </row>
    <row r="22" spans="1:11" ht="12.75" customHeight="1" x14ac:dyDescent="0.25">
      <c r="A22" s="152" t="s">
        <v>474</v>
      </c>
      <c r="B22" s="42" t="s">
        <v>874</v>
      </c>
      <c r="C22" s="350"/>
      <c r="D22" s="355"/>
      <c r="E22" s="375" t="e">
        <f>Tabela136[[#This Row],[ORÇAMENTO
ATUALIZADO
APÓS A
_ª
REFORMULAÇÃO
RECEITA]]/Tabela136[[#This Row],[PROPOSTA ORÇAMENTÁRIA
INICIALMENTE
 PREVISTA
RECEITA]]</f>
        <v>#DIV/0!</v>
      </c>
      <c r="F22" s="147" t="s">
        <v>177</v>
      </c>
      <c r="G22" s="107" t="s">
        <v>902</v>
      </c>
      <c r="H22" s="350"/>
      <c r="I22" s="355"/>
      <c r="J22" s="375" t="e">
        <f>Tabela136[[#This Row],[ORÇAMENTO
ATUALIZADO
APÓS A
_ª
REFORMULAÇÃO
DESPESA]]/Tabela136[[#This Row],[PROPOSTA ORÇAMENTÁRIA
INICIALMENTE FIXADA
DESPESA]]</f>
        <v>#DIV/0!</v>
      </c>
      <c r="K22" s="89"/>
    </row>
    <row r="23" spans="1:11" ht="12.75" customHeight="1" x14ac:dyDescent="0.25">
      <c r="A23" s="152" t="s">
        <v>480</v>
      </c>
      <c r="B23" s="42" t="s">
        <v>875</v>
      </c>
      <c r="C23" s="350"/>
      <c r="D23" s="355"/>
      <c r="E23" s="375" t="e">
        <f>Tabela136[[#This Row],[ORÇAMENTO
ATUALIZADO
APÓS A
_ª
REFORMULAÇÃO
RECEITA]]/Tabela136[[#This Row],[PROPOSTA ORÇAMENTÁRIA
INICIALMENTE
 PREVISTA
RECEITA]]</f>
        <v>#DIV/0!</v>
      </c>
      <c r="F23" s="147" t="s">
        <v>178</v>
      </c>
      <c r="G23" s="107" t="s">
        <v>903</v>
      </c>
      <c r="H23" s="350"/>
      <c r="I23" s="355"/>
      <c r="J23" s="375" t="e">
        <f>Tabela136[[#This Row],[ORÇAMENTO
ATUALIZADO
APÓS A
_ª
REFORMULAÇÃO
DESPESA]]/Tabela136[[#This Row],[PROPOSTA ORÇAMENTÁRIA
INICIALMENTE FIXADA
DESPESA]]</f>
        <v>#DIV/0!</v>
      </c>
      <c r="K23" s="89"/>
    </row>
    <row r="24" spans="1:11" ht="12.75" customHeight="1" x14ac:dyDescent="0.25">
      <c r="A24" s="152" t="s">
        <v>483</v>
      </c>
      <c r="B24" s="42" t="s">
        <v>876</v>
      </c>
      <c r="C24" s="350"/>
      <c r="D24" s="355"/>
      <c r="E24" s="375" t="e">
        <f>Tabela136[[#This Row],[ORÇAMENTO
ATUALIZADO
APÓS A
_ª
REFORMULAÇÃO
RECEITA]]/Tabela136[[#This Row],[PROPOSTA ORÇAMENTÁRIA
INICIALMENTE
 PREVISTA
RECEITA]]</f>
        <v>#DIV/0!</v>
      </c>
      <c r="F24" s="147" t="s">
        <v>182</v>
      </c>
      <c r="G24" s="107" t="s">
        <v>410</v>
      </c>
      <c r="H24" s="350"/>
      <c r="I24" s="355"/>
      <c r="J24" s="375" t="e">
        <f>Tabela136[[#This Row],[ORÇAMENTO
ATUALIZADO
APÓS A
_ª
REFORMULAÇÃO
DESPESA]]/Tabela136[[#This Row],[PROPOSTA ORÇAMENTÁRIA
INICIALMENTE FIXADA
DESPESA]]</f>
        <v>#DIV/0!</v>
      </c>
      <c r="K24" s="89"/>
    </row>
    <row r="25" spans="1:11" ht="12.75" customHeight="1" x14ac:dyDescent="0.25">
      <c r="A25" s="152" t="s">
        <v>487</v>
      </c>
      <c r="B25" s="42" t="s">
        <v>877</v>
      </c>
      <c r="C25" s="350"/>
      <c r="D25" s="355"/>
      <c r="E25" s="375" t="e">
        <f>Tabela136[[#This Row],[ORÇAMENTO
ATUALIZADO
APÓS A
_ª
REFORMULAÇÃO
RECEITA]]/Tabela136[[#This Row],[PROPOSTA ORÇAMENTÁRIA
INICIALMENTE
 PREVISTA
RECEITA]]</f>
        <v>#DIV/0!</v>
      </c>
      <c r="F25" s="145" t="s">
        <v>214</v>
      </c>
      <c r="G25" s="15" t="s">
        <v>215</v>
      </c>
      <c r="H25" s="349">
        <f>H26+H27</f>
        <v>0</v>
      </c>
      <c r="I25" s="354">
        <f>I26+I27</f>
        <v>0</v>
      </c>
      <c r="J25" s="374" t="e">
        <f>Tabela136[[#This Row],[ORÇAMENTO
ATUALIZADO
APÓS A
_ª
REFORMULAÇÃO
DESPESA]]/Tabela136[[#This Row],[PROPOSTA ORÇAMENTÁRIA
INICIALMENTE FIXADA
DESPESA]]</f>
        <v>#DIV/0!</v>
      </c>
      <c r="K25" s="94"/>
    </row>
    <row r="26" spans="1:11" ht="12.75" customHeight="1" x14ac:dyDescent="0.25">
      <c r="A26" s="152" t="s">
        <v>40</v>
      </c>
      <c r="B26" s="42" t="s">
        <v>878</v>
      </c>
      <c r="C26" s="350"/>
      <c r="D26" s="355"/>
      <c r="E26" s="375" t="e">
        <f>Tabela136[[#This Row],[ORÇAMENTO
ATUALIZADO
APÓS A
_ª
REFORMULAÇÃO
RECEITA]]/Tabela136[[#This Row],[PROPOSTA ORÇAMENTÁRIA
INICIALMENTE
 PREVISTA
RECEITA]]</f>
        <v>#DIV/0!</v>
      </c>
      <c r="F26" s="147" t="s">
        <v>216</v>
      </c>
      <c r="G26" s="107" t="s">
        <v>411</v>
      </c>
      <c r="H26" s="350"/>
      <c r="I26" s="355"/>
      <c r="J26" s="375" t="e">
        <f>Tabela136[[#This Row],[ORÇAMENTO
ATUALIZADO
APÓS A
_ª
REFORMULAÇÃO
DESPESA]]/Tabela136[[#This Row],[PROPOSTA ORÇAMENTÁRIA
INICIALMENTE FIXADA
DESPESA]]</f>
        <v>#DIV/0!</v>
      </c>
      <c r="K26" s="89"/>
    </row>
    <row r="27" spans="1:11" ht="12.75" customHeight="1" x14ac:dyDescent="0.25">
      <c r="A27" s="150" t="s">
        <v>68</v>
      </c>
      <c r="B27" s="51" t="s">
        <v>69</v>
      </c>
      <c r="C27" s="351">
        <f>C28+C29+C30+C31</f>
        <v>0</v>
      </c>
      <c r="D27" s="356">
        <f>D28+D29+D30+D31</f>
        <v>0</v>
      </c>
      <c r="E27" s="374" t="e">
        <f>Tabela136[[#This Row],[ORÇAMENTO
ATUALIZADO
APÓS A
_ª
REFORMULAÇÃO
RECEITA]]/Tabela136[[#This Row],[PROPOSTA ORÇAMENTÁRIA
INICIALMENTE
 PREVISTA
RECEITA]]</f>
        <v>#DIV/0!</v>
      </c>
      <c r="F27" s="147" t="s">
        <v>218</v>
      </c>
      <c r="G27" s="107" t="s">
        <v>904</v>
      </c>
      <c r="H27" s="350"/>
      <c r="I27" s="355"/>
      <c r="J27" s="375" t="e">
        <f>Tabela136[[#This Row],[ORÇAMENTO
ATUALIZADO
APÓS A
_ª
REFORMULAÇÃO
DESPESA]]/Tabela136[[#This Row],[PROPOSTA ORÇAMENTÁRIA
INICIALMENTE FIXADA
DESPESA]]</f>
        <v>#DIV/0!</v>
      </c>
      <c r="K27" s="89"/>
    </row>
    <row r="28" spans="1:11" ht="12.75" customHeight="1" x14ac:dyDescent="0.25">
      <c r="A28" s="152" t="s">
        <v>491</v>
      </c>
      <c r="B28" s="42" t="s">
        <v>879</v>
      </c>
      <c r="C28" s="350"/>
      <c r="D28" s="355"/>
      <c r="E28" s="375" t="e">
        <f>Tabela136[[#This Row],[ORÇAMENTO
ATUALIZADO
APÓS A
_ª
REFORMULAÇÃO
RECEITA]]/Tabela136[[#This Row],[PROPOSTA ORÇAMENTÁRIA
INICIALMENTE
 PREVISTA
RECEITA]]</f>
        <v>#DIV/0!</v>
      </c>
      <c r="F28" s="145" t="s">
        <v>219</v>
      </c>
      <c r="G28" s="15" t="s">
        <v>220</v>
      </c>
      <c r="H28" s="351">
        <f>H29+H30+H31+H32+H33</f>
        <v>0</v>
      </c>
      <c r="I28" s="356">
        <f>I29+I30+I31+I32+I33</f>
        <v>0</v>
      </c>
      <c r="J28" s="374" t="e">
        <f>Tabela136[[#This Row],[ORÇAMENTO
ATUALIZADO
APÓS A
_ª
REFORMULAÇÃO
DESPESA]]/Tabela136[[#This Row],[PROPOSTA ORÇAMENTÁRIA
INICIALMENTE FIXADA
DESPESA]]</f>
        <v>#DIV/0!</v>
      </c>
      <c r="K28" s="6"/>
    </row>
    <row r="29" spans="1:11" ht="12.75" customHeight="1" x14ac:dyDescent="0.25">
      <c r="A29" s="152" t="s">
        <v>497</v>
      </c>
      <c r="B29" s="42" t="s">
        <v>880</v>
      </c>
      <c r="C29" s="350"/>
      <c r="D29" s="355"/>
      <c r="E29" s="375" t="e">
        <f>Tabela136[[#This Row],[ORÇAMENTO
ATUALIZADO
APÓS A
_ª
REFORMULAÇÃO
RECEITA]]/Tabela136[[#This Row],[PROPOSTA ORÇAMENTÁRIA
INICIALMENTE
 PREVISTA
RECEITA]]</f>
        <v>#DIV/0!</v>
      </c>
      <c r="F29" s="147" t="s">
        <v>221</v>
      </c>
      <c r="G29" s="107" t="s">
        <v>412</v>
      </c>
      <c r="H29" s="350"/>
      <c r="I29" s="355"/>
      <c r="J29" s="375" t="e">
        <f>Tabela136[[#This Row],[ORÇAMENTO
ATUALIZADO
APÓS A
_ª
REFORMULAÇÃO
DESPESA]]/Tabela136[[#This Row],[PROPOSTA ORÇAMENTÁRIA
INICIALMENTE FIXADA
DESPESA]]</f>
        <v>#DIV/0!</v>
      </c>
      <c r="K29" s="89"/>
    </row>
    <row r="30" spans="1:11" ht="12.75" customHeight="1" x14ac:dyDescent="0.25">
      <c r="A30" s="152" t="s">
        <v>503</v>
      </c>
      <c r="B30" s="42" t="s">
        <v>881</v>
      </c>
      <c r="C30" s="350"/>
      <c r="D30" s="355"/>
      <c r="E30" s="375" t="e">
        <f>Tabela136[[#This Row],[ORÇAMENTO
ATUALIZADO
APÓS A
_ª
REFORMULAÇÃO
RECEITA]]/Tabela136[[#This Row],[PROPOSTA ORÇAMENTÁRIA
INICIALMENTE
 PREVISTA
RECEITA]]</f>
        <v>#DIV/0!</v>
      </c>
      <c r="F30" s="147" t="s">
        <v>222</v>
      </c>
      <c r="G30" s="107" t="s">
        <v>905</v>
      </c>
      <c r="H30" s="350"/>
      <c r="I30" s="355"/>
      <c r="J30" s="375" t="e">
        <f>Tabela136[[#This Row],[ORÇAMENTO
ATUALIZADO
APÓS A
_ª
REFORMULAÇÃO
DESPESA]]/Tabela136[[#This Row],[PROPOSTA ORÇAMENTÁRIA
INICIALMENTE FIXADA
DESPESA]]</f>
        <v>#DIV/0!</v>
      </c>
      <c r="K30" s="89"/>
    </row>
    <row r="31" spans="1:11" ht="12.75" customHeight="1" x14ac:dyDescent="0.25">
      <c r="A31" s="152" t="s">
        <v>70</v>
      </c>
      <c r="B31" s="42" t="s">
        <v>882</v>
      </c>
      <c r="C31" s="350">
        <f>C32+C33+C34+C35</f>
        <v>0</v>
      </c>
      <c r="D31" s="355">
        <f>D32+D33+D34+D35</f>
        <v>0</v>
      </c>
      <c r="E31" s="375" t="e">
        <f>Tabela136[[#This Row],[ORÇAMENTO
ATUALIZADO
APÓS A
_ª
REFORMULAÇÃO
RECEITA]]/Tabela136[[#This Row],[PROPOSTA ORÇAMENTÁRIA
INICIALMENTE
 PREVISTA
RECEITA]]</f>
        <v>#DIV/0!</v>
      </c>
      <c r="F31" s="147" t="s">
        <v>223</v>
      </c>
      <c r="G31" s="107" t="s">
        <v>413</v>
      </c>
      <c r="H31" s="350"/>
      <c r="I31" s="355"/>
      <c r="J31" s="375" t="e">
        <f>Tabela136[[#This Row],[ORÇAMENTO
ATUALIZADO
APÓS A
_ª
REFORMULAÇÃO
DESPESA]]/Tabela136[[#This Row],[PROPOSTA ORÇAMENTÁRIA
INICIALMENTE FIXADA
DESPESA]]</f>
        <v>#DIV/0!</v>
      </c>
      <c r="K31" s="89"/>
    </row>
    <row r="32" spans="1:11" ht="12.75" customHeight="1" x14ac:dyDescent="0.25">
      <c r="A32" s="152" t="s">
        <v>507</v>
      </c>
      <c r="B32" s="108" t="s">
        <v>883</v>
      </c>
      <c r="C32" s="350"/>
      <c r="D32" s="355"/>
      <c r="E32" s="375" t="e">
        <f>Tabela136[[#This Row],[ORÇAMENTO
ATUALIZADO
APÓS A
_ª
REFORMULAÇÃO
RECEITA]]/Tabela136[[#This Row],[PROPOSTA ORÇAMENTÁRIA
INICIALMENTE
 PREVISTA
RECEITA]]</f>
        <v>#DIV/0!</v>
      </c>
      <c r="F32" s="147" t="s">
        <v>224</v>
      </c>
      <c r="G32" s="107" t="s">
        <v>414</v>
      </c>
      <c r="H32" s="350"/>
      <c r="I32" s="355"/>
      <c r="J32" s="375" t="e">
        <f>Tabela136[[#This Row],[ORÇAMENTO
ATUALIZADO
APÓS A
_ª
REFORMULAÇÃO
DESPESA]]/Tabela136[[#This Row],[PROPOSTA ORÇAMENTÁRIA
INICIALMENTE FIXADA
DESPESA]]</f>
        <v>#DIV/0!</v>
      </c>
      <c r="K32" s="89"/>
    </row>
    <row r="33" spans="1:11" ht="12.75" customHeight="1" x14ac:dyDescent="0.25">
      <c r="A33" s="152" t="s">
        <v>511</v>
      </c>
      <c r="B33" s="108" t="s">
        <v>884</v>
      </c>
      <c r="C33" s="350"/>
      <c r="D33" s="355"/>
      <c r="E33" s="375" t="e">
        <f>Tabela136[[#This Row],[ORÇAMENTO
ATUALIZADO
APÓS A
_ª
REFORMULAÇÃO
RECEITA]]/Tabela136[[#This Row],[PROPOSTA ORÇAMENTÁRIA
INICIALMENTE
 PREVISTA
RECEITA]]</f>
        <v>#DIV/0!</v>
      </c>
      <c r="F33" s="147" t="s">
        <v>906</v>
      </c>
      <c r="G33" s="107" t="s">
        <v>907</v>
      </c>
      <c r="H33" s="350"/>
      <c r="I33" s="355"/>
      <c r="J33" s="375" t="e">
        <f>Tabela136[[#This Row],[ORÇAMENTO
ATUALIZADO
APÓS A
_ª
REFORMULAÇÃO
DESPESA]]/Tabela136[[#This Row],[PROPOSTA ORÇAMENTÁRIA
INICIALMENTE FIXADA
DESPESA]]</f>
        <v>#DIV/0!</v>
      </c>
      <c r="K33" s="89"/>
    </row>
    <row r="34" spans="1:11" ht="12.75" customHeight="1" x14ac:dyDescent="0.25">
      <c r="A34" s="152" t="s">
        <v>515</v>
      </c>
      <c r="B34" s="108" t="s">
        <v>885</v>
      </c>
      <c r="C34" s="350"/>
      <c r="D34" s="355"/>
      <c r="E34" s="375" t="e">
        <f>Tabela136[[#This Row],[ORÇAMENTO
ATUALIZADO
APÓS A
_ª
REFORMULAÇÃO
RECEITA]]/Tabela136[[#This Row],[PROPOSTA ORÇAMENTÁRIA
INICIALMENTE
 PREVISTA
RECEITA]]</f>
        <v>#DIV/0!</v>
      </c>
      <c r="F34" s="145" t="s">
        <v>226</v>
      </c>
      <c r="G34" s="15" t="s">
        <v>227</v>
      </c>
      <c r="H34" s="351"/>
      <c r="I34" s="356"/>
      <c r="J34" s="374" t="e">
        <f>Tabela136[[#This Row],[ORÇAMENTO
ATUALIZADO
APÓS A
_ª
REFORMULAÇÃO
DESPESA]]/Tabela136[[#This Row],[PROPOSTA ORÇAMENTÁRIA
INICIALMENTE FIXADA
DESPESA]]</f>
        <v>#DIV/0!</v>
      </c>
      <c r="K34" s="6"/>
    </row>
    <row r="35" spans="1:11" ht="12.75" customHeight="1" x14ac:dyDescent="0.25">
      <c r="A35" s="152" t="s">
        <v>72</v>
      </c>
      <c r="B35" s="108" t="s">
        <v>886</v>
      </c>
      <c r="C35" s="350"/>
      <c r="D35" s="355"/>
      <c r="E35" s="375" t="e">
        <f>Tabela136[[#This Row],[ORÇAMENTO
ATUALIZADO
APÓS A
_ª
REFORMULAÇÃO
RECEITA]]/Tabela136[[#This Row],[PROPOSTA ORÇAMENTÁRIA
INICIALMENTE
 PREVISTA
RECEITA]]</f>
        <v>#DIV/0!</v>
      </c>
      <c r="F35" s="145" t="s">
        <v>230</v>
      </c>
      <c r="G35" s="15" t="s">
        <v>231</v>
      </c>
      <c r="H35" s="351"/>
      <c r="I35" s="356"/>
      <c r="J35" s="374" t="e">
        <f>Tabela136[[#This Row],[ORÇAMENTO
ATUALIZADO
APÓS A
_ª
REFORMULAÇÃO
DESPESA]]/Tabela136[[#This Row],[PROPOSTA ORÇAMENTÁRIA
INICIALMENTE FIXADA
DESPESA]]</f>
        <v>#DIV/0!</v>
      </c>
      <c r="K35" s="6"/>
    </row>
    <row r="36" spans="1:11" ht="12.75" customHeight="1" x14ac:dyDescent="0.25">
      <c r="A36" s="145" t="s">
        <v>78</v>
      </c>
      <c r="B36" s="15" t="s">
        <v>831</v>
      </c>
      <c r="C36" s="351"/>
      <c r="D36" s="356"/>
      <c r="E36" s="374" t="e">
        <f>Tabela136[[#This Row],[ORÇAMENTO
ATUALIZADO
APÓS A
_ª
REFORMULAÇÃO
RECEITA]]/Tabela136[[#This Row],[PROPOSTA ORÇAMENTÁRIA
INICIALMENTE
 PREVISTA
RECEITA]]</f>
        <v>#DIV/0!</v>
      </c>
      <c r="F36" s="145" t="s">
        <v>235</v>
      </c>
      <c r="G36" s="15" t="s">
        <v>236</v>
      </c>
      <c r="H36" s="348"/>
      <c r="I36" s="353"/>
      <c r="J36" s="374" t="e">
        <f>Tabela136[[#This Row],[ORÇAMENTO
ATUALIZADO
APÓS A
_ª
REFORMULAÇÃO
DESPESA]]/Tabela136[[#This Row],[PROPOSTA ORÇAMENTÁRIA
INICIALMENTE FIXADA
DESPESA]]</f>
        <v>#DIV/0!</v>
      </c>
      <c r="K36" s="8"/>
    </row>
    <row r="37" spans="1:11" ht="12.75" customHeight="1" x14ac:dyDescent="0.25">
      <c r="A37" s="145" t="s">
        <v>80</v>
      </c>
      <c r="B37" s="15" t="s">
        <v>81</v>
      </c>
      <c r="C37" s="351">
        <f>C38+C39+C40+C41</f>
        <v>0</v>
      </c>
      <c r="D37" s="356">
        <f>D38+D39+D40+D41</f>
        <v>0</v>
      </c>
      <c r="E37" s="374" t="e">
        <f>Tabela136[[#This Row],[ORÇAMENTO
ATUALIZADO
APÓS A
_ª
REFORMULAÇÃO
RECEITA]]/Tabela136[[#This Row],[PROPOSTA ORÇAMENTÁRIA
INICIALMENTE
 PREVISTA
RECEITA]]</f>
        <v>#DIV/0!</v>
      </c>
      <c r="F37" s="160" t="s">
        <v>238</v>
      </c>
      <c r="G37" s="161" t="s">
        <v>908</v>
      </c>
      <c r="H37" s="347">
        <f>H38+H44+H49+H52</f>
        <v>0</v>
      </c>
      <c r="I37" s="352">
        <f>I38+I44+I49+I52</f>
        <v>0</v>
      </c>
      <c r="J37" s="373" t="e">
        <f>Tabela136[[#This Row],[ORÇAMENTO
ATUALIZADO
APÓS A
_ª
REFORMULAÇÃO
DESPESA]]/Tabela136[[#This Row],[PROPOSTA ORÇAMENTÁRIA
INICIALMENTE FIXADA
DESPESA]]</f>
        <v>#DIV/0!</v>
      </c>
      <c r="K37" s="345"/>
    </row>
    <row r="38" spans="1:11" ht="12.75" customHeight="1" x14ac:dyDescent="0.25">
      <c r="A38" s="147" t="s">
        <v>82</v>
      </c>
      <c r="B38" s="108" t="s">
        <v>402</v>
      </c>
      <c r="C38" s="350"/>
      <c r="D38" s="355"/>
      <c r="E38" s="375" t="e">
        <f>Tabela136[[#This Row],[ORÇAMENTO
ATUALIZADO
APÓS A
_ª
REFORMULAÇÃO
RECEITA]]/Tabela136[[#This Row],[PROPOSTA ORÇAMENTÁRIA
INICIALMENTE
 PREVISTA
RECEITA]]</f>
        <v>#DIV/0!</v>
      </c>
      <c r="F38" s="145" t="s">
        <v>239</v>
      </c>
      <c r="G38" s="15" t="s">
        <v>240</v>
      </c>
      <c r="H38" s="351">
        <f>H39+H40+H41+H42+H43</f>
        <v>0</v>
      </c>
      <c r="I38" s="356">
        <f>I39+I40+I41+I42+I43</f>
        <v>0</v>
      </c>
      <c r="J38" s="374" t="e">
        <f>Tabela136[[#This Row],[ORÇAMENTO
ATUALIZADO
APÓS A
_ª
REFORMULAÇÃO
DESPESA]]/Tabela136[[#This Row],[PROPOSTA ORÇAMENTÁRIA
INICIALMENTE FIXADA
DESPESA]]</f>
        <v>#DIV/0!</v>
      </c>
      <c r="K38" s="6"/>
    </row>
    <row r="39" spans="1:11" ht="12.75" customHeight="1" x14ac:dyDescent="0.25">
      <c r="A39" s="147" t="s">
        <v>528</v>
      </c>
      <c r="B39" s="108" t="s">
        <v>887</v>
      </c>
      <c r="C39" s="350"/>
      <c r="D39" s="355"/>
      <c r="E39" s="375" t="e">
        <f>Tabela136[[#This Row],[ORÇAMENTO
ATUALIZADO
APÓS A
_ª
REFORMULAÇÃO
RECEITA]]/Tabela136[[#This Row],[PROPOSTA ORÇAMENTÁRIA
INICIALMENTE
 PREVISTA
RECEITA]]</f>
        <v>#DIV/0!</v>
      </c>
      <c r="F39" s="147" t="s">
        <v>241</v>
      </c>
      <c r="G39" s="107" t="s">
        <v>909</v>
      </c>
      <c r="H39" s="349"/>
      <c r="I39" s="354"/>
      <c r="J39" s="375" t="e">
        <f>Tabela136[[#This Row],[ORÇAMENTO
ATUALIZADO
APÓS A
_ª
REFORMULAÇÃO
DESPESA]]/Tabela136[[#This Row],[PROPOSTA ORÇAMENTÁRIA
INICIALMENTE FIXADA
DESPESA]]</f>
        <v>#DIV/0!</v>
      </c>
      <c r="K39" s="94"/>
    </row>
    <row r="40" spans="1:11" ht="12.75" customHeight="1" x14ac:dyDescent="0.25">
      <c r="A40" s="147" t="s">
        <v>85</v>
      </c>
      <c r="B40" s="108" t="s">
        <v>403</v>
      </c>
      <c r="C40" s="350"/>
      <c r="D40" s="355"/>
      <c r="E40" s="375" t="e">
        <f>Tabela136[[#This Row],[ORÇAMENTO
ATUALIZADO
APÓS A
_ª
REFORMULAÇÃO
RECEITA]]/Tabela136[[#This Row],[PROPOSTA ORÇAMENTÁRIA
INICIALMENTE
 PREVISTA
RECEITA]]</f>
        <v>#DIV/0!</v>
      </c>
      <c r="F40" s="147" t="s">
        <v>838</v>
      </c>
      <c r="G40" s="107" t="s">
        <v>840</v>
      </c>
      <c r="H40" s="350"/>
      <c r="I40" s="355"/>
      <c r="J40" s="375" t="e">
        <f>Tabela136[[#This Row],[ORÇAMENTO
ATUALIZADO
APÓS A
_ª
REFORMULAÇÃO
DESPESA]]/Tabela136[[#This Row],[PROPOSTA ORÇAMENTÁRIA
INICIALMENTE FIXADA
DESPESA]]</f>
        <v>#DIV/0!</v>
      </c>
      <c r="K40" s="89"/>
    </row>
    <row r="41" spans="1:11" ht="12.75" customHeight="1" x14ac:dyDescent="0.25">
      <c r="A41" s="147" t="s">
        <v>532</v>
      </c>
      <c r="B41" s="108" t="s">
        <v>888</v>
      </c>
      <c r="C41" s="350"/>
      <c r="D41" s="355"/>
      <c r="E41" s="375" t="e">
        <f>Tabela136[[#This Row],[ORÇAMENTO
ATUALIZADO
APÓS A
_ª
REFORMULAÇÃO
RECEITA]]/Tabela136[[#This Row],[PROPOSTA ORÇAMENTÁRIA
INICIALMENTE
 PREVISTA
RECEITA]]</f>
        <v>#DIV/0!</v>
      </c>
      <c r="F41" s="147" t="s">
        <v>245</v>
      </c>
      <c r="G41" s="107" t="s">
        <v>415</v>
      </c>
      <c r="H41" s="350"/>
      <c r="I41" s="355"/>
      <c r="J41" s="375" t="e">
        <f>Tabela136[[#This Row],[ORÇAMENTO
ATUALIZADO
APÓS A
_ª
REFORMULAÇÃO
DESPESA]]/Tabela136[[#This Row],[PROPOSTA ORÇAMENTÁRIA
INICIALMENTE FIXADA
DESPESA]]</f>
        <v>#DIV/0!</v>
      </c>
      <c r="K41" s="89"/>
    </row>
    <row r="42" spans="1:11" ht="15" customHeight="1" x14ac:dyDescent="0.25">
      <c r="A42" s="160" t="s">
        <v>91</v>
      </c>
      <c r="B42" s="161" t="s">
        <v>575</v>
      </c>
      <c r="C42" s="347">
        <f>C43+C45+C49+C50+C51+C52</f>
        <v>0</v>
      </c>
      <c r="D42" s="352">
        <f>D43+D45+D49+D50+D51+D52</f>
        <v>0</v>
      </c>
      <c r="E42" s="373" t="e">
        <f>Tabela136[[#This Row],[ORÇAMENTO
ATUALIZADO
APÓS A
_ª
REFORMULAÇÃO
RECEITA]]/Tabela136[[#This Row],[PROPOSTA ORÇAMENTÁRIA
INICIALMENTE
 PREVISTA
RECEITA]]</f>
        <v>#DIV/0!</v>
      </c>
      <c r="F42" s="147" t="s">
        <v>842</v>
      </c>
      <c r="G42" s="107" t="s">
        <v>912</v>
      </c>
      <c r="H42" s="350"/>
      <c r="I42" s="355"/>
      <c r="J42" s="375" t="e">
        <f>Tabela136[[#This Row],[ORÇAMENTO
ATUALIZADO
APÓS A
_ª
REFORMULAÇÃO
DESPESA]]/Tabela136[[#This Row],[PROPOSTA ORÇAMENTÁRIA
INICIALMENTE FIXADA
DESPESA]]</f>
        <v>#DIV/0!</v>
      </c>
      <c r="K42" s="89"/>
    </row>
    <row r="43" spans="1:11" ht="12.75" customHeight="1" x14ac:dyDescent="0.25">
      <c r="A43" s="145" t="s">
        <v>92</v>
      </c>
      <c r="B43" s="15" t="s">
        <v>332</v>
      </c>
      <c r="C43" s="351">
        <f>C44</f>
        <v>0</v>
      </c>
      <c r="D43" s="356">
        <f>D44</f>
        <v>0</v>
      </c>
      <c r="E43" s="374" t="e">
        <f>Tabela136[[#This Row],[ORÇAMENTO
ATUALIZADO
APÓS A
_ª
REFORMULAÇÃO
RECEITA]]/Tabela136[[#This Row],[PROPOSTA ORÇAMENTÁRIA
INICIALMENTE
 PREVISTA
RECEITA]]</f>
        <v>#DIV/0!</v>
      </c>
      <c r="F43" s="147" t="s">
        <v>256</v>
      </c>
      <c r="G43" s="107" t="s">
        <v>913</v>
      </c>
      <c r="H43" s="350"/>
      <c r="I43" s="355"/>
      <c r="J43" s="375" t="e">
        <f>Tabela136[[#This Row],[ORÇAMENTO
ATUALIZADO
APÓS A
_ª
REFORMULAÇÃO
DESPESA]]/Tabela136[[#This Row],[PROPOSTA ORÇAMENTÁRIA
INICIALMENTE FIXADA
DESPESA]]</f>
        <v>#DIV/0!</v>
      </c>
      <c r="K43" s="89"/>
    </row>
    <row r="44" spans="1:11" ht="12.75" customHeight="1" x14ac:dyDescent="0.25">
      <c r="A44" s="147" t="s">
        <v>93</v>
      </c>
      <c r="B44" s="108" t="s">
        <v>889</v>
      </c>
      <c r="C44" s="350"/>
      <c r="D44" s="355"/>
      <c r="E44" s="375" t="e">
        <f>Tabela136[[#This Row],[ORÇAMENTO
ATUALIZADO
APÓS A
_ª
REFORMULAÇÃO
RECEITA]]/Tabela136[[#This Row],[PROPOSTA ORÇAMENTÁRIA
INICIALMENTE
 PREVISTA
RECEITA]]</f>
        <v>#DIV/0!</v>
      </c>
      <c r="F44" s="145" t="s">
        <v>258</v>
      </c>
      <c r="G44" s="15" t="s">
        <v>259</v>
      </c>
      <c r="H44" s="351">
        <f>H45+H46+H47+H48</f>
        <v>0</v>
      </c>
      <c r="I44" s="356">
        <f>I45+I46+I47+I48</f>
        <v>0</v>
      </c>
      <c r="J44" s="374" t="e">
        <f>Tabela136[[#This Row],[ORÇAMENTO
ATUALIZADO
APÓS A
_ª
REFORMULAÇÃO
DESPESA]]/Tabela136[[#This Row],[PROPOSTA ORÇAMENTÁRIA
INICIALMENTE FIXADA
DESPESA]]</f>
        <v>#DIV/0!</v>
      </c>
      <c r="K44" s="6"/>
    </row>
    <row r="45" spans="1:11" ht="12.75" customHeight="1" x14ac:dyDescent="0.25">
      <c r="A45" s="145" t="s">
        <v>95</v>
      </c>
      <c r="B45" s="15" t="s">
        <v>96</v>
      </c>
      <c r="C45" s="351">
        <f>C46+C47+C48</f>
        <v>0</v>
      </c>
      <c r="D45" s="356">
        <f>D46+D47+D48</f>
        <v>0</v>
      </c>
      <c r="E45" s="374" t="e">
        <f>Tabela136[[#This Row],[ORÇAMENTO
ATUALIZADO
APÓS A
_ª
REFORMULAÇÃO
RECEITA]]/Tabela136[[#This Row],[PROPOSTA ORÇAMENTÁRIA
INICIALMENTE
 PREVISTA
RECEITA]]</f>
        <v>#DIV/0!</v>
      </c>
      <c r="F45" s="147" t="s">
        <v>261</v>
      </c>
      <c r="G45" s="107" t="s">
        <v>840</v>
      </c>
      <c r="H45" s="349"/>
      <c r="I45" s="354"/>
      <c r="J45" s="375" t="e">
        <f>Tabela136[[#This Row],[ORÇAMENTO
ATUALIZADO
APÓS A
_ª
REFORMULAÇÃO
DESPESA]]/Tabela136[[#This Row],[PROPOSTA ORÇAMENTÁRIA
INICIALMENTE FIXADA
DESPESA]]</f>
        <v>#DIV/0!</v>
      </c>
      <c r="K45" s="94"/>
    </row>
    <row r="46" spans="1:11" ht="12.75" customHeight="1" x14ac:dyDescent="0.25">
      <c r="A46" s="147" t="s">
        <v>97</v>
      </c>
      <c r="B46" s="108" t="s">
        <v>890</v>
      </c>
      <c r="C46" s="350"/>
      <c r="D46" s="355"/>
      <c r="E46" s="375" t="e">
        <f>Tabela136[[#This Row],[ORÇAMENTO
ATUALIZADO
APÓS A
_ª
REFORMULAÇÃO
RECEITA]]/Tabela136[[#This Row],[PROPOSTA ORÇAMENTÁRIA
INICIALMENTE
 PREVISTA
RECEITA]]</f>
        <v>#DIV/0!</v>
      </c>
      <c r="F46" s="147" t="s">
        <v>263</v>
      </c>
      <c r="G46" s="107" t="s">
        <v>415</v>
      </c>
      <c r="H46" s="350"/>
      <c r="I46" s="355"/>
      <c r="J46" s="375" t="e">
        <f>Tabela136[[#This Row],[ORÇAMENTO
ATUALIZADO
APÓS A
_ª
REFORMULAÇÃO
DESPESA]]/Tabela136[[#This Row],[PROPOSTA ORÇAMENTÁRIA
INICIALMENTE FIXADA
DESPESA]]</f>
        <v>#DIV/0!</v>
      </c>
      <c r="K46" s="89"/>
    </row>
    <row r="47" spans="1:11" ht="12.75" customHeight="1" x14ac:dyDescent="0.25">
      <c r="A47" s="147" t="s">
        <v>97</v>
      </c>
      <c r="B47" s="108" t="s">
        <v>891</v>
      </c>
      <c r="C47" s="350"/>
      <c r="D47" s="355"/>
      <c r="E47" s="375" t="e">
        <f>Tabela136[[#This Row],[ORÇAMENTO
ATUALIZADO
APÓS A
_ª
REFORMULAÇÃO
RECEITA]]/Tabela136[[#This Row],[PROPOSTA ORÇAMENTÁRIA
INICIALMENTE
 PREVISTA
RECEITA]]</f>
        <v>#DIV/0!</v>
      </c>
      <c r="F47" s="147" t="s">
        <v>267</v>
      </c>
      <c r="G47" s="107" t="s">
        <v>912</v>
      </c>
      <c r="H47" s="350"/>
      <c r="I47" s="355"/>
      <c r="J47" s="375" t="e">
        <f>Tabela136[[#This Row],[ORÇAMENTO
ATUALIZADO
APÓS A
_ª
REFORMULAÇÃO
DESPESA]]/Tabela136[[#This Row],[PROPOSTA ORÇAMENTÁRIA
INICIALMENTE FIXADA
DESPESA]]</f>
        <v>#DIV/0!</v>
      </c>
      <c r="K47" s="89"/>
    </row>
    <row r="48" spans="1:11" ht="12.75" customHeight="1" x14ac:dyDescent="0.25">
      <c r="A48" s="147" t="s">
        <v>97</v>
      </c>
      <c r="B48" s="108" t="s">
        <v>892</v>
      </c>
      <c r="C48" s="350"/>
      <c r="D48" s="355"/>
      <c r="E48" s="375" t="e">
        <f>Tabela136[[#This Row],[ORÇAMENTO
ATUALIZADO
APÓS A
_ª
REFORMULAÇÃO
RECEITA]]/Tabela136[[#This Row],[PROPOSTA ORÇAMENTÁRIA
INICIALMENTE
 PREVISTA
RECEITA]]</f>
        <v>#DIV/0!</v>
      </c>
      <c r="F48" s="147" t="s">
        <v>914</v>
      </c>
      <c r="G48" s="107" t="s">
        <v>913</v>
      </c>
      <c r="H48" s="350"/>
      <c r="I48" s="355"/>
      <c r="J48" s="375" t="e">
        <f>Tabela136[[#This Row],[ORÇAMENTO
ATUALIZADO
APÓS A
_ª
REFORMULAÇÃO
DESPESA]]/Tabela136[[#This Row],[PROPOSTA ORÇAMENTÁRIA
INICIALMENTE FIXADA
DESPESA]]</f>
        <v>#DIV/0!</v>
      </c>
      <c r="K48" s="89"/>
    </row>
    <row r="49" spans="1:13" ht="12.75" customHeight="1" x14ac:dyDescent="0.25">
      <c r="A49" s="145" t="s">
        <v>103</v>
      </c>
      <c r="B49" s="15" t="s">
        <v>400</v>
      </c>
      <c r="C49" s="351"/>
      <c r="D49" s="356"/>
      <c r="E49" s="374" t="e">
        <f>Tabela136[[#This Row],[ORÇAMENTO
ATUALIZADO
APÓS A
_ª
REFORMULAÇÃO
RECEITA]]/Tabela136[[#This Row],[PROPOSTA ORÇAMENTÁRIA
INICIALMENTE
 PREVISTA
RECEITA]]</f>
        <v>#DIV/0!</v>
      </c>
      <c r="F49" s="156" t="s">
        <v>269</v>
      </c>
      <c r="G49" s="15" t="s">
        <v>270</v>
      </c>
      <c r="H49" s="351">
        <f>H50+H51</f>
        <v>0</v>
      </c>
      <c r="I49" s="356">
        <f>I50+I51</f>
        <v>0</v>
      </c>
      <c r="J49" s="374" t="e">
        <f>Tabela136[[#This Row],[ORÇAMENTO
ATUALIZADO
APÓS A
_ª
REFORMULAÇÃO
DESPESA]]/Tabela136[[#This Row],[PROPOSTA ORÇAMENTÁRIA
INICIALMENTE FIXADA
DESPESA]]</f>
        <v>#DIV/0!</v>
      </c>
      <c r="K49" s="6"/>
    </row>
    <row r="50" spans="1:13" ht="12.75" customHeight="1" x14ac:dyDescent="0.25">
      <c r="A50" s="145" t="s">
        <v>105</v>
      </c>
      <c r="B50" s="15" t="s">
        <v>106</v>
      </c>
      <c r="C50" s="351"/>
      <c r="D50" s="356"/>
      <c r="E50" s="374" t="e">
        <f>Tabela136[[#This Row],[ORÇAMENTO
ATUALIZADO
APÓS A
_ª
REFORMULAÇÃO
RECEITA]]/Tabela136[[#This Row],[PROPOSTA ORÇAMENTÁRIA
INICIALMENTE
 PREVISTA
RECEITA]]</f>
        <v>#DIV/0!</v>
      </c>
      <c r="F50" s="147" t="s">
        <v>271</v>
      </c>
      <c r="G50" s="107" t="s">
        <v>915</v>
      </c>
      <c r="H50" s="350"/>
      <c r="I50" s="355"/>
      <c r="J50" s="375" t="e">
        <f>Tabela136[[#This Row],[ORÇAMENTO
ATUALIZADO
APÓS A
_ª
REFORMULAÇÃO
DESPESA]]/Tabela136[[#This Row],[PROPOSTA ORÇAMENTÁRIA
INICIALMENTE FIXADA
DESPESA]]</f>
        <v>#DIV/0!</v>
      </c>
      <c r="K50" s="89"/>
    </row>
    <row r="51" spans="1:13" ht="12.75" customHeight="1" x14ac:dyDescent="0.25">
      <c r="A51" s="145" t="s">
        <v>110</v>
      </c>
      <c r="B51" s="15" t="s">
        <v>111</v>
      </c>
      <c r="C51" s="351"/>
      <c r="D51" s="356"/>
      <c r="E51" s="376" t="e">
        <f>Tabela136[[#This Row],[ORÇAMENTO
ATUALIZADO
APÓS A
_ª
REFORMULAÇÃO
RECEITA]]/Tabela136[[#This Row],[PROPOSTA ORÇAMENTÁRIA
INICIALMENTE
 PREVISTA
RECEITA]]</f>
        <v>#DIV/0!</v>
      </c>
      <c r="F51" s="147" t="s">
        <v>276</v>
      </c>
      <c r="G51" s="107" t="s">
        <v>916</v>
      </c>
      <c r="H51" s="350"/>
      <c r="I51" s="355"/>
      <c r="J51" s="377" t="e">
        <f>Tabela136[[#This Row],[ORÇAMENTO
ATUALIZADO
APÓS A
_ª
REFORMULAÇÃO
DESPESA]]/Tabela136[[#This Row],[PROPOSTA ORÇAMENTÁRIA
INICIALMENTE FIXADA
DESPESA]]</f>
        <v>#DIV/0!</v>
      </c>
      <c r="K51" s="89"/>
    </row>
    <row r="52" spans="1:13" ht="12.75" customHeight="1" x14ac:dyDescent="0.25">
      <c r="A52" s="145" t="s">
        <v>895</v>
      </c>
      <c r="B52" s="15" t="s">
        <v>896</v>
      </c>
      <c r="C52" s="351"/>
      <c r="D52" s="356"/>
      <c r="E52" s="376" t="e">
        <f>Tabela136[[#This Row],[ORÇAMENTO
ATUALIZADO
APÓS A
_ª
REFORMULAÇÃO
RECEITA]]/Tabela136[[#This Row],[PROPOSTA ORÇAMENTÁRIA
INICIALMENTE
 PREVISTA
RECEITA]]</f>
        <v>#DIV/0!</v>
      </c>
      <c r="F52" s="156" t="s">
        <v>279</v>
      </c>
      <c r="G52" s="15" t="s">
        <v>280</v>
      </c>
      <c r="H52" s="351">
        <f>H53</f>
        <v>0</v>
      </c>
      <c r="I52" s="356">
        <f>I53</f>
        <v>0</v>
      </c>
      <c r="J52" s="376" t="e">
        <f>Tabela136[[#This Row],[ORÇAMENTO
ATUALIZADO
APÓS A
_ª
REFORMULAÇÃO
DESPESA]]/Tabela136[[#This Row],[PROPOSTA ORÇAMENTÁRIA
INICIALMENTE FIXADA
DESPESA]]</f>
        <v>#DIV/0!</v>
      </c>
      <c r="K52" s="6"/>
    </row>
    <row r="53" spans="1:13" ht="12.75" customHeight="1" thickBot="1" x14ac:dyDescent="0.3">
      <c r="A53" s="145"/>
      <c r="B53" s="110"/>
      <c r="C53" s="350"/>
      <c r="D53" s="355"/>
      <c r="E53" s="377" t="e">
        <f>Tabela136[[#This Row],[ORÇAMENTO
ATUALIZADO
APÓS A
_ª
REFORMULAÇÃO
RECEITA]]/Tabela136[[#This Row],[PROPOSTA ORÇAMENTÁRIA
INICIALMENTE
 PREVISTA
RECEITA]]</f>
        <v>#DIV/0!</v>
      </c>
      <c r="F53" s="147" t="s">
        <v>281</v>
      </c>
      <c r="G53" s="107" t="s">
        <v>917</v>
      </c>
      <c r="H53" s="367"/>
      <c r="I53" s="371"/>
      <c r="J53" s="377" t="e">
        <f>Tabela136[[#This Row],[ORÇAMENTO
ATUALIZADO
APÓS A
_ª
REFORMULAÇÃO
DESPESA]]/Tabela136[[#This Row],[PROPOSTA ORÇAMENTÁRIA
INICIALMENTE FIXADA
DESPESA]]</f>
        <v>#DIV/0!</v>
      </c>
      <c r="K53" s="6"/>
    </row>
    <row r="54" spans="1:13" ht="39.75" customHeight="1" thickBot="1" x14ac:dyDescent="0.3">
      <c r="A54" s="131"/>
      <c r="B54" s="296" t="s">
        <v>830</v>
      </c>
      <c r="C54" s="358"/>
      <c r="D54" s="359"/>
      <c r="E54" s="381" t="s">
        <v>1064</v>
      </c>
      <c r="F54" s="360"/>
      <c r="G54" s="361"/>
      <c r="H54" s="361"/>
      <c r="I54" s="362"/>
      <c r="J54" s="368"/>
      <c r="K54" s="364"/>
      <c r="L54" s="315"/>
      <c r="M54" s="5"/>
    </row>
    <row r="55" spans="1:13" ht="39.75" customHeight="1" thickBot="1" x14ac:dyDescent="0.3">
      <c r="A55" s="473" t="s">
        <v>837</v>
      </c>
      <c r="B55" s="476"/>
      <c r="C55" s="379">
        <f>C6</f>
        <v>0</v>
      </c>
      <c r="D55" s="380">
        <f>D6+D54</f>
        <v>0</v>
      </c>
      <c r="E55" s="378" t="e">
        <f>D55/C55</f>
        <v>#DIV/0!</v>
      </c>
      <c r="F55" s="363"/>
      <c r="G55" s="40"/>
      <c r="H55" s="40"/>
      <c r="I55" s="364"/>
      <c r="J55" s="369"/>
      <c r="K55" s="364"/>
      <c r="L55" s="365"/>
      <c r="M55" s="5"/>
    </row>
    <row r="56" spans="1:13" ht="13.5" thickTop="1" x14ac:dyDescent="0.25">
      <c r="A56" s="139" t="str">
        <f>'AnexoV,PROPOSTA,RecAnalit'!A174:G174</f>
        <v>Decisão Plenária nº PL-___</v>
      </c>
      <c r="B56" s="14"/>
      <c r="C56" s="8"/>
      <c r="D56" s="8"/>
      <c r="E56" s="8"/>
      <c r="F56" s="8"/>
      <c r="G56" s="8"/>
      <c r="H56" s="8"/>
      <c r="I56" s="23"/>
      <c r="J56" s="8"/>
      <c r="K56" s="23"/>
    </row>
    <row r="57" spans="1:13" x14ac:dyDescent="0.25">
      <c r="A57" s="9"/>
    </row>
    <row r="58" spans="1:13" ht="11.25" customHeight="1" x14ac:dyDescent="0.25">
      <c r="A58" s="461" t="str">
        <f>'AnexoV,PROPOSTA,RecAnalit'!A175:G175</f>
        <v>Cidade-UF, ____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</row>
    <row r="59" spans="1:13" ht="15" customHeight="1" x14ac:dyDescent="0.25">
      <c r="B59" s="3"/>
      <c r="F59" s="2"/>
      <c r="I59" s="16"/>
      <c r="K59" s="16"/>
    </row>
    <row r="60" spans="1:13" ht="15" customHeight="1" x14ac:dyDescent="0.25">
      <c r="A60" s="456" t="str">
        <f>'AnexoV,PROPOSTA,RecAnalit'!A177:B177</f>
        <v>___________________________</v>
      </c>
      <c r="B60" s="456"/>
      <c r="C60" s="456" t="str">
        <f>'AnexoV,PROPOSTA,RecAnalit'!C177:G177</f>
        <v>________________________________________________</v>
      </c>
      <c r="D60" s="456"/>
      <c r="E60" s="456"/>
      <c r="F60" s="456"/>
      <c r="G60" s="456"/>
      <c r="H60" s="456"/>
      <c r="I60" s="456"/>
      <c r="J60" s="456"/>
      <c r="K60" s="456"/>
    </row>
    <row r="61" spans="1:13" x14ac:dyDescent="0.25">
      <c r="A61" s="461" t="str">
        <f>'AnexoV,PROPOSTA,RecAnalit'!A178:B178</f>
        <v>Contador</v>
      </c>
      <c r="B61" s="461"/>
      <c r="C61" s="457" t="str">
        <f>'AnexoV,PROPOSTA,RecAnalit'!C178:G178</f>
        <v>Superintendente / Diretor (conforme Regimento)</v>
      </c>
      <c r="D61" s="457"/>
      <c r="E61" s="457"/>
      <c r="F61" s="461"/>
      <c r="G61" s="461"/>
      <c r="H61" s="461"/>
      <c r="I61" s="461"/>
      <c r="J61" s="461"/>
      <c r="K61" s="461"/>
    </row>
    <row r="62" spans="1:13" x14ac:dyDescent="0.25">
      <c r="B62" s="3"/>
      <c r="F62" s="2"/>
      <c r="I62" s="16"/>
      <c r="K62" s="16"/>
    </row>
    <row r="63" spans="1:13" x14ac:dyDescent="0.25">
      <c r="A63" s="456" t="str">
        <f>'AnexoV,PROPOSTA,RecAnalit'!A180:G180</f>
        <v>_________________________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</row>
    <row r="64" spans="1:13" x14ac:dyDescent="0.25">
      <c r="A64" s="457" t="str">
        <f>'AnexoV,PROPOSTA,RecAnalit'!A181:G181</f>
        <v>Presidente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</row>
    <row r="65" spans="1:1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</sheetData>
  <sheetProtection selectLockedCells="1" selectUnlockedCells="1"/>
  <mergeCells count="12">
    <mergeCell ref="A61:B61"/>
    <mergeCell ref="C61:K61"/>
    <mergeCell ref="A63:K63"/>
    <mergeCell ref="A64:K64"/>
    <mergeCell ref="A1:K1"/>
    <mergeCell ref="A2:K2"/>
    <mergeCell ref="A3:K3"/>
    <mergeCell ref="A4:K4"/>
    <mergeCell ref="A58:K58"/>
    <mergeCell ref="A60:B60"/>
    <mergeCell ref="C60:K60"/>
    <mergeCell ref="A55:B55"/>
  </mergeCells>
  <printOptions horizontalCentered="1"/>
  <pageMargins left="0.15763888888888888" right="0.11805555555555555" top="0.31527777777777777" bottom="0.19652777777777777" header="0.51180555555555551" footer="0.51180555555555551"/>
  <pageSetup paperSize="9" scale="67" firstPageNumber="0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F656-76EC-47F5-8FD3-AC0D9BE7DEEB}">
  <sheetPr>
    <pageSetUpPr fitToPage="1"/>
  </sheetPr>
  <dimension ref="A1:J20"/>
  <sheetViews>
    <sheetView zoomScaleNormal="100" workbookViewId="0">
      <selection activeCell="N19" sqref="N19"/>
    </sheetView>
  </sheetViews>
  <sheetFormatPr defaultRowHeight="12.75" x14ac:dyDescent="0.25"/>
  <cols>
    <col min="1" max="1" width="10.85546875" style="425" customWidth="1"/>
    <col min="2" max="2" width="18.140625" style="425" customWidth="1"/>
    <col min="3" max="3" width="16.7109375" style="425" customWidth="1"/>
    <col min="4" max="4" width="18.140625" style="425" customWidth="1"/>
    <col min="5" max="5" width="16.7109375" style="425" customWidth="1"/>
    <col min="6" max="6" width="18.140625" style="425" customWidth="1"/>
    <col min="7" max="7" width="16.7109375" style="425" customWidth="1"/>
    <col min="8" max="9" width="18.140625" style="425" customWidth="1"/>
    <col min="10" max="10" width="16.7109375" style="425" customWidth="1"/>
    <col min="11" max="256" width="9.140625" style="425"/>
    <col min="257" max="257" width="10.85546875" style="425" customWidth="1"/>
    <col min="258" max="265" width="12.7109375" style="425" customWidth="1"/>
    <col min="266" max="512" width="9.140625" style="425"/>
    <col min="513" max="513" width="10.85546875" style="425" customWidth="1"/>
    <col min="514" max="521" width="12.7109375" style="425" customWidth="1"/>
    <col min="522" max="768" width="9.140625" style="425"/>
    <col min="769" max="769" width="10.85546875" style="425" customWidth="1"/>
    <col min="770" max="777" width="12.7109375" style="425" customWidth="1"/>
    <col min="778" max="1024" width="9.140625" style="425"/>
    <col min="1025" max="1025" width="10.85546875" style="425" customWidth="1"/>
    <col min="1026" max="1033" width="12.7109375" style="425" customWidth="1"/>
    <col min="1034" max="1280" width="9.140625" style="425"/>
    <col min="1281" max="1281" width="10.85546875" style="425" customWidth="1"/>
    <col min="1282" max="1289" width="12.7109375" style="425" customWidth="1"/>
    <col min="1290" max="1536" width="9.140625" style="425"/>
    <col min="1537" max="1537" width="10.85546875" style="425" customWidth="1"/>
    <col min="1538" max="1545" width="12.7109375" style="425" customWidth="1"/>
    <col min="1546" max="1792" width="9.140625" style="425"/>
    <col min="1793" max="1793" width="10.85546875" style="425" customWidth="1"/>
    <col min="1794" max="1801" width="12.7109375" style="425" customWidth="1"/>
    <col min="1802" max="2048" width="9.140625" style="425"/>
    <col min="2049" max="2049" width="10.85546875" style="425" customWidth="1"/>
    <col min="2050" max="2057" width="12.7109375" style="425" customWidth="1"/>
    <col min="2058" max="2304" width="9.140625" style="425"/>
    <col min="2305" max="2305" width="10.85546875" style="425" customWidth="1"/>
    <col min="2306" max="2313" width="12.7109375" style="425" customWidth="1"/>
    <col min="2314" max="2560" width="9.140625" style="425"/>
    <col min="2561" max="2561" width="10.85546875" style="425" customWidth="1"/>
    <col min="2562" max="2569" width="12.7109375" style="425" customWidth="1"/>
    <col min="2570" max="2816" width="9.140625" style="425"/>
    <col min="2817" max="2817" width="10.85546875" style="425" customWidth="1"/>
    <col min="2818" max="2825" width="12.7109375" style="425" customWidth="1"/>
    <col min="2826" max="3072" width="9.140625" style="425"/>
    <col min="3073" max="3073" width="10.85546875" style="425" customWidth="1"/>
    <col min="3074" max="3081" width="12.7109375" style="425" customWidth="1"/>
    <col min="3082" max="3328" width="9.140625" style="425"/>
    <col min="3329" max="3329" width="10.85546875" style="425" customWidth="1"/>
    <col min="3330" max="3337" width="12.7109375" style="425" customWidth="1"/>
    <col min="3338" max="3584" width="9.140625" style="425"/>
    <col min="3585" max="3585" width="10.85546875" style="425" customWidth="1"/>
    <col min="3586" max="3593" width="12.7109375" style="425" customWidth="1"/>
    <col min="3594" max="3840" width="9.140625" style="425"/>
    <col min="3841" max="3841" width="10.85546875" style="425" customWidth="1"/>
    <col min="3842" max="3849" width="12.7109375" style="425" customWidth="1"/>
    <col min="3850" max="4096" width="9.140625" style="425"/>
    <col min="4097" max="4097" width="10.85546875" style="425" customWidth="1"/>
    <col min="4098" max="4105" width="12.7109375" style="425" customWidth="1"/>
    <col min="4106" max="4352" width="9.140625" style="425"/>
    <col min="4353" max="4353" width="10.85546875" style="425" customWidth="1"/>
    <col min="4354" max="4361" width="12.7109375" style="425" customWidth="1"/>
    <col min="4362" max="4608" width="9.140625" style="425"/>
    <col min="4609" max="4609" width="10.85546875" style="425" customWidth="1"/>
    <col min="4610" max="4617" width="12.7109375" style="425" customWidth="1"/>
    <col min="4618" max="4864" width="9.140625" style="425"/>
    <col min="4865" max="4865" width="10.85546875" style="425" customWidth="1"/>
    <col min="4866" max="4873" width="12.7109375" style="425" customWidth="1"/>
    <col min="4874" max="5120" width="9.140625" style="425"/>
    <col min="5121" max="5121" width="10.85546875" style="425" customWidth="1"/>
    <col min="5122" max="5129" width="12.7109375" style="425" customWidth="1"/>
    <col min="5130" max="5376" width="9.140625" style="425"/>
    <col min="5377" max="5377" width="10.85546875" style="425" customWidth="1"/>
    <col min="5378" max="5385" width="12.7109375" style="425" customWidth="1"/>
    <col min="5386" max="5632" width="9.140625" style="425"/>
    <col min="5633" max="5633" width="10.85546875" style="425" customWidth="1"/>
    <col min="5634" max="5641" width="12.7109375" style="425" customWidth="1"/>
    <col min="5642" max="5888" width="9.140625" style="425"/>
    <col min="5889" max="5889" width="10.85546875" style="425" customWidth="1"/>
    <col min="5890" max="5897" width="12.7109375" style="425" customWidth="1"/>
    <col min="5898" max="6144" width="9.140625" style="425"/>
    <col min="6145" max="6145" width="10.85546875" style="425" customWidth="1"/>
    <col min="6146" max="6153" width="12.7109375" style="425" customWidth="1"/>
    <col min="6154" max="6400" width="9.140625" style="425"/>
    <col min="6401" max="6401" width="10.85546875" style="425" customWidth="1"/>
    <col min="6402" max="6409" width="12.7109375" style="425" customWidth="1"/>
    <col min="6410" max="6656" width="9.140625" style="425"/>
    <col min="6657" max="6657" width="10.85546875" style="425" customWidth="1"/>
    <col min="6658" max="6665" width="12.7109375" style="425" customWidth="1"/>
    <col min="6666" max="6912" width="9.140625" style="425"/>
    <col min="6913" max="6913" width="10.85546875" style="425" customWidth="1"/>
    <col min="6914" max="6921" width="12.7109375" style="425" customWidth="1"/>
    <col min="6922" max="7168" width="9.140625" style="425"/>
    <col min="7169" max="7169" width="10.85546875" style="425" customWidth="1"/>
    <col min="7170" max="7177" width="12.7109375" style="425" customWidth="1"/>
    <col min="7178" max="7424" width="9.140625" style="425"/>
    <col min="7425" max="7425" width="10.85546875" style="425" customWidth="1"/>
    <col min="7426" max="7433" width="12.7109375" style="425" customWidth="1"/>
    <col min="7434" max="7680" width="9.140625" style="425"/>
    <col min="7681" max="7681" width="10.85546875" style="425" customWidth="1"/>
    <col min="7682" max="7689" width="12.7109375" style="425" customWidth="1"/>
    <col min="7690" max="7936" width="9.140625" style="425"/>
    <col min="7937" max="7937" width="10.85546875" style="425" customWidth="1"/>
    <col min="7938" max="7945" width="12.7109375" style="425" customWidth="1"/>
    <col min="7946" max="8192" width="9.140625" style="425"/>
    <col min="8193" max="8193" width="10.85546875" style="425" customWidth="1"/>
    <col min="8194" max="8201" width="12.7109375" style="425" customWidth="1"/>
    <col min="8202" max="8448" width="9.140625" style="425"/>
    <col min="8449" max="8449" width="10.85546875" style="425" customWidth="1"/>
    <col min="8450" max="8457" width="12.7109375" style="425" customWidth="1"/>
    <col min="8458" max="8704" width="9.140625" style="425"/>
    <col min="8705" max="8705" width="10.85546875" style="425" customWidth="1"/>
    <col min="8706" max="8713" width="12.7109375" style="425" customWidth="1"/>
    <col min="8714" max="8960" width="9.140625" style="425"/>
    <col min="8961" max="8961" width="10.85546875" style="425" customWidth="1"/>
    <col min="8962" max="8969" width="12.7109375" style="425" customWidth="1"/>
    <col min="8970" max="9216" width="9.140625" style="425"/>
    <col min="9217" max="9217" width="10.85546875" style="425" customWidth="1"/>
    <col min="9218" max="9225" width="12.7109375" style="425" customWidth="1"/>
    <col min="9226" max="9472" width="9.140625" style="425"/>
    <col min="9473" max="9473" width="10.85546875" style="425" customWidth="1"/>
    <col min="9474" max="9481" width="12.7109375" style="425" customWidth="1"/>
    <col min="9482" max="9728" width="9.140625" style="425"/>
    <col min="9729" max="9729" width="10.85546875" style="425" customWidth="1"/>
    <col min="9730" max="9737" width="12.7109375" style="425" customWidth="1"/>
    <col min="9738" max="9984" width="9.140625" style="425"/>
    <col min="9985" max="9985" width="10.85546875" style="425" customWidth="1"/>
    <col min="9986" max="9993" width="12.7109375" style="425" customWidth="1"/>
    <col min="9994" max="10240" width="9.140625" style="425"/>
    <col min="10241" max="10241" width="10.85546875" style="425" customWidth="1"/>
    <col min="10242" max="10249" width="12.7109375" style="425" customWidth="1"/>
    <col min="10250" max="10496" width="9.140625" style="425"/>
    <col min="10497" max="10497" width="10.85546875" style="425" customWidth="1"/>
    <col min="10498" max="10505" width="12.7109375" style="425" customWidth="1"/>
    <col min="10506" max="10752" width="9.140625" style="425"/>
    <col min="10753" max="10753" width="10.85546875" style="425" customWidth="1"/>
    <col min="10754" max="10761" width="12.7109375" style="425" customWidth="1"/>
    <col min="10762" max="11008" width="9.140625" style="425"/>
    <col min="11009" max="11009" width="10.85546875" style="425" customWidth="1"/>
    <col min="11010" max="11017" width="12.7109375" style="425" customWidth="1"/>
    <col min="11018" max="11264" width="9.140625" style="425"/>
    <col min="11265" max="11265" width="10.85546875" style="425" customWidth="1"/>
    <col min="11266" max="11273" width="12.7109375" style="425" customWidth="1"/>
    <col min="11274" max="11520" width="9.140625" style="425"/>
    <col min="11521" max="11521" width="10.85546875" style="425" customWidth="1"/>
    <col min="11522" max="11529" width="12.7109375" style="425" customWidth="1"/>
    <col min="11530" max="11776" width="9.140625" style="425"/>
    <col min="11777" max="11777" width="10.85546875" style="425" customWidth="1"/>
    <col min="11778" max="11785" width="12.7109375" style="425" customWidth="1"/>
    <col min="11786" max="12032" width="9.140625" style="425"/>
    <col min="12033" max="12033" width="10.85546875" style="425" customWidth="1"/>
    <col min="12034" max="12041" width="12.7109375" style="425" customWidth="1"/>
    <col min="12042" max="12288" width="9.140625" style="425"/>
    <col min="12289" max="12289" width="10.85546875" style="425" customWidth="1"/>
    <col min="12290" max="12297" width="12.7109375" style="425" customWidth="1"/>
    <col min="12298" max="12544" width="9.140625" style="425"/>
    <col min="12545" max="12545" width="10.85546875" style="425" customWidth="1"/>
    <col min="12546" max="12553" width="12.7109375" style="425" customWidth="1"/>
    <col min="12554" max="12800" width="9.140625" style="425"/>
    <col min="12801" max="12801" width="10.85546875" style="425" customWidth="1"/>
    <col min="12802" max="12809" width="12.7109375" style="425" customWidth="1"/>
    <col min="12810" max="13056" width="9.140625" style="425"/>
    <col min="13057" max="13057" width="10.85546875" style="425" customWidth="1"/>
    <col min="13058" max="13065" width="12.7109375" style="425" customWidth="1"/>
    <col min="13066" max="13312" width="9.140625" style="425"/>
    <col min="13313" max="13313" width="10.85546875" style="425" customWidth="1"/>
    <col min="13314" max="13321" width="12.7109375" style="425" customWidth="1"/>
    <col min="13322" max="13568" width="9.140625" style="425"/>
    <col min="13569" max="13569" width="10.85546875" style="425" customWidth="1"/>
    <col min="13570" max="13577" width="12.7109375" style="425" customWidth="1"/>
    <col min="13578" max="13824" width="9.140625" style="425"/>
    <col min="13825" max="13825" width="10.85546875" style="425" customWidth="1"/>
    <col min="13826" max="13833" width="12.7109375" style="425" customWidth="1"/>
    <col min="13834" max="14080" width="9.140625" style="425"/>
    <col min="14081" max="14081" width="10.85546875" style="425" customWidth="1"/>
    <col min="14082" max="14089" width="12.7109375" style="425" customWidth="1"/>
    <col min="14090" max="14336" width="9.140625" style="425"/>
    <col min="14337" max="14337" width="10.85546875" style="425" customWidth="1"/>
    <col min="14338" max="14345" width="12.7109375" style="425" customWidth="1"/>
    <col min="14346" max="14592" width="9.140625" style="425"/>
    <col min="14593" max="14593" width="10.85546875" style="425" customWidth="1"/>
    <col min="14594" max="14601" width="12.7109375" style="425" customWidth="1"/>
    <col min="14602" max="14848" width="9.140625" style="425"/>
    <col min="14849" max="14849" width="10.85546875" style="425" customWidth="1"/>
    <col min="14850" max="14857" width="12.7109375" style="425" customWidth="1"/>
    <col min="14858" max="15104" width="9.140625" style="425"/>
    <col min="15105" max="15105" width="10.85546875" style="425" customWidth="1"/>
    <col min="15106" max="15113" width="12.7109375" style="425" customWidth="1"/>
    <col min="15114" max="15360" width="9.140625" style="425"/>
    <col min="15361" max="15361" width="10.85546875" style="425" customWidth="1"/>
    <col min="15362" max="15369" width="12.7109375" style="425" customWidth="1"/>
    <col min="15370" max="15616" width="9.140625" style="425"/>
    <col min="15617" max="15617" width="10.85546875" style="425" customWidth="1"/>
    <col min="15618" max="15625" width="12.7109375" style="425" customWidth="1"/>
    <col min="15626" max="15872" width="9.140625" style="425"/>
    <col min="15873" max="15873" width="10.85546875" style="425" customWidth="1"/>
    <col min="15874" max="15881" width="12.7109375" style="425" customWidth="1"/>
    <col min="15882" max="16128" width="9.140625" style="425"/>
    <col min="16129" max="16129" width="10.85546875" style="425" customWidth="1"/>
    <col min="16130" max="16137" width="12.7109375" style="425" customWidth="1"/>
    <col min="16138" max="16384" width="9.140625" style="425"/>
  </cols>
  <sheetData>
    <row r="1" spans="1:10" s="1" customFormat="1" ht="18" customHeight="1" x14ac:dyDescent="0.25">
      <c r="A1" s="458" t="s">
        <v>422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s="1" customFormat="1" ht="16.5" customHeight="1" x14ac:dyDescent="0.25">
      <c r="A2" s="459" t="s">
        <v>1098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s="1" customFormat="1" ht="16.5" customHeight="1" x14ac:dyDescent="0.25">
      <c r="A3" s="460" t="s">
        <v>1099</v>
      </c>
      <c r="B3" s="460"/>
      <c r="C3" s="460"/>
      <c r="D3" s="460"/>
      <c r="E3" s="460"/>
      <c r="F3" s="460"/>
      <c r="G3" s="460"/>
      <c r="H3" s="460"/>
      <c r="I3" s="460"/>
      <c r="J3" s="460"/>
    </row>
    <row r="4" spans="1:10" s="1" customFormat="1" ht="15.75" customHeight="1" thickBot="1" x14ac:dyDescent="0.3">
      <c r="A4" s="480" t="s">
        <v>423</v>
      </c>
      <c r="B4" s="480"/>
      <c r="C4" s="480"/>
      <c r="D4" s="480"/>
      <c r="E4" s="480"/>
      <c r="F4" s="480"/>
      <c r="G4" s="480"/>
      <c r="H4" s="480"/>
      <c r="I4" s="480"/>
      <c r="J4" s="480"/>
    </row>
    <row r="5" spans="1:10" ht="15.75" customHeight="1" thickTop="1" x14ac:dyDescent="0.25">
      <c r="A5" s="481" t="s">
        <v>832</v>
      </c>
      <c r="B5" s="483" t="s">
        <v>1096</v>
      </c>
      <c r="C5" s="484"/>
      <c r="D5" s="485" t="s">
        <v>833</v>
      </c>
      <c r="E5" s="484"/>
      <c r="F5" s="485" t="s">
        <v>834</v>
      </c>
      <c r="G5" s="484"/>
      <c r="H5" s="477" t="s">
        <v>1100</v>
      </c>
      <c r="I5" s="478"/>
      <c r="J5" s="479"/>
    </row>
    <row r="6" spans="1:10" ht="51.75" customHeight="1" x14ac:dyDescent="0.25">
      <c r="A6" s="482"/>
      <c r="B6" s="97" t="s">
        <v>835</v>
      </c>
      <c r="C6" s="431" t="s">
        <v>1101</v>
      </c>
      <c r="D6" s="424" t="s">
        <v>835</v>
      </c>
      <c r="E6" s="431" t="s">
        <v>1101</v>
      </c>
      <c r="F6" s="424" t="s">
        <v>835</v>
      </c>
      <c r="G6" s="431" t="s">
        <v>1101</v>
      </c>
      <c r="H6" s="424" t="s">
        <v>816</v>
      </c>
      <c r="I6" s="440" t="s">
        <v>835</v>
      </c>
      <c r="J6" s="445" t="s">
        <v>1102</v>
      </c>
    </row>
    <row r="7" spans="1:10" ht="18" customHeight="1" x14ac:dyDescent="0.25">
      <c r="A7" s="426" t="s">
        <v>817</v>
      </c>
      <c r="B7" s="434"/>
      <c r="C7" s="432" t="e">
        <f>B7/$B$19</f>
        <v>#DIV/0!</v>
      </c>
      <c r="D7" s="437"/>
      <c r="E7" s="432" t="e">
        <f>D7/$D$19</f>
        <v>#DIV/0!</v>
      </c>
      <c r="F7" s="437"/>
      <c r="G7" s="432" t="e">
        <f>F7/$F$19</f>
        <v>#DIV/0!</v>
      </c>
      <c r="H7" s="437"/>
      <c r="I7" s="441"/>
      <c r="J7" s="443" t="e">
        <f>I7/H7</f>
        <v>#DIV/0!</v>
      </c>
    </row>
    <row r="8" spans="1:10" ht="18" customHeight="1" x14ac:dyDescent="0.25">
      <c r="A8" s="428" t="s">
        <v>818</v>
      </c>
      <c r="B8" s="434"/>
      <c r="C8" s="432" t="e">
        <f t="shared" ref="C8:C19" si="0">B8/$B$19</f>
        <v>#DIV/0!</v>
      </c>
      <c r="D8" s="437"/>
      <c r="E8" s="432" t="e">
        <f t="shared" ref="E8:E19" si="1">D8/$D$19</f>
        <v>#DIV/0!</v>
      </c>
      <c r="F8" s="437"/>
      <c r="G8" s="432" t="e">
        <f t="shared" ref="G8:G19" si="2">F8/$F$19</f>
        <v>#DIV/0!</v>
      </c>
      <c r="H8" s="437"/>
      <c r="I8" s="427"/>
      <c r="J8" s="443" t="e">
        <f t="shared" ref="J8:J19" si="3">I8/H8</f>
        <v>#DIV/0!</v>
      </c>
    </row>
    <row r="9" spans="1:10" ht="18" customHeight="1" x14ac:dyDescent="0.25">
      <c r="A9" s="426" t="s">
        <v>819</v>
      </c>
      <c r="B9" s="435"/>
      <c r="C9" s="432" t="e">
        <f t="shared" si="0"/>
        <v>#DIV/0!</v>
      </c>
      <c r="D9" s="438"/>
      <c r="E9" s="432" t="e">
        <f t="shared" si="1"/>
        <v>#DIV/0!</v>
      </c>
      <c r="F9" s="438"/>
      <c r="G9" s="432" t="e">
        <f t="shared" si="2"/>
        <v>#DIV/0!</v>
      </c>
      <c r="H9" s="438"/>
      <c r="I9" s="429"/>
      <c r="J9" s="443" t="e">
        <f t="shared" si="3"/>
        <v>#DIV/0!</v>
      </c>
    </row>
    <row r="10" spans="1:10" ht="18" customHeight="1" x14ac:dyDescent="0.25">
      <c r="A10" s="428" t="s">
        <v>820</v>
      </c>
      <c r="B10" s="435"/>
      <c r="C10" s="432" t="e">
        <f t="shared" si="0"/>
        <v>#DIV/0!</v>
      </c>
      <c r="D10" s="438"/>
      <c r="E10" s="432" t="e">
        <f t="shared" si="1"/>
        <v>#DIV/0!</v>
      </c>
      <c r="F10" s="438"/>
      <c r="G10" s="432" t="e">
        <f t="shared" si="2"/>
        <v>#DIV/0!</v>
      </c>
      <c r="H10" s="438"/>
      <c r="I10" s="429"/>
      <c r="J10" s="443" t="e">
        <f t="shared" si="3"/>
        <v>#DIV/0!</v>
      </c>
    </row>
    <row r="11" spans="1:10" ht="18" customHeight="1" x14ac:dyDescent="0.25">
      <c r="A11" s="426" t="s">
        <v>821</v>
      </c>
      <c r="B11" s="435"/>
      <c r="C11" s="432" t="e">
        <f t="shared" si="0"/>
        <v>#DIV/0!</v>
      </c>
      <c r="D11" s="438"/>
      <c r="E11" s="432" t="e">
        <f t="shared" si="1"/>
        <v>#DIV/0!</v>
      </c>
      <c r="F11" s="438"/>
      <c r="G11" s="432" t="e">
        <f t="shared" si="2"/>
        <v>#DIV/0!</v>
      </c>
      <c r="H11" s="438"/>
      <c r="I11" s="429"/>
      <c r="J11" s="443" t="e">
        <f t="shared" si="3"/>
        <v>#DIV/0!</v>
      </c>
    </row>
    <row r="12" spans="1:10" ht="18" customHeight="1" x14ac:dyDescent="0.25">
      <c r="A12" s="428" t="s">
        <v>822</v>
      </c>
      <c r="B12" s="435"/>
      <c r="C12" s="432" t="e">
        <f t="shared" si="0"/>
        <v>#DIV/0!</v>
      </c>
      <c r="D12" s="438"/>
      <c r="E12" s="432" t="e">
        <f t="shared" si="1"/>
        <v>#DIV/0!</v>
      </c>
      <c r="F12" s="438"/>
      <c r="G12" s="432" t="e">
        <f t="shared" si="2"/>
        <v>#DIV/0!</v>
      </c>
      <c r="H12" s="438"/>
      <c r="I12" s="429"/>
      <c r="J12" s="443" t="e">
        <f t="shared" si="3"/>
        <v>#DIV/0!</v>
      </c>
    </row>
    <row r="13" spans="1:10" ht="18" customHeight="1" x14ac:dyDescent="0.25">
      <c r="A13" s="426" t="s">
        <v>823</v>
      </c>
      <c r="B13" s="435"/>
      <c r="C13" s="432" t="e">
        <f t="shared" si="0"/>
        <v>#DIV/0!</v>
      </c>
      <c r="D13" s="438"/>
      <c r="E13" s="432" t="e">
        <f t="shared" si="1"/>
        <v>#DIV/0!</v>
      </c>
      <c r="F13" s="438"/>
      <c r="G13" s="432" t="e">
        <f t="shared" si="2"/>
        <v>#DIV/0!</v>
      </c>
      <c r="H13" s="438"/>
      <c r="I13" s="429"/>
      <c r="J13" s="443" t="e">
        <f t="shared" si="3"/>
        <v>#DIV/0!</v>
      </c>
    </row>
    <row r="14" spans="1:10" ht="18" customHeight="1" x14ac:dyDescent="0.25">
      <c r="A14" s="428" t="s">
        <v>824</v>
      </c>
      <c r="B14" s="435"/>
      <c r="C14" s="432" t="e">
        <f t="shared" si="0"/>
        <v>#DIV/0!</v>
      </c>
      <c r="D14" s="438"/>
      <c r="E14" s="432" t="e">
        <f t="shared" si="1"/>
        <v>#DIV/0!</v>
      </c>
      <c r="F14" s="438"/>
      <c r="G14" s="432" t="e">
        <f t="shared" si="2"/>
        <v>#DIV/0!</v>
      </c>
      <c r="H14" s="438"/>
      <c r="I14" s="429"/>
      <c r="J14" s="443" t="e">
        <f t="shared" si="3"/>
        <v>#DIV/0!</v>
      </c>
    </row>
    <row r="15" spans="1:10" ht="18" customHeight="1" x14ac:dyDescent="0.25">
      <c r="A15" s="426" t="s">
        <v>825</v>
      </c>
      <c r="B15" s="435"/>
      <c r="C15" s="432" t="e">
        <f t="shared" si="0"/>
        <v>#DIV/0!</v>
      </c>
      <c r="D15" s="438"/>
      <c r="E15" s="432" t="e">
        <f t="shared" si="1"/>
        <v>#DIV/0!</v>
      </c>
      <c r="F15" s="438"/>
      <c r="G15" s="432" t="e">
        <f t="shared" si="2"/>
        <v>#DIV/0!</v>
      </c>
      <c r="H15" s="438"/>
      <c r="I15" s="429"/>
      <c r="J15" s="443" t="e">
        <f t="shared" si="3"/>
        <v>#DIV/0!</v>
      </c>
    </row>
    <row r="16" spans="1:10" ht="18" customHeight="1" x14ac:dyDescent="0.25">
      <c r="A16" s="428" t="s">
        <v>826</v>
      </c>
      <c r="B16" s="435"/>
      <c r="C16" s="432" t="e">
        <f t="shared" si="0"/>
        <v>#DIV/0!</v>
      </c>
      <c r="D16" s="438"/>
      <c r="E16" s="432" t="e">
        <f t="shared" si="1"/>
        <v>#DIV/0!</v>
      </c>
      <c r="F16" s="438"/>
      <c r="G16" s="432" t="e">
        <f t="shared" si="2"/>
        <v>#DIV/0!</v>
      </c>
      <c r="H16" s="438"/>
      <c r="I16" s="429"/>
      <c r="J16" s="443" t="e">
        <f t="shared" si="3"/>
        <v>#DIV/0!</v>
      </c>
    </row>
    <row r="17" spans="1:10" ht="18" customHeight="1" x14ac:dyDescent="0.25">
      <c r="A17" s="426" t="s">
        <v>827</v>
      </c>
      <c r="B17" s="435"/>
      <c r="C17" s="432" t="e">
        <f t="shared" si="0"/>
        <v>#DIV/0!</v>
      </c>
      <c r="D17" s="438"/>
      <c r="E17" s="432" t="e">
        <f t="shared" si="1"/>
        <v>#DIV/0!</v>
      </c>
      <c r="F17" s="438"/>
      <c r="G17" s="432" t="e">
        <f t="shared" si="2"/>
        <v>#DIV/0!</v>
      </c>
      <c r="H17" s="438"/>
      <c r="I17" s="429"/>
      <c r="J17" s="443" t="e">
        <f t="shared" si="3"/>
        <v>#DIV/0!</v>
      </c>
    </row>
    <row r="18" spans="1:10" ht="18" customHeight="1" thickBot="1" x14ac:dyDescent="0.3">
      <c r="A18" s="428" t="s">
        <v>828</v>
      </c>
      <c r="B18" s="435"/>
      <c r="C18" s="432" t="e">
        <f t="shared" si="0"/>
        <v>#DIV/0!</v>
      </c>
      <c r="D18" s="438"/>
      <c r="E18" s="432" t="e">
        <f t="shared" si="1"/>
        <v>#DIV/0!</v>
      </c>
      <c r="F18" s="438"/>
      <c r="G18" s="432" t="e">
        <f t="shared" si="2"/>
        <v>#DIV/0!</v>
      </c>
      <c r="H18" s="438"/>
      <c r="I18" s="429"/>
      <c r="J18" s="443" t="e">
        <f t="shared" si="3"/>
        <v>#DIV/0!</v>
      </c>
    </row>
    <row r="19" spans="1:10" ht="26.25" customHeight="1" thickBot="1" x14ac:dyDescent="0.3">
      <c r="A19" s="430" t="s">
        <v>401</v>
      </c>
      <c r="B19" s="436">
        <f>SUM(B7:B18)</f>
        <v>0</v>
      </c>
      <c r="C19" s="433" t="e">
        <f t="shared" si="0"/>
        <v>#DIV/0!</v>
      </c>
      <c r="D19" s="439">
        <f>SUM(D7:D18)</f>
        <v>0</v>
      </c>
      <c r="E19" s="433" t="e">
        <f t="shared" si="1"/>
        <v>#DIV/0!</v>
      </c>
      <c r="F19" s="439">
        <f>SUM(F7:F18)</f>
        <v>0</v>
      </c>
      <c r="G19" s="433" t="e">
        <f t="shared" si="2"/>
        <v>#DIV/0!</v>
      </c>
      <c r="H19" s="439">
        <f>SUM(H7:H18)</f>
        <v>0</v>
      </c>
      <c r="I19" s="442">
        <f>SUM(I7:I18)</f>
        <v>0</v>
      </c>
      <c r="J19" s="444" t="e">
        <f t="shared" si="3"/>
        <v>#DIV/0!</v>
      </c>
    </row>
    <row r="20" spans="1:10" ht="13.5" thickTop="1" x14ac:dyDescent="0.25"/>
  </sheetData>
  <mergeCells count="9">
    <mergeCell ref="H5:J5"/>
    <mergeCell ref="A3:J3"/>
    <mergeCell ref="A4:J4"/>
    <mergeCell ref="A2:J2"/>
    <mergeCell ref="A1:J1"/>
    <mergeCell ref="A5:A6"/>
    <mergeCell ref="B5:C5"/>
    <mergeCell ref="D5:E5"/>
    <mergeCell ref="F5:G5"/>
  </mergeCells>
  <printOptions horizontalCentered="1"/>
  <pageMargins left="0.59055118110236227" right="0.59055118110236227" top="1.1811023622047245" bottom="0.59055118110236227" header="0.59055118110236227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AnexoIII,PROPOSTA,EstimatCreas</vt:lpstr>
      <vt:lpstr>AnexoIV,PROPOSTA,QuotaParte</vt:lpstr>
      <vt:lpstr>AnexoV,PROPOSTA,RecAnalit</vt:lpstr>
      <vt:lpstr>AnexoVI,PROPOSTA,DespAnalit</vt:lpstr>
      <vt:lpstr>AnexoVII,PROPOSTA,RecDespSint</vt:lpstr>
      <vt:lpstr>AnexoVIII,REFORMUL,RecAnalit</vt:lpstr>
      <vt:lpstr>AnexoIX,REFORMUL,DespAnalit</vt:lpstr>
      <vt:lpstr>AnexoX,REFORMUL,RecDespSint</vt:lpstr>
      <vt:lpstr>AnexoXI,REFORMUL,ExcArrecadação</vt:lpstr>
      <vt:lpstr>'AnexoIV,PROPOSTA,QuotaParte'!Area_de_impressao</vt:lpstr>
      <vt:lpstr>'AnexoV,PROPOSTA,RecAnalit'!Area_de_impressao</vt:lpstr>
      <vt:lpstr>'AnexoVII,PROPOSTA,RecDespSint'!Area_de_impressao</vt:lpstr>
      <vt:lpstr>'AnexoVIII,REFORMUL,RecAnalit'!Area_de_impressao</vt:lpstr>
      <vt:lpstr>'AnexoX,REFORMUL,RecDespSint'!Area_de_impressao</vt:lpstr>
      <vt:lpstr>'AnexoXI,REFORMUL,ExcArrecadação'!Area_de_impressao</vt:lpstr>
      <vt:lpstr>'AnexoIV,PROPOSTA,QuotaParte'!Excel_BuiltIn_Print_Area_2_1</vt:lpstr>
      <vt:lpstr>'AnexoVIII,REFORMUL,RecAnalit'!Excel_BuiltIn_Print_Area_2_1</vt:lpstr>
      <vt:lpstr>Excel_BuiltIn_Print_Area_2_1</vt:lpstr>
      <vt:lpstr>'AnexoVII,PROPOSTA,RecDespSint'!Excel_BuiltIn_Print_Area_6_1</vt:lpstr>
      <vt:lpstr>'AnexoX,REFORMUL,RecDespSint'!Excel_BuiltIn_Print_Area_6_1</vt:lpstr>
      <vt:lpstr>'AnexoIX,REFORMUL,DespAnalit'!Excel_BuiltIn_Print_Titles_4_1</vt:lpstr>
      <vt:lpstr>'AnexoVI,PROPOSTA,DespAnalit'!Excel_BuiltIn_Print_Titles_4_1</vt:lpstr>
      <vt:lpstr>'AnexoIV,PROPOSTA,QuotaParte'!Titulos_de_impressao</vt:lpstr>
      <vt:lpstr>'AnexoIX,REFORMUL,DespAnalit'!Titulos_de_impressao</vt:lpstr>
      <vt:lpstr>'AnexoV,PROPOSTA,RecAnalit'!Titulos_de_impressao</vt:lpstr>
      <vt:lpstr>'AnexoVI,PROPOSTA,DespAnalit'!Titulos_de_impressao</vt:lpstr>
      <vt:lpstr>'AnexoVIII,REFORMUL,RecAnalit'!Titulos_de_impressao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</dc:creator>
  <cp:lastModifiedBy>Pricila Maria Fraga Ferreira</cp:lastModifiedBy>
  <cp:lastPrinted>2021-12-15T23:24:39Z</cp:lastPrinted>
  <dcterms:created xsi:type="dcterms:W3CDTF">2016-09-08T00:32:14Z</dcterms:created>
  <dcterms:modified xsi:type="dcterms:W3CDTF">2022-10-18T17:27:01Z</dcterms:modified>
</cp:coreProperties>
</file>